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360" windowWidth="28440" windowHeight="15000"/>
  </bookViews>
  <sheets>
    <sheet name="Rekapitulace stavby" sheetId="1" r:id="rId1"/>
    <sheet name="K-09 - Přečaply - tlaková..." sheetId="2" r:id="rId2"/>
    <sheet name="K-09_II - Přečaply - tlak..." sheetId="3" r:id="rId3"/>
    <sheet name="Pokyny pro vyplnění" sheetId="4" r:id="rId4"/>
  </sheets>
  <definedNames>
    <definedName name="_xlnm._FilterDatabase" localSheetId="1" hidden="1">'K-09 - Přečaply - tlaková...'!$C$85:$K$202</definedName>
    <definedName name="_xlnm._FilterDatabase" localSheetId="2" hidden="1">'K-09_II - Přečaply - tlak...'!$C$85:$K$195</definedName>
    <definedName name="_xlnm.Print_Titles" localSheetId="1">'K-09 - Přečaply - tlaková...'!$85:$85</definedName>
    <definedName name="_xlnm.Print_Titles" localSheetId="2">'K-09_II - Přečaply - tlak...'!$85:$85</definedName>
    <definedName name="_xlnm.Print_Titles" localSheetId="0">'Rekapitulace stavby'!$49:$49</definedName>
    <definedName name="_xlnm.Print_Area" localSheetId="1">'K-09 - Přečaply - tlaková...'!$C$4:$J$36,'K-09 - Přečaply - tlaková...'!$C$42:$J$67,'K-09 - Přečaply - tlaková...'!$C$73:$K$202</definedName>
    <definedName name="_xlnm.Print_Area" localSheetId="2">'K-09_II - Přečaply - tlak...'!$C$4:$J$36,'K-09_II - Přečaply - tlak...'!$C$42:$J$67,'K-09_II - Přečaply - tlak...'!$C$73:$K$195</definedName>
    <definedName name="_xlnm.Print_Area" localSheetId="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</definedNames>
  <calcPr calcId="124519"/>
</workbook>
</file>

<file path=xl/calcChain.xml><?xml version="1.0" encoding="utf-8"?>
<calcChain xmlns="http://schemas.openxmlformats.org/spreadsheetml/2006/main">
  <c r="J178" i="3"/>
  <c r="AY53" i="1"/>
  <c r="AX53"/>
  <c r="BI195" i="3"/>
  <c r="BH195"/>
  <c r="BG195"/>
  <c r="BF195"/>
  <c r="BE195"/>
  <c r="T195"/>
  <c r="R195"/>
  <c r="P195"/>
  <c r="BK195"/>
  <c r="J195"/>
  <c r="BI194"/>
  <c r="BH194"/>
  <c r="BG194"/>
  <c r="BF194"/>
  <c r="BE194"/>
  <c r="T194"/>
  <c r="R194"/>
  <c r="P194"/>
  <c r="BK194"/>
  <c r="J194"/>
  <c r="BI193"/>
  <c r="BH193"/>
  <c r="BG193"/>
  <c r="BF193"/>
  <c r="BE193"/>
  <c r="T193"/>
  <c r="T192" s="1"/>
  <c r="T191" s="1"/>
  <c r="R193"/>
  <c r="R192" s="1"/>
  <c r="R191" s="1"/>
  <c r="P193"/>
  <c r="P192" s="1"/>
  <c r="P191" s="1"/>
  <c r="BK193"/>
  <c r="BK192" s="1"/>
  <c r="J193"/>
  <c r="BI190"/>
  <c r="BH190"/>
  <c r="BG190"/>
  <c r="BF190"/>
  <c r="BE190"/>
  <c r="T190"/>
  <c r="T189" s="1"/>
  <c r="R190"/>
  <c r="R189" s="1"/>
  <c r="P190"/>
  <c r="P189" s="1"/>
  <c r="BK190"/>
  <c r="BK189" s="1"/>
  <c r="J189" s="1"/>
  <c r="J64" s="1"/>
  <c r="J190"/>
  <c r="BI187"/>
  <c r="BH187"/>
  <c r="BG187"/>
  <c r="BF187"/>
  <c r="T187"/>
  <c r="R187"/>
  <c r="P187"/>
  <c r="BK187"/>
  <c r="J187"/>
  <c r="BE187" s="1"/>
  <c r="BI184"/>
  <c r="BH184"/>
  <c r="BG184"/>
  <c r="BF184"/>
  <c r="T184"/>
  <c r="R184"/>
  <c r="P184"/>
  <c r="BK184"/>
  <c r="J184"/>
  <c r="BE184" s="1"/>
  <c r="BI182"/>
  <c r="BH182"/>
  <c r="BG182"/>
  <c r="BF182"/>
  <c r="T182"/>
  <c r="R182"/>
  <c r="P182"/>
  <c r="BK182"/>
  <c r="J182"/>
  <c r="BE182" s="1"/>
  <c r="BI180"/>
  <c r="BH180"/>
  <c r="BG180"/>
  <c r="BF180"/>
  <c r="T180"/>
  <c r="T179" s="1"/>
  <c r="R180"/>
  <c r="R179" s="1"/>
  <c r="P180"/>
  <c r="P179" s="1"/>
  <c r="BK180"/>
  <c r="BK179" s="1"/>
  <c r="J179" s="1"/>
  <c r="J63" s="1"/>
  <c r="J180"/>
  <c r="BE180" s="1"/>
  <c r="J62"/>
  <c r="BI177"/>
  <c r="BH177"/>
  <c r="BG177"/>
  <c r="BF177"/>
  <c r="T177"/>
  <c r="R177"/>
  <c r="P177"/>
  <c r="BK177"/>
  <c r="J177"/>
  <c r="BE177" s="1"/>
  <c r="BI176"/>
  <c r="BH176"/>
  <c r="BG176"/>
  <c r="BF176"/>
  <c r="T176"/>
  <c r="R176"/>
  <c r="P176"/>
  <c r="BK176"/>
  <c r="J176"/>
  <c r="BE176" s="1"/>
  <c r="BI175"/>
  <c r="BH175"/>
  <c r="BG175"/>
  <c r="BF175"/>
  <c r="T175"/>
  <c r="R175"/>
  <c r="P175"/>
  <c r="BK175"/>
  <c r="J175"/>
  <c r="BE175" s="1"/>
  <c r="BI174"/>
  <c r="BH174"/>
  <c r="BG174"/>
  <c r="BF174"/>
  <c r="T174"/>
  <c r="R174"/>
  <c r="P174"/>
  <c r="BK174"/>
  <c r="J174"/>
  <c r="BE174" s="1"/>
  <c r="BI173"/>
  <c r="BH173"/>
  <c r="BG173"/>
  <c r="BF173"/>
  <c r="T173"/>
  <c r="R173"/>
  <c r="P173"/>
  <c r="BK173"/>
  <c r="J173"/>
  <c r="BE173" s="1"/>
  <c r="BI172"/>
  <c r="BH172"/>
  <c r="BG172"/>
  <c r="BF172"/>
  <c r="T172"/>
  <c r="R172"/>
  <c r="P172"/>
  <c r="BK172"/>
  <c r="J172"/>
  <c r="BE172" s="1"/>
  <c r="BI171"/>
  <c r="BH171"/>
  <c r="BG171"/>
  <c r="BF171"/>
  <c r="T171"/>
  <c r="R171"/>
  <c r="P171"/>
  <c r="BK171"/>
  <c r="J171"/>
  <c r="BE171" s="1"/>
  <c r="BI170"/>
  <c r="BH170"/>
  <c r="BG170"/>
  <c r="BF170"/>
  <c r="T170"/>
  <c r="R170"/>
  <c r="P170"/>
  <c r="BK170"/>
  <c r="J170"/>
  <c r="BE170" s="1"/>
  <c r="BI169"/>
  <c r="BH169"/>
  <c r="BG169"/>
  <c r="BF169"/>
  <c r="T169"/>
  <c r="R169"/>
  <c r="P169"/>
  <c r="BK169"/>
  <c r="J169"/>
  <c r="BE169" s="1"/>
  <c r="BI168"/>
  <c r="BH168"/>
  <c r="BG168"/>
  <c r="BF168"/>
  <c r="T168"/>
  <c r="R168"/>
  <c r="P168"/>
  <c r="BK168"/>
  <c r="J168"/>
  <c r="BE168" s="1"/>
  <c r="BI167"/>
  <c r="BH167"/>
  <c r="BG167"/>
  <c r="BF167"/>
  <c r="T167"/>
  <c r="R167"/>
  <c r="P167"/>
  <c r="BK167"/>
  <c r="J167"/>
  <c r="BE167" s="1"/>
  <c r="BI164"/>
  <c r="BH164"/>
  <c r="BG164"/>
  <c r="BF164"/>
  <c r="T164"/>
  <c r="R164"/>
  <c r="P164"/>
  <c r="BK164"/>
  <c r="J164"/>
  <c r="BE164" s="1"/>
  <c r="BI161"/>
  <c r="BH161"/>
  <c r="BG161"/>
  <c r="BF161"/>
  <c r="BE161"/>
  <c r="T161"/>
  <c r="T160" s="1"/>
  <c r="R161"/>
  <c r="R160" s="1"/>
  <c r="P161"/>
  <c r="P160" s="1"/>
  <c r="BK161"/>
  <c r="BK160" s="1"/>
  <c r="J160" s="1"/>
  <c r="J61" s="1"/>
  <c r="J161"/>
  <c r="BI158"/>
  <c r="BH158"/>
  <c r="BG158"/>
  <c r="BF158"/>
  <c r="T158"/>
  <c r="R158"/>
  <c r="P158"/>
  <c r="BK158"/>
  <c r="J158"/>
  <c r="BE158" s="1"/>
  <c r="BI154"/>
  <c r="BH154"/>
  <c r="BG154"/>
  <c r="BF154"/>
  <c r="T154"/>
  <c r="T153" s="1"/>
  <c r="R154"/>
  <c r="R153" s="1"/>
  <c r="P154"/>
  <c r="P153" s="1"/>
  <c r="BK154"/>
  <c r="BK153" s="1"/>
  <c r="J153" s="1"/>
  <c r="J60" s="1"/>
  <c r="J154"/>
  <c r="BE154" s="1"/>
  <c r="BI151"/>
  <c r="BH151"/>
  <c r="BG151"/>
  <c r="BF151"/>
  <c r="T151"/>
  <c r="R151"/>
  <c r="P151"/>
  <c r="BK151"/>
  <c r="J151"/>
  <c r="BE151" s="1"/>
  <c r="BI149"/>
  <c r="BH149"/>
  <c r="BG149"/>
  <c r="BF149"/>
  <c r="T149"/>
  <c r="R149"/>
  <c r="P149"/>
  <c r="BK149"/>
  <c r="J149"/>
  <c r="BE149" s="1"/>
  <c r="BI147"/>
  <c r="BH147"/>
  <c r="BG147"/>
  <c r="BF147"/>
  <c r="BE147"/>
  <c r="T147"/>
  <c r="R147"/>
  <c r="P147"/>
  <c r="BK147"/>
  <c r="J147"/>
  <c r="BI145"/>
  <c r="BH145"/>
  <c r="BG145"/>
  <c r="BF145"/>
  <c r="BE145"/>
  <c r="T145"/>
  <c r="R145"/>
  <c r="P145"/>
  <c r="BK145"/>
  <c r="J145"/>
  <c r="BI143"/>
  <c r="BH143"/>
  <c r="BG143"/>
  <c r="BF143"/>
  <c r="BE143"/>
  <c r="T143"/>
  <c r="T142" s="1"/>
  <c r="R143"/>
  <c r="R142" s="1"/>
  <c r="P143"/>
  <c r="P142" s="1"/>
  <c r="BK143"/>
  <c r="BK142" s="1"/>
  <c r="J142" s="1"/>
  <c r="J59" s="1"/>
  <c r="J143"/>
  <c r="BI139"/>
  <c r="BH139"/>
  <c r="BG139"/>
  <c r="BF139"/>
  <c r="T139"/>
  <c r="R139"/>
  <c r="P139"/>
  <c r="BK139"/>
  <c r="J139"/>
  <c r="BE139" s="1"/>
  <c r="BI137"/>
  <c r="BH137"/>
  <c r="BG137"/>
  <c r="BF137"/>
  <c r="T137"/>
  <c r="R137"/>
  <c r="P137"/>
  <c r="BK137"/>
  <c r="J137"/>
  <c r="BE137" s="1"/>
  <c r="BI135"/>
  <c r="BH135"/>
  <c r="BG135"/>
  <c r="BF135"/>
  <c r="T135"/>
  <c r="R135"/>
  <c r="P135"/>
  <c r="BK135"/>
  <c r="J135"/>
  <c r="BE135" s="1"/>
  <c r="BI134"/>
  <c r="BH134"/>
  <c r="BG134"/>
  <c r="BF134"/>
  <c r="T134"/>
  <c r="R134"/>
  <c r="P134"/>
  <c r="BK134"/>
  <c r="J134"/>
  <c r="BE134" s="1"/>
  <c r="BI132"/>
  <c r="BH132"/>
  <c r="BG132"/>
  <c r="BF132"/>
  <c r="T132"/>
  <c r="R132"/>
  <c r="P132"/>
  <c r="BK132"/>
  <c r="J132"/>
  <c r="BE132" s="1"/>
  <c r="BI128"/>
  <c r="BH128"/>
  <c r="BG128"/>
  <c r="BF128"/>
  <c r="T128"/>
  <c r="R128"/>
  <c r="P128"/>
  <c r="BK128"/>
  <c r="J128"/>
  <c r="BE128" s="1"/>
  <c r="BI126"/>
  <c r="BH126"/>
  <c r="BG126"/>
  <c r="BF126"/>
  <c r="BE126"/>
  <c r="T126"/>
  <c r="R126"/>
  <c r="P126"/>
  <c r="BK126"/>
  <c r="J126"/>
  <c r="BI125"/>
  <c r="BH125"/>
  <c r="BG125"/>
  <c r="BF125"/>
  <c r="BE125"/>
  <c r="T125"/>
  <c r="R125"/>
  <c r="P125"/>
  <c r="BK125"/>
  <c r="J125"/>
  <c r="BI123"/>
  <c r="BH123"/>
  <c r="BG123"/>
  <c r="BF123"/>
  <c r="BE123"/>
  <c r="T123"/>
  <c r="R123"/>
  <c r="P123"/>
  <c r="BK123"/>
  <c r="J123"/>
  <c r="BI118"/>
  <c r="BH118"/>
  <c r="BG118"/>
  <c r="BF118"/>
  <c r="BE118"/>
  <c r="T118"/>
  <c r="R118"/>
  <c r="P118"/>
  <c r="BK118"/>
  <c r="J118"/>
  <c r="BI116"/>
  <c r="BH116"/>
  <c r="BG116"/>
  <c r="BF116"/>
  <c r="BE116"/>
  <c r="T116"/>
  <c r="R116"/>
  <c r="P116"/>
  <c r="BK116"/>
  <c r="J116"/>
  <c r="BI114"/>
  <c r="BH114"/>
  <c r="BG114"/>
  <c r="BF114"/>
  <c r="BE114"/>
  <c r="T114"/>
  <c r="R114"/>
  <c r="P114"/>
  <c r="BK114"/>
  <c r="J114"/>
  <c r="BI110"/>
  <c r="BH110"/>
  <c r="BG110"/>
  <c r="BF110"/>
  <c r="BE110"/>
  <c r="T110"/>
  <c r="R110"/>
  <c r="P110"/>
  <c r="BK110"/>
  <c r="J110"/>
  <c r="BI109"/>
  <c r="BH109"/>
  <c r="BG109"/>
  <c r="BF109"/>
  <c r="BE109"/>
  <c r="T109"/>
  <c r="R109"/>
  <c r="P109"/>
  <c r="BK109"/>
  <c r="J109"/>
  <c r="BI108"/>
  <c r="BH108"/>
  <c r="BG108"/>
  <c r="BF108"/>
  <c r="BE108"/>
  <c r="T108"/>
  <c r="R108"/>
  <c r="P108"/>
  <c r="BK108"/>
  <c r="J108"/>
  <c r="BI106"/>
  <c r="BH106"/>
  <c r="BG106"/>
  <c r="BF106"/>
  <c r="BE106"/>
  <c r="T106"/>
  <c r="R106"/>
  <c r="P106"/>
  <c r="BK106"/>
  <c r="J106"/>
  <c r="BI105"/>
  <c r="BH105"/>
  <c r="BG105"/>
  <c r="BF105"/>
  <c r="BE105"/>
  <c r="T105"/>
  <c r="R105"/>
  <c r="P105"/>
  <c r="BK105"/>
  <c r="J105"/>
  <c r="BI103"/>
  <c r="BH103"/>
  <c r="BG103"/>
  <c r="BF103"/>
  <c r="BE103"/>
  <c r="T103"/>
  <c r="R103"/>
  <c r="P103"/>
  <c r="BK103"/>
  <c r="J103"/>
  <c r="BI102"/>
  <c r="BH102"/>
  <c r="BG102"/>
  <c r="BF102"/>
  <c r="BE102"/>
  <c r="T102"/>
  <c r="R102"/>
  <c r="P102"/>
  <c r="BK102"/>
  <c r="J102"/>
  <c r="BI98"/>
  <c r="BH98"/>
  <c r="BG98"/>
  <c r="BF98"/>
  <c r="BE98"/>
  <c r="T98"/>
  <c r="R98"/>
  <c r="P98"/>
  <c r="BK98"/>
  <c r="J98"/>
  <c r="BI96"/>
  <c r="BH96"/>
  <c r="BG96"/>
  <c r="BF96"/>
  <c r="BE96"/>
  <c r="T96"/>
  <c r="R96"/>
  <c r="P96"/>
  <c r="BK96"/>
  <c r="J96"/>
  <c r="BI91"/>
  <c r="BH91"/>
  <c r="BG91"/>
  <c r="BF91"/>
  <c r="BE91"/>
  <c r="T91"/>
  <c r="R91"/>
  <c r="P91"/>
  <c r="BK91"/>
  <c r="J91"/>
  <c r="BI89"/>
  <c r="F34" s="1"/>
  <c r="BD53" i="1" s="1"/>
  <c r="BH89" i="3"/>
  <c r="F33" s="1"/>
  <c r="BC53" i="1" s="1"/>
  <c r="BG89" i="3"/>
  <c r="F32" s="1"/>
  <c r="BB53" i="1" s="1"/>
  <c r="BF89" i="3"/>
  <c r="J31" s="1"/>
  <c r="AW53" i="1" s="1"/>
  <c r="BE89" i="3"/>
  <c r="J30" s="1"/>
  <c r="AV53" i="1" s="1"/>
  <c r="AT53" s="1"/>
  <c r="T89" i="3"/>
  <c r="T88" s="1"/>
  <c r="T87" s="1"/>
  <c r="T86" s="1"/>
  <c r="R89"/>
  <c r="R88" s="1"/>
  <c r="R87" s="1"/>
  <c r="R86" s="1"/>
  <c r="P89"/>
  <c r="P88" s="1"/>
  <c r="P87" s="1"/>
  <c r="P86" s="1"/>
  <c r="AU53" i="1" s="1"/>
  <c r="BK89" i="3"/>
  <c r="BK88" s="1"/>
  <c r="J89"/>
  <c r="J82"/>
  <c r="F82"/>
  <c r="F80"/>
  <c r="E78"/>
  <c r="J51"/>
  <c r="F51"/>
  <c r="F49"/>
  <c r="E47"/>
  <c r="J18"/>
  <c r="E18"/>
  <c r="F83" s="1"/>
  <c r="J17"/>
  <c r="J12"/>
  <c r="J49" s="1"/>
  <c r="E7"/>
  <c r="E76" s="1"/>
  <c r="AY52" i="1"/>
  <c r="AX52"/>
  <c r="BI202" i="2"/>
  <c r="BH202"/>
  <c r="BG202"/>
  <c r="BF202"/>
  <c r="T202"/>
  <c r="R202"/>
  <c r="P202"/>
  <c r="BK202"/>
  <c r="J202"/>
  <c r="BE202" s="1"/>
  <c r="BI201"/>
  <c r="BH201"/>
  <c r="BG201"/>
  <c r="BF201"/>
  <c r="BE201"/>
  <c r="T201"/>
  <c r="R201"/>
  <c r="P201"/>
  <c r="BK201"/>
  <c r="J201"/>
  <c r="BI200"/>
  <c r="BH200"/>
  <c r="BG200"/>
  <c r="BF200"/>
  <c r="BE200"/>
  <c r="T200"/>
  <c r="T199" s="1"/>
  <c r="T198" s="1"/>
  <c r="R200"/>
  <c r="R199" s="1"/>
  <c r="R198" s="1"/>
  <c r="P200"/>
  <c r="P199" s="1"/>
  <c r="P198" s="1"/>
  <c r="BK200"/>
  <c r="BK199" s="1"/>
  <c r="J200"/>
  <c r="BI197"/>
  <c r="BH197"/>
  <c r="BG197"/>
  <c r="BF197"/>
  <c r="BE197"/>
  <c r="T197"/>
  <c r="T196" s="1"/>
  <c r="R197"/>
  <c r="R196" s="1"/>
  <c r="P197"/>
  <c r="P196" s="1"/>
  <c r="BK197"/>
  <c r="BK196" s="1"/>
  <c r="J196" s="1"/>
  <c r="J64" s="1"/>
  <c r="J197"/>
  <c r="BI194"/>
  <c r="BH194"/>
  <c r="BG194"/>
  <c r="BF194"/>
  <c r="T194"/>
  <c r="R194"/>
  <c r="P194"/>
  <c r="BK194"/>
  <c r="J194"/>
  <c r="BE194" s="1"/>
  <c r="BI191"/>
  <c r="BH191"/>
  <c r="BG191"/>
  <c r="BF191"/>
  <c r="T191"/>
  <c r="R191"/>
  <c r="P191"/>
  <c r="BK191"/>
  <c r="J191"/>
  <c r="BE191" s="1"/>
  <c r="BI189"/>
  <c r="BH189"/>
  <c r="BG189"/>
  <c r="BF189"/>
  <c r="T189"/>
  <c r="R189"/>
  <c r="P189"/>
  <c r="BK189"/>
  <c r="J189"/>
  <c r="BE189" s="1"/>
  <c r="BI185"/>
  <c r="BH185"/>
  <c r="BG185"/>
  <c r="BF185"/>
  <c r="T185"/>
  <c r="R185"/>
  <c r="P185"/>
  <c r="BK185"/>
  <c r="J185"/>
  <c r="BE185" s="1"/>
  <c r="BI183"/>
  <c r="BH183"/>
  <c r="BG183"/>
  <c r="BF183"/>
  <c r="T183"/>
  <c r="R183"/>
  <c r="P183"/>
  <c r="BK183"/>
  <c r="J183"/>
  <c r="BE183" s="1"/>
  <c r="BI181"/>
  <c r="BH181"/>
  <c r="BG181"/>
  <c r="BF181"/>
  <c r="T181"/>
  <c r="T180" s="1"/>
  <c r="R181"/>
  <c r="R180" s="1"/>
  <c r="P181"/>
  <c r="P180" s="1"/>
  <c r="BK181"/>
  <c r="BK180" s="1"/>
  <c r="J180" s="1"/>
  <c r="J63" s="1"/>
  <c r="J181"/>
  <c r="BE181" s="1"/>
  <c r="BI179"/>
  <c r="BH179"/>
  <c r="BG179"/>
  <c r="BF179"/>
  <c r="T179"/>
  <c r="R179"/>
  <c r="P179"/>
  <c r="BK179"/>
  <c r="J179"/>
  <c r="BE179" s="1"/>
  <c r="BI178"/>
  <c r="BH178"/>
  <c r="BG178"/>
  <c r="BF178"/>
  <c r="T178"/>
  <c r="R178"/>
  <c r="P178"/>
  <c r="BK178"/>
  <c r="J178"/>
  <c r="BE178" s="1"/>
  <c r="BI176"/>
  <c r="BH176"/>
  <c r="BG176"/>
  <c r="BF176"/>
  <c r="T176"/>
  <c r="T175" s="1"/>
  <c r="R176"/>
  <c r="R175" s="1"/>
  <c r="P176"/>
  <c r="P175" s="1"/>
  <c r="BK176"/>
  <c r="BK175" s="1"/>
  <c r="J175" s="1"/>
  <c r="J62" s="1"/>
  <c r="J176"/>
  <c r="BE176" s="1"/>
  <c r="BI174"/>
  <c r="BH174"/>
  <c r="BG174"/>
  <c r="BF174"/>
  <c r="T174"/>
  <c r="R174"/>
  <c r="P174"/>
  <c r="BK174"/>
  <c r="J174"/>
  <c r="BE174" s="1"/>
  <c r="BI173"/>
  <c r="BH173"/>
  <c r="BG173"/>
  <c r="BF173"/>
  <c r="T173"/>
  <c r="R173"/>
  <c r="P173"/>
  <c r="BK173"/>
  <c r="J173"/>
  <c r="BE173" s="1"/>
  <c r="BI172"/>
  <c r="BH172"/>
  <c r="BG172"/>
  <c r="BF172"/>
  <c r="T172"/>
  <c r="R172"/>
  <c r="P172"/>
  <c r="BK172"/>
  <c r="J172"/>
  <c r="BE172" s="1"/>
  <c r="BI171"/>
  <c r="BH171"/>
  <c r="BG171"/>
  <c r="BF171"/>
  <c r="T171"/>
  <c r="R171"/>
  <c r="P171"/>
  <c r="BK171"/>
  <c r="J171"/>
  <c r="BE171" s="1"/>
  <c r="BI170"/>
  <c r="BH170"/>
  <c r="BG170"/>
  <c r="BF170"/>
  <c r="BE170"/>
  <c r="T170"/>
  <c r="R170"/>
  <c r="P170"/>
  <c r="BK170"/>
  <c r="J170"/>
  <c r="BI169"/>
  <c r="BH169"/>
  <c r="BG169"/>
  <c r="BF169"/>
  <c r="BE169"/>
  <c r="T169"/>
  <c r="R169"/>
  <c r="P169"/>
  <c r="BK169"/>
  <c r="J169"/>
  <c r="BI168"/>
  <c r="BH168"/>
  <c r="BG168"/>
  <c r="BF168"/>
  <c r="BE168"/>
  <c r="T168"/>
  <c r="R168"/>
  <c r="P168"/>
  <c r="BK168"/>
  <c r="J168"/>
  <c r="BI167"/>
  <c r="BH167"/>
  <c r="BG167"/>
  <c r="BF167"/>
  <c r="BE167"/>
  <c r="T167"/>
  <c r="R167"/>
  <c r="P167"/>
  <c r="BK167"/>
  <c r="J167"/>
  <c r="BI166"/>
  <c r="BH166"/>
  <c r="BG166"/>
  <c r="BF166"/>
  <c r="BE166"/>
  <c r="T166"/>
  <c r="R166"/>
  <c r="P166"/>
  <c r="BK166"/>
  <c r="J166"/>
  <c r="BI165"/>
  <c r="BH165"/>
  <c r="BG165"/>
  <c r="BF165"/>
  <c r="BE165"/>
  <c r="T165"/>
  <c r="R165"/>
  <c r="P165"/>
  <c r="BK165"/>
  <c r="J165"/>
  <c r="BI164"/>
  <c r="BH164"/>
  <c r="BG164"/>
  <c r="BF164"/>
  <c r="BE164"/>
  <c r="T164"/>
  <c r="R164"/>
  <c r="P164"/>
  <c r="BK164"/>
  <c r="J164"/>
  <c r="BI163"/>
  <c r="BH163"/>
  <c r="BG163"/>
  <c r="BF163"/>
  <c r="BE163"/>
  <c r="T163"/>
  <c r="R163"/>
  <c r="P163"/>
  <c r="BK163"/>
  <c r="J163"/>
  <c r="BI161"/>
  <c r="BH161"/>
  <c r="BG161"/>
  <c r="BF161"/>
  <c r="BE161"/>
  <c r="T161"/>
  <c r="R161"/>
  <c r="P161"/>
  <c r="BK161"/>
  <c r="J161"/>
  <c r="BI159"/>
  <c r="BH159"/>
  <c r="BG159"/>
  <c r="BF159"/>
  <c r="BE159"/>
  <c r="T159"/>
  <c r="R159"/>
  <c r="P159"/>
  <c r="BK159"/>
  <c r="J159"/>
  <c r="BI158"/>
  <c r="BH158"/>
  <c r="BG158"/>
  <c r="BF158"/>
  <c r="BE158"/>
  <c r="T158"/>
  <c r="T157" s="1"/>
  <c r="R158"/>
  <c r="R157" s="1"/>
  <c r="P158"/>
  <c r="P157" s="1"/>
  <c r="BK158"/>
  <c r="BK157" s="1"/>
  <c r="J157" s="1"/>
  <c r="J61" s="1"/>
  <c r="J158"/>
  <c r="BI155"/>
  <c r="BH155"/>
  <c r="BG155"/>
  <c r="BF155"/>
  <c r="T155"/>
  <c r="R155"/>
  <c r="P155"/>
  <c r="BK155"/>
  <c r="J155"/>
  <c r="BE155" s="1"/>
  <c r="BI154"/>
  <c r="BH154"/>
  <c r="BG154"/>
  <c r="BF154"/>
  <c r="T154"/>
  <c r="T153" s="1"/>
  <c r="R154"/>
  <c r="R153" s="1"/>
  <c r="P154"/>
  <c r="P153" s="1"/>
  <c r="BK154"/>
  <c r="BK153" s="1"/>
  <c r="J153" s="1"/>
  <c r="J60" s="1"/>
  <c r="J154"/>
  <c r="BE154" s="1"/>
  <c r="BI151"/>
  <c r="BH151"/>
  <c r="BG151"/>
  <c r="BF151"/>
  <c r="BE151"/>
  <c r="T151"/>
  <c r="R151"/>
  <c r="P151"/>
  <c r="BK151"/>
  <c r="J151"/>
  <c r="BI149"/>
  <c r="BH149"/>
  <c r="BG149"/>
  <c r="BF149"/>
  <c r="BE149"/>
  <c r="T149"/>
  <c r="R149"/>
  <c r="P149"/>
  <c r="BK149"/>
  <c r="J149"/>
  <c r="BI147"/>
  <c r="BH147"/>
  <c r="BG147"/>
  <c r="BF147"/>
  <c r="BE147"/>
  <c r="T147"/>
  <c r="R147"/>
  <c r="P147"/>
  <c r="BK147"/>
  <c r="J147"/>
  <c r="BI145"/>
  <c r="BH145"/>
  <c r="BG145"/>
  <c r="BF145"/>
  <c r="BE145"/>
  <c r="T145"/>
  <c r="R145"/>
  <c r="P145"/>
  <c r="BK145"/>
  <c r="J145"/>
  <c r="BI141"/>
  <c r="BH141"/>
  <c r="BG141"/>
  <c r="BF141"/>
  <c r="BE141"/>
  <c r="T141"/>
  <c r="T140" s="1"/>
  <c r="R141"/>
  <c r="R140" s="1"/>
  <c r="P141"/>
  <c r="P140" s="1"/>
  <c r="BK141"/>
  <c r="BK140" s="1"/>
  <c r="J140" s="1"/>
  <c r="J59" s="1"/>
  <c r="J141"/>
  <c r="BI138"/>
  <c r="BH138"/>
  <c r="BG138"/>
  <c r="BF138"/>
  <c r="T138"/>
  <c r="R138"/>
  <c r="P138"/>
  <c r="BK138"/>
  <c r="J138"/>
  <c r="BE138" s="1"/>
  <c r="BI137"/>
  <c r="BH137"/>
  <c r="BG137"/>
  <c r="BF137"/>
  <c r="T137"/>
  <c r="R137"/>
  <c r="P137"/>
  <c r="BK137"/>
  <c r="J137"/>
  <c r="BE137" s="1"/>
  <c r="BI135"/>
  <c r="BH135"/>
  <c r="BG135"/>
  <c r="BF135"/>
  <c r="T135"/>
  <c r="R135"/>
  <c r="P135"/>
  <c r="BK135"/>
  <c r="J135"/>
  <c r="BE135" s="1"/>
  <c r="BI131"/>
  <c r="BH131"/>
  <c r="BG131"/>
  <c r="BF131"/>
  <c r="T131"/>
  <c r="R131"/>
  <c r="P131"/>
  <c r="BK131"/>
  <c r="J131"/>
  <c r="BE131" s="1"/>
  <c r="BI129"/>
  <c r="BH129"/>
  <c r="BG129"/>
  <c r="BF129"/>
  <c r="T129"/>
  <c r="R129"/>
  <c r="P129"/>
  <c r="BK129"/>
  <c r="J129"/>
  <c r="BE129" s="1"/>
  <c r="BI128"/>
  <c r="BH128"/>
  <c r="BG128"/>
  <c r="BF128"/>
  <c r="T128"/>
  <c r="R128"/>
  <c r="P128"/>
  <c r="BK128"/>
  <c r="J128"/>
  <c r="BE128" s="1"/>
  <c r="BI126"/>
  <c r="BH126"/>
  <c r="BG126"/>
  <c r="BF126"/>
  <c r="T126"/>
  <c r="R126"/>
  <c r="P126"/>
  <c r="BK126"/>
  <c r="J126"/>
  <c r="BE126" s="1"/>
  <c r="BI122"/>
  <c r="BH122"/>
  <c r="BG122"/>
  <c r="BF122"/>
  <c r="T122"/>
  <c r="R122"/>
  <c r="P122"/>
  <c r="BK122"/>
  <c r="J122"/>
  <c r="BE122" s="1"/>
  <c r="BI120"/>
  <c r="BH120"/>
  <c r="BG120"/>
  <c r="BF120"/>
  <c r="T120"/>
  <c r="R120"/>
  <c r="P120"/>
  <c r="BK120"/>
  <c r="J120"/>
  <c r="BE120" s="1"/>
  <c r="BI118"/>
  <c r="BH118"/>
  <c r="BG118"/>
  <c r="BF118"/>
  <c r="T118"/>
  <c r="R118"/>
  <c r="P118"/>
  <c r="BK118"/>
  <c r="J118"/>
  <c r="BE118" s="1"/>
  <c r="BI113"/>
  <c r="BH113"/>
  <c r="BG113"/>
  <c r="BF113"/>
  <c r="T113"/>
  <c r="R113"/>
  <c r="P113"/>
  <c r="BK113"/>
  <c r="J113"/>
  <c r="BE113" s="1"/>
  <c r="BI109"/>
  <c r="BH109"/>
  <c r="BG109"/>
  <c r="BF109"/>
  <c r="BE109"/>
  <c r="T109"/>
  <c r="R109"/>
  <c r="P109"/>
  <c r="BK109"/>
  <c r="J109"/>
  <c r="BI108"/>
  <c r="BH108"/>
  <c r="BG108"/>
  <c r="BF108"/>
  <c r="BE108"/>
  <c r="T108"/>
  <c r="R108"/>
  <c r="P108"/>
  <c r="BK108"/>
  <c r="J108"/>
  <c r="BI106"/>
  <c r="BH106"/>
  <c r="BG106"/>
  <c r="BF106"/>
  <c r="BE106"/>
  <c r="T106"/>
  <c r="R106"/>
  <c r="P106"/>
  <c r="BK106"/>
  <c r="J106"/>
  <c r="BI105"/>
  <c r="BH105"/>
  <c r="BG105"/>
  <c r="BF105"/>
  <c r="BE105"/>
  <c r="T105"/>
  <c r="R105"/>
  <c r="P105"/>
  <c r="BK105"/>
  <c r="J105"/>
  <c r="BI101"/>
  <c r="BH101"/>
  <c r="BG101"/>
  <c r="BF101"/>
  <c r="BE101"/>
  <c r="T101"/>
  <c r="R101"/>
  <c r="P101"/>
  <c r="BK101"/>
  <c r="J101"/>
  <c r="BI100"/>
  <c r="BH100"/>
  <c r="BG100"/>
  <c r="BF100"/>
  <c r="BE100"/>
  <c r="T100"/>
  <c r="R100"/>
  <c r="P100"/>
  <c r="BK100"/>
  <c r="J100"/>
  <c r="BI98"/>
  <c r="BH98"/>
  <c r="BG98"/>
  <c r="BF98"/>
  <c r="BE98"/>
  <c r="T98"/>
  <c r="R98"/>
  <c r="P98"/>
  <c r="BK98"/>
  <c r="J98"/>
  <c r="BI96"/>
  <c r="BH96"/>
  <c r="BG96"/>
  <c r="BF96"/>
  <c r="BE96"/>
  <c r="T96"/>
  <c r="R96"/>
  <c r="P96"/>
  <c r="BK96"/>
  <c r="J96"/>
  <c r="BI94"/>
  <c r="BH94"/>
  <c r="BG94"/>
  <c r="BF94"/>
  <c r="BE94"/>
  <c r="T94"/>
  <c r="R94"/>
  <c r="P94"/>
  <c r="BK94"/>
  <c r="J94"/>
  <c r="BI91"/>
  <c r="BH91"/>
  <c r="BG91"/>
  <c r="BF91"/>
  <c r="BE91"/>
  <c r="T91"/>
  <c r="R91"/>
  <c r="P91"/>
  <c r="BK91"/>
  <c r="J91"/>
  <c r="BI89"/>
  <c r="F34" s="1"/>
  <c r="BD52" i="1" s="1"/>
  <c r="BD51" s="1"/>
  <c r="W30" s="1"/>
  <c r="BH89" i="2"/>
  <c r="F33" s="1"/>
  <c r="BC52" i="1" s="1"/>
  <c r="BC51" s="1"/>
  <c r="BG89" i="2"/>
  <c r="F32" s="1"/>
  <c r="BB52" i="1" s="1"/>
  <c r="BB51" s="1"/>
  <c r="BF89" i="2"/>
  <c r="F31" s="1"/>
  <c r="BA52" i="1" s="1"/>
  <c r="BE89" i="2"/>
  <c r="F30" s="1"/>
  <c r="AZ52" i="1" s="1"/>
  <c r="T89" i="2"/>
  <c r="T88" s="1"/>
  <c r="T87" s="1"/>
  <c r="T86" s="1"/>
  <c r="R89"/>
  <c r="R88" s="1"/>
  <c r="R87" s="1"/>
  <c r="R86" s="1"/>
  <c r="P89"/>
  <c r="P88" s="1"/>
  <c r="P87" s="1"/>
  <c r="P86" s="1"/>
  <c r="AU52" i="1" s="1"/>
  <c r="AU51" s="1"/>
  <c r="BK89" i="2"/>
  <c r="BK88" s="1"/>
  <c r="J89"/>
  <c r="J82"/>
  <c r="F82"/>
  <c r="F80"/>
  <c r="E78"/>
  <c r="J51"/>
  <c r="F51"/>
  <c r="F49"/>
  <c r="E47"/>
  <c r="J18"/>
  <c r="E18"/>
  <c r="F52" s="1"/>
  <c r="J17"/>
  <c r="J12"/>
  <c r="J80" s="1"/>
  <c r="E7"/>
  <c r="E45" s="1"/>
  <c r="AS51" i="1"/>
  <c r="L47"/>
  <c r="AM46"/>
  <c r="L46"/>
  <c r="AM44"/>
  <c r="L44"/>
  <c r="L42"/>
  <c r="L41"/>
  <c r="J88" i="2" l="1"/>
  <c r="J58" s="1"/>
  <c r="BK87"/>
  <c r="W28" i="1"/>
  <c r="AX51"/>
  <c r="J199" i="2"/>
  <c r="J66" s="1"/>
  <c r="BK198"/>
  <c r="J198" s="1"/>
  <c r="J65" s="1"/>
  <c r="J88" i="3"/>
  <c r="J58" s="1"/>
  <c r="BK87"/>
  <c r="W29" i="1"/>
  <c r="AY51"/>
  <c r="J192" i="3"/>
  <c r="J66" s="1"/>
  <c r="BK191"/>
  <c r="J191" s="1"/>
  <c r="J65" s="1"/>
  <c r="J49" i="2"/>
  <c r="E76"/>
  <c r="F83"/>
  <c r="J30"/>
  <c r="AV52" i="1" s="1"/>
  <c r="J31" i="2"/>
  <c r="AW52" i="1" s="1"/>
  <c r="E45" i="3"/>
  <c r="F52"/>
  <c r="J80"/>
  <c r="F30"/>
  <c r="AZ53" i="1" s="1"/>
  <c r="AZ51" s="1"/>
  <c r="F31" i="3"/>
  <c r="BA53" i="1" s="1"/>
  <c r="BA51" s="1"/>
  <c r="W26" l="1"/>
  <c r="AV51"/>
  <c r="AW51"/>
  <c r="AK27" s="1"/>
  <c r="W27"/>
  <c r="J87" i="3"/>
  <c r="J57" s="1"/>
  <c r="BK86"/>
  <c r="J86" s="1"/>
  <c r="J87" i="2"/>
  <c r="J57" s="1"/>
  <c r="BK86"/>
  <c r="J86" s="1"/>
  <c r="AT52" i="1"/>
  <c r="J56" i="2" l="1"/>
  <c r="J27"/>
  <c r="J27" i="3"/>
  <c r="J56"/>
  <c r="AK26" i="1"/>
  <c r="AT51"/>
  <c r="AG53" l="1"/>
  <c r="AN53" s="1"/>
  <c r="J36" i="3"/>
  <c r="AG52" i="1"/>
  <c r="J36" i="2"/>
  <c r="AG51" i="1" l="1"/>
  <c r="AN52"/>
  <c r="AK23" l="1"/>
  <c r="AK32" s="1"/>
  <c r="AN51"/>
</calcChain>
</file>

<file path=xl/sharedStrings.xml><?xml version="1.0" encoding="utf-8"?>
<sst xmlns="http://schemas.openxmlformats.org/spreadsheetml/2006/main" count="3388" uniqueCount="669">
  <si>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</si>
  <si>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</si>
  <si>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</si>
  <si>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</si>
  <si>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</si>
  <si>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</si>
  <si>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</si>
  <si>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{837b5e94-7d00-4085-875e-1adfded1cab2}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</si>
  <si>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</si>
  <si>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</si>
  <si>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</si>
  <si>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</si>
  <si>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</si>
  <si>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</si>
  <si>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</si>
  <si>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</si>
  <si>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K-09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</si>
  <si>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</si>
  <si>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</si>
  <si>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Přečaply - tlaková splašková kanalizace_DP</t>
  </si>
  <si>
    <t>0,1</t>
  </si>
  <si>
    <t>KSO:</t>
  </si>
  <si>
    <t>827 29</t>
  </si>
  <si>
    <t>CC-CZ:</t>
  </si>
  <si>
    <t/>
  </si>
  <si>
    <t>1</t>
  </si>
  <si>
    <t>Místo:</t>
  </si>
  <si>
    <t>Přečaply</t>
  </si>
  <si>
    <t>Datum:</t>
  </si>
  <si>
    <t>14. 12. 2015</t>
  </si>
  <si>
    <t>10</t>
  </si>
  <si>
    <t>100</t>
  </si>
  <si>
    <t>Zadavatel:</t>
  </si>
  <si>
    <t>IČ:</t>
  </si>
  <si>
    <t xml:space="preserve">00262153 </t>
  </si>
  <si>
    <t>Obec Údlice</t>
  </si>
  <si>
    <t>DIČ:</t>
  </si>
  <si>
    <t>Uchazeč:</t>
  </si>
  <si>
    <t>Vyplň údaj</t>
  </si>
  <si>
    <t>Projektant:</t>
  </si>
  <si>
    <t>13362887</t>
  </si>
  <si>
    <t>Ing. Robert Klement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</si>
  <si>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</si>
  <si>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</si>
  <si>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</si>
  <si>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</si>
  <si>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</si>
  <si>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</si>
  <si>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</si>
  <si>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</si>
  <si>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</si>
  <si>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</si>
  <si>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</si>
  <si>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</si>
  <si>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</si>
  <si>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</si>
  <si>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</si>
  <si>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</si>
  <si>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</si>
  <si>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</si>
  <si>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</si>
  <si>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</si>
  <si>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</si>
  <si>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</si>
  <si>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</si>
  <si>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</si>
  <si>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</si>
  <si>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</si>
  <si>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</si>
  <si>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</si>
  <si>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</si>
  <si>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</si>
  <si>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</si>
  <si>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</si>
  <si>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</si>
  <si>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</si>
  <si>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</si>
  <si>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</si>
  <si>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</si>
  <si>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</si>
  <si>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</si>
  <si>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</si>
  <si>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</si>
  <si>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ING</t>
  </si>
  <si>
    <t>{b6677146-138f-495a-a4d0-8da02dc3105a}</t>
  </si>
  <si>
    <t>2</t>
  </si>
  <si>
    <t>K-09_II</t>
  </si>
  <si>
    <t>Přečaply - tlaková splašková kanalizace_DP II.etapa</t>
  </si>
  <si>
    <t>{d0fc6fd6-ec3b-453b-b674-d0266314edda}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</si>
  <si>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</si>
  <si>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</si>
  <si>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</si>
  <si>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</si>
  <si>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</si>
  <si>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</si>
  <si>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</si>
  <si>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K-09 - Přečaply - tlaková splašková kanalizace_DP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</si>
  <si>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</si>
  <si>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</si>
  <si>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</si>
  <si>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</si>
  <si>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</si>
  <si>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</si>
  <si>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</si>
  <si>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</si>
  <si>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</si>
  <si>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</si>
  <si>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</si>
  <si>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</si>
  <si>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</si>
  <si>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</si>
  <si>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23-M - Montáže potrubí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</si>
  <si>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</si>
  <si>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</si>
  <si>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</si>
  <si>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</si>
  <si>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</si>
  <si>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</si>
  <si>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</si>
  <si>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</si>
  <si>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</si>
  <si>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</si>
  <si>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</si>
  <si>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</si>
  <si>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</si>
  <si>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</si>
  <si>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</si>
  <si>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</si>
  <si>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</si>
  <si>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</si>
  <si>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</si>
  <si>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113106123</t>
  </si>
  <si>
    <t>Rozebrání dlažeb a dílců komunikací pro pěší, vozovek a ploch s přemístěním hmot na skládku na vzdálenost do 3 m nebo s naložením na dopravní prostředek komunikací pro pěší s ložem z kameniva nebo živice a s výplní spár ze zámkové dlažby</t>
  </si>
  <si>
    <t>m2</t>
  </si>
  <si>
    <t>CS ÚRS 2015 02</t>
  </si>
  <si>
    <t>4</t>
  </si>
  <si>
    <t>-422405517</t>
  </si>
  <si>
    <t>VV</t>
  </si>
  <si>
    <t>1,5*13,2</t>
  </si>
  <si>
    <t>113107122</t>
  </si>
  <si>
    <t>Odstranění podkladů nebo krytů s přemístěním hmot na skládku na vzdálenost do 3 m nebo s naložením na dopravní prostředek v ploše jednotlivě do 50 m2 z kameniva hrubého drceného, o tl. vrstvy přes 100 do 200 mm</t>
  </si>
  <si>
    <t>-1715960842</t>
  </si>
  <si>
    <t>P</t>
  </si>
  <si>
    <t>Poznámka k položce:
uloženo na doč. skládce a zpětně využito při zásypech výkopů</t>
  </si>
  <si>
    <t>0,85*13,2</t>
  </si>
  <si>
    <t>3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</si>
  <si>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</si>
  <si>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</si>
  <si>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</si>
  <si>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947036665</t>
  </si>
  <si>
    <t>1,5*38</t>
  </si>
  <si>
    <t>121101101</t>
  </si>
  <si>
    <t>Sejmutí ornice nebo lesní půdy s vodorovným přemístěním na hromady v místě upotřebení nebo na dočasné či trvalé skládky se složením, na vzdálenost do 50 m</t>
  </si>
  <si>
    <t>m3</t>
  </si>
  <si>
    <t>-1594486081</t>
  </si>
  <si>
    <t>1,85*461*0,2+3*3*0,2*36</t>
  </si>
  <si>
    <t>5</t>
  </si>
  <si>
    <t>131201101</t>
  </si>
  <si>
    <t>Hloubení nezapažených jam a zářezů s urovnáním dna do předepsaného profilu a spádu v hornině tř. 3 do 100 m3</t>
  </si>
  <si>
    <t>-1322692579</t>
  </si>
  <si>
    <t>(2,5*2,5*1,5)*36</t>
  </si>
  <si>
    <t>6</t>
  </si>
  <si>
    <t>131201109</t>
  </si>
  <si>
    <t>Hloubení nezapažených jam a zářezů s urovnáním dna do předepsaného profilu a spádu Příplatek k cenám za lepivost horniny tř. 3</t>
  </si>
  <si>
    <t>274985935</t>
  </si>
  <si>
    <t>7</t>
  </si>
  <si>
    <t>132201201</t>
  </si>
  <si>
    <t>Hloubení zapažených i nezapažených rýh šířky přes 600 do 2 000 mm s urovnáním dna do předepsaného profilu a spádu v hornině tř. 3 do 100 m3</t>
  </si>
  <si>
    <t>1887308511</t>
  </si>
  <si>
    <t>"pažená - chodník"  1,4*13,2</t>
  </si>
  <si>
    <t>"nepažená - nezpevněn"  1,71*461</t>
  </si>
  <si>
    <t>Součet</t>
  </si>
  <si>
    <t>8</t>
  </si>
  <si>
    <t>132201209</t>
  </si>
  <si>
    <t>Hloubení zapažených i nezapažených rýh šířky přes 600 do 2 000 mm s urovnáním dna do předepsaného profilu a spádu v hornině tř. 3 Příplatek k cenám za lepivost horniny tř. 3</t>
  </si>
  <si>
    <t>-2006177415</t>
  </si>
  <si>
    <t>9</t>
  </si>
  <si>
    <t>151101101</t>
  </si>
  <si>
    <t>Zřízení pažení a rozepření stěn rýh pro podzemní vedení pro všechny šířky rýhy příložné pro jakoukoliv mezerovitost, hloubky do 2 m</t>
  </si>
  <si>
    <t>1182346989</t>
  </si>
  <si>
    <t>"v chodníku"  2*2,05*13,2</t>
  </si>
  <si>
    <t>151101111</t>
  </si>
  <si>
    <t>Odstranění pažení a rozepření stěn rýh pro podzemní vedení s uložením materiálu na vzdálenost do 3 m od kraje výkopu příložné, hloubky do 2 m</t>
  </si>
  <si>
    <t>435306099</t>
  </si>
  <si>
    <t>11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</si>
  <si>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</si>
  <si>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</si>
  <si>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883757708</t>
  </si>
  <si>
    <t>"stav. jámy"  337,5</t>
  </si>
  <si>
    <t>"stav. rýha"  806,79</t>
  </si>
  <si>
    <t>12</t>
  </si>
  <si>
    <t>174101101</t>
  </si>
  <si>
    <t>Zásyp sypaninou z jakékoliv horniny s uložením výkopku ve vrstvách se zhutněním jam, šachet, rýh nebo kolem objektů v těchto vykopávkách</t>
  </si>
  <si>
    <t>1682693739</t>
  </si>
  <si>
    <t>"stav. jámy"  337,5-(1,2*1,2*0,2+(0,4)^2*3,14*1,3)*36</t>
  </si>
  <si>
    <t>"stav, rýhy - chodník"  1,1*13,2</t>
  </si>
  <si>
    <t>"stav. rýhy - nezpevněn"  1,44*461</t>
  </si>
  <si>
    <t>13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</si>
  <si>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</si>
  <si>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</t>
  </si>
  <si>
    <t>1753852806</t>
  </si>
  <si>
    <t>0,2*474,2</t>
  </si>
  <si>
    <t>14</t>
  </si>
  <si>
    <t>M</t>
  </si>
  <si>
    <t>583313470</t>
  </si>
  <si>
    <t>Kamenivo přírodní těžené pro stavební účely  PTK  (drobné, hrubé, štěrkopísky) kamenivo těžené drobné D&lt;=2 mm (ČSN EN 13043 ) D&lt;=4 mm (ČSN EN 12620, ČSN EN 13139 ) d=0 mm, D&lt;=6,3 mm (ČSN EN 13242) frakce  0-4</t>
  </si>
  <si>
    <t>t</t>
  </si>
  <si>
    <t>430529884</t>
  </si>
  <si>
    <t>94,84*2 'Přepočtené koeficientem množství</t>
  </si>
  <si>
    <t>167101101</t>
  </si>
  <si>
    <t>Nakládání, skládání a překládání neulehlého výkopku nebo sypaniny nakládání, množství do 100 m3, z hornin tř. 1 až 4</t>
  </si>
  <si>
    <t>1089802615</t>
  </si>
  <si>
    <t>"ornice"  235,37</t>
  </si>
  <si>
    <t>"přebytek zeminy"  (337,5+806,79)-(981,98-11,22)</t>
  </si>
  <si>
    <t>16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</si>
  <si>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</si>
  <si>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</si>
  <si>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-852846413</t>
  </si>
  <si>
    <t>"přebytek zeminy"  173,53</t>
  </si>
  <si>
    <t>17</t>
  </si>
  <si>
    <t>171201201</t>
  </si>
  <si>
    <t>Uložení sypaniny na skládky</t>
  </si>
  <si>
    <t>1823013939</t>
  </si>
  <si>
    <t>18</t>
  </si>
  <si>
    <t>171201211</t>
  </si>
  <si>
    <t>Uložení sypaniny poplatek za uložení sypaniny na skládce (skládkovné)</t>
  </si>
  <si>
    <t>730626641</t>
  </si>
  <si>
    <t>173,53*2 'Přepočtené koeficientem množství</t>
  </si>
  <si>
    <t>19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</si>
  <si>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</si>
  <si>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</si>
  <si>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193025161</t>
  </si>
  <si>
    <t>"kamenivo z podkladu - na doč. skládku a zpět"  11,22*2</t>
  </si>
  <si>
    <t>20</t>
  </si>
  <si>
    <t>181301103</t>
  </si>
  <si>
    <t>Rozprostření a urovnání ornice v rovině nebo ve svahu sklonu do 1:5 při souvislé ploše do 500 m2, tl. vrstvy přes 150 do 200 mm</t>
  </si>
  <si>
    <t>-644902312</t>
  </si>
  <si>
    <t>1,85*461+3*3*36</t>
  </si>
  <si>
    <t>181411131</t>
  </si>
  <si>
    <t>Založení trávníku na půdě předem připravené plochy do 1000 m2 výsevem včetně utažení parkového v rovině nebo na svahu do 1:5</t>
  </si>
  <si>
    <t>-1229224080</t>
  </si>
  <si>
    <t>22</t>
  </si>
  <si>
    <t>005724700</t>
  </si>
  <si>
    <t>Osiva pícnin směsi travní balení obvykle 25 kg univerzál</t>
  </si>
  <si>
    <t>kg</t>
  </si>
  <si>
    <t>-1334896120</t>
  </si>
  <si>
    <t>1176,85*0,015 'Přepočtené koeficientem množství</t>
  </si>
  <si>
    <t>Vodorovné konstrukce</t>
  </si>
  <si>
    <t>23</t>
  </si>
  <si>
    <t>451572111</t>
  </si>
  <si>
    <t>Lože pod potrubí, stoky a drobné objekty v otevřeném výkopu z kameniva drobného těženého 0 až 4 mm</t>
  </si>
  <si>
    <t>667803458</t>
  </si>
  <si>
    <t>"chodník"  0,09*13,2</t>
  </si>
  <si>
    <t>"nezpevněn"  0,07*461</t>
  </si>
  <si>
    <t>24</t>
  </si>
  <si>
    <t>451573111</t>
  </si>
  <si>
    <t>Lože pod potrubí, stoky a drobné objekty v otevřeném výkopu z písku a štěrkopísku do 63 mm</t>
  </si>
  <si>
    <t>1837809207</t>
  </si>
  <si>
    <t>1,2*1,2*0,1*36</t>
  </si>
  <si>
    <t>25</t>
  </si>
  <si>
    <t>452311131</t>
  </si>
  <si>
    <t>Podkladní a zajišťovací konstrukce z betonu prostého v otevřeném výkopu desky pod potrubí, stoky a drobné objekty z betonu tř. C 12/15</t>
  </si>
  <si>
    <t>1458277402</t>
  </si>
  <si>
    <t>1,2*1,2*0,15*36</t>
  </si>
  <si>
    <t>26</t>
  </si>
  <si>
    <t>452351101</t>
  </si>
  <si>
    <t>Bednění podkladních a zajišťovacích konstrukcí v otevřeném výkopu desek nebo sedlových loží pod potrubí, stoky a drobné objekty</t>
  </si>
  <si>
    <t>421422026</t>
  </si>
  <si>
    <t>4*1,2*0,15*36</t>
  </si>
  <si>
    <t>27</t>
  </si>
  <si>
    <t>452368211</t>
  </si>
  <si>
    <t>Výztuž podkladních desek, bloků nebo pražců v otevřeném výkopu ze svařovaných sítí typu Kari</t>
  </si>
  <si>
    <t>1607245194</t>
  </si>
  <si>
    <t>((1,2*1,2*5,267)*1/1000)*36</t>
  </si>
  <si>
    <t>Komunikace pozemní</t>
  </si>
  <si>
    <t>28</t>
  </si>
  <si>
    <t>566901143</t>
  </si>
  <si>
    <t>Vyspravení podkladu po překopech inženýrských sítí plochy do 15 m2 s rozprostřením a zhutněním kamenivem hrubým drceným tl. 200 mm</t>
  </si>
  <si>
    <t>-298787092</t>
  </si>
  <si>
    <t>29</t>
  </si>
  <si>
    <t>596211210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</si>
  <si>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</si>
  <si>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1413715608</t>
  </si>
  <si>
    <t>Poznámka k položce:
bez materiálu - zpětné využití sejmuté dlažby</t>
  </si>
  <si>
    <t>Trubní vedení</t>
  </si>
  <si>
    <t>30</t>
  </si>
  <si>
    <t>871184201.</t>
  </si>
  <si>
    <t>Montáž kanalizačního potrubí z plastů z polyetylenu PE 100 svařovaných na tupo v otevřeném výkopu ve sklonu do 20 % SDR 11/PN16 D 40 x 3,7 mm</t>
  </si>
  <si>
    <t>1875986980</t>
  </si>
  <si>
    <t>31</t>
  </si>
  <si>
    <t>286159270.</t>
  </si>
  <si>
    <t>Trubky z polypropylénu a kombinované pro rozvod odpadní vody trubka kanalizační tlaková RC (PE 100 RC) SDR 17 - PN 10 40x2,4 SDR 17 kotouče 100 m</t>
  </si>
  <si>
    <t>63863405</t>
  </si>
  <si>
    <t>474,2*1,015 'Přepočtené koeficientem množství</t>
  </si>
  <si>
    <t>32</t>
  </si>
  <si>
    <t>899721111</t>
  </si>
  <si>
    <t>Signalizační vodič na potrubí PVC DN do 150 mm</t>
  </si>
  <si>
    <t>2030364935</t>
  </si>
  <si>
    <t>474,2+36*1,7*2</t>
  </si>
  <si>
    <t>33</t>
  </si>
  <si>
    <t>899722114</t>
  </si>
  <si>
    <t>Krytí potrubí z plastů výstražnou fólií z PVC šířky 40 cm</t>
  </si>
  <si>
    <t>1544363751</t>
  </si>
  <si>
    <t>34</t>
  </si>
  <si>
    <t>89381.X</t>
  </si>
  <si>
    <t xml:space="preserve">Osazení čerpací šachty z polypropylenu PP samonosné pro běžné zatížení kruhové </t>
  </si>
  <si>
    <t>kus</t>
  </si>
  <si>
    <t>-499025020</t>
  </si>
  <si>
    <t>35</t>
  </si>
  <si>
    <t>ČŠ</t>
  </si>
  <si>
    <t>čerpací šachta vč. vystrojení</t>
  </si>
  <si>
    <t>ks</t>
  </si>
  <si>
    <t>-890360655</t>
  </si>
  <si>
    <t>36</t>
  </si>
  <si>
    <t>891249111</t>
  </si>
  <si>
    <t>Montáž vodovodních armatur na potrubí navrtávacích pasů s ventilem Jt 1 Mpa, na potrubí z trub osinkocementových, litinových, ocelových nebo plastických hmot DN 80</t>
  </si>
  <si>
    <t>-507336940</t>
  </si>
  <si>
    <t>37</t>
  </si>
  <si>
    <t>525006300216</t>
  </si>
  <si>
    <t>NAVRTÁVACÍ PASY NAVRTÁVACÍ DN 63-2''</t>
  </si>
  <si>
    <t>1881441973</t>
  </si>
  <si>
    <t>38</t>
  </si>
  <si>
    <t>525009000216</t>
  </si>
  <si>
    <t>NAVRTÁVACÍ PASY NAVRTÁVACÍ DN 90-2''</t>
  </si>
  <si>
    <t>-47082102</t>
  </si>
  <si>
    <t>39</t>
  </si>
  <si>
    <t>891173111</t>
  </si>
  <si>
    <t>Montáž vodovodních armatur na potrubí ventilů hlavních pro přípojky DN 32</t>
  </si>
  <si>
    <t>2024588708</t>
  </si>
  <si>
    <t>40</t>
  </si>
  <si>
    <t>252005400216</t>
  </si>
  <si>
    <t>ŠOUPÁTKO DOMOVNÍ PŘÍPOJKY ZÁVIT VNI-VNĚ DN 5/4''-2"</t>
  </si>
  <si>
    <t>-1989144793</t>
  </si>
  <si>
    <t>41</t>
  </si>
  <si>
    <t>960113018004</t>
  </si>
  <si>
    <t>ZEMNÍ SOUPRAVY ŠOUPÁTKOVÉ TELESKOPICKÉ 3/4"-2" (1,3-1,8m)</t>
  </si>
  <si>
    <t>803166008</t>
  </si>
  <si>
    <t>42</t>
  </si>
  <si>
    <t>899401112</t>
  </si>
  <si>
    <t>Osazení poklopů litinových šoupátkových</t>
  </si>
  <si>
    <t>-195007782</t>
  </si>
  <si>
    <t>43</t>
  </si>
  <si>
    <t>348100000000</t>
  </si>
  <si>
    <t>PODKLADOVÁ DESKA UNIVERZÁLNÍ ŠOUPÁTKOVÁ</t>
  </si>
  <si>
    <t>-91345294</t>
  </si>
  <si>
    <t>44</t>
  </si>
  <si>
    <t>205000000000</t>
  </si>
  <si>
    <t>POKLOPY PRO ŠOUPATA TELESKOPICKÝ</t>
  </si>
  <si>
    <t>-2098133736</t>
  </si>
  <si>
    <t>Ostatní konstrukce a práce, bourání</t>
  </si>
  <si>
    <t>45</t>
  </si>
  <si>
    <t>916131213</t>
  </si>
  <si>
    <t>Osazení silničního obrubníku betonového se zřízením lože, s vyplněním a zatřením spár cementovou maltou stojatého s boční opěrou z betonu prostého tř. C 12/15, do lože z betonu prostého téže značky</t>
  </si>
  <si>
    <t>-717788243</t>
  </si>
  <si>
    <t>Poznámka k položce:
bez materiálu - zpětné využití původních obrubníků</t>
  </si>
  <si>
    <t>46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</si>
  <si>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</si>
  <si>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</si>
  <si>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-117262127</t>
  </si>
  <si>
    <t>47</t>
  </si>
  <si>
    <t>979051121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</si>
  <si>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 vyplněním spár kamenivem</t>
  </si>
  <si>
    <t>-238953797</t>
  </si>
  <si>
    <t>997</t>
  </si>
  <si>
    <t>Přesun sutě</t>
  </si>
  <si>
    <t>48</t>
  </si>
  <si>
    <t>997221612</t>
  </si>
  <si>
    <t>Nakládání na dopravní prostředky pro vodorovnou dopravu vybouraných hmot</t>
  </si>
  <si>
    <t>-1428818610</t>
  </si>
  <si>
    <t>"dlažba a obrubníky na doč. skládce"  19,8*0,18+57*0,0821</t>
  </si>
  <si>
    <t>49</t>
  </si>
  <si>
    <t>997221571</t>
  </si>
  <si>
    <t>Vodorovná doprava vybouraných hmot bez naložení, ale se složením a s hrubým urovnáním na vzdálenost do 1 km</t>
  </si>
  <si>
    <t>619207990</t>
  </si>
  <si>
    <t>"na doč. skládku a zpět"  8,244*2</t>
  </si>
  <si>
    <t>50</t>
  </si>
  <si>
    <t>997221611</t>
  </si>
  <si>
    <t>Nakládání na dopravní prostředky pro vodorovnou dopravu suti</t>
  </si>
  <si>
    <t>911990639</t>
  </si>
  <si>
    <t>"odpad z rozebrání dlažby"  5,148-3,564</t>
  </si>
  <si>
    <t>"odpad z vytrhání obrubníků"  11,685-4,680</t>
  </si>
  <si>
    <t>51</t>
  </si>
  <si>
    <t>997221551</t>
  </si>
  <si>
    <t>Vodorovná doprava suti bez naložení, ale se složením a s hrubým urovnáním ze sypkých materiálů, na vzdálenost do 1 km</t>
  </si>
  <si>
    <t>-954743360</t>
  </si>
  <si>
    <t>Poznámka k položce:
odpad z rozebrání dlažby a vytrhání obrubníků</t>
  </si>
  <si>
    <t>52</t>
  </si>
  <si>
    <t>997221559</t>
  </si>
  <si>
    <t>Vodorovná doprava suti bez naložení, ale se složením a s hrubým urovnáním Příplatek k ceně za každý další i započatý 1 km přes 1 km</t>
  </si>
  <si>
    <t>-1244896597</t>
  </si>
  <si>
    <t>Poznámka k položce:
skládka do 10 km</t>
  </si>
  <si>
    <t>8,589*9</t>
  </si>
  <si>
    <t>53</t>
  </si>
  <si>
    <t>997221815</t>
  </si>
  <si>
    <t>Poplatek za uložení stavebního odpadu na skládce (skládkovné) betonového</t>
  </si>
  <si>
    <t>2079169937</t>
  </si>
  <si>
    <t>998</t>
  </si>
  <si>
    <t>Přesun hmot</t>
  </si>
  <si>
    <t>54</t>
  </si>
  <si>
    <t>998276101</t>
  </si>
  <si>
    <t>Přesun hmot pro trubní vedení hloubené z trub z plastických hmot nebo sklolaminátových pro vodovody nebo kanalizace v otevřeném výkopu dopravní vzdálenost do 15 m</t>
  </si>
  <si>
    <t>747462198</t>
  </si>
  <si>
    <t>Práce a dodávky M</t>
  </si>
  <si>
    <t>23-M</t>
  </si>
  <si>
    <t>Montáže potrubí</t>
  </si>
  <si>
    <t>55</t>
  </si>
  <si>
    <t>230040007</t>
  </si>
  <si>
    <t>Montáž trubních dílů závitových DN 1 1/4"</t>
  </si>
  <si>
    <t>64</t>
  </si>
  <si>
    <t>2120499149</t>
  </si>
  <si>
    <t>56</t>
  </si>
  <si>
    <t>610004005416</t>
  </si>
  <si>
    <t>TVAROVKY S VNĚJŠÍM ZÁVITEM DN 40-5/4''</t>
  </si>
  <si>
    <t>256</t>
  </si>
  <si>
    <t>186734362</t>
  </si>
  <si>
    <t>57</t>
  </si>
  <si>
    <t>632004004016</t>
  </si>
  <si>
    <t>TVAROVKY SPOJKA DN 40-40</t>
  </si>
  <si>
    <t>-1083854894</t>
  </si>
  <si>
    <t>K-09_II - Přečaply - tlaková splašková kanalizace_DP II.etapa</t>
  </si>
  <si>
    <t>113107132</t>
  </si>
  <si>
    <t>Odstranění podkladů nebo krytů s přemístěním hmot na skládku na vzdálenost do 3 m nebo s naložením na dopravní prostředek v ploše jednotlivě do 50 m2 z betonu prostého, o tl. vrstvy přes 150 do 300 mm</t>
  </si>
  <si>
    <t>-1215626080</t>
  </si>
  <si>
    <t>2*3</t>
  </si>
  <si>
    <t>"kryt"  4*3</t>
  </si>
  <si>
    <t>"podklad"  5*3</t>
  </si>
  <si>
    <t>8*3*0,2</t>
  </si>
  <si>
    <t>"startovací jáma"  12*3*1,8+3*3*1,6+1*3*2</t>
  </si>
  <si>
    <t>"čerpací šachta"  (2,5*2,5*1,5)*10</t>
  </si>
  <si>
    <t>151101201</t>
  </si>
  <si>
    <t>Zřízení pažení stěn výkopu bez rozepření nebo vzepření příložné, hloubky do 4 m</t>
  </si>
  <si>
    <t>-1997288211</t>
  </si>
  <si>
    <t>5*7*2</t>
  </si>
  <si>
    <t>151101211</t>
  </si>
  <si>
    <t>Odstranění pažení stěn výkopu s uložením pažin na vzdálenost do 3 m od okraje výkopu příložné, hloubky do 4 m</t>
  </si>
  <si>
    <t>-1143787466</t>
  </si>
  <si>
    <t>151101301</t>
  </si>
  <si>
    <t>Zřízení rozepření zapažených stěn výkopů s potřebným přepažováním při roubení příložném, hloubky do 4 m</t>
  </si>
  <si>
    <t>-1994865565</t>
  </si>
  <si>
    <t>5*3*2</t>
  </si>
  <si>
    <t>151101311</t>
  </si>
  <si>
    <t>Odstranění rozepření stěn výkopů s uložením materiálu na vzdálenost do 3 m od okraje výkopu roubení příložného, hloubky do 4 m</t>
  </si>
  <si>
    <t>1919690032</t>
  </si>
  <si>
    <t>"čerpací šachta"  85,2-(1,2*1,2*0,2+(0,4)^2*3,14*1,3)*10</t>
  </si>
  <si>
    <t>"startovací jáma"  93,75-(3,2+6,4)</t>
  </si>
  <si>
    <t>0,2*1*2*16</t>
  </si>
  <si>
    <t>6,4*2 'Přepočtené koeficientem množství</t>
  </si>
  <si>
    <t>"ornice"  4,8</t>
  </si>
  <si>
    <t>"kamenivo"  27*0,2</t>
  </si>
  <si>
    <t>"přebytek zeminy"  178,95-(159,935-5,4)</t>
  </si>
  <si>
    <t>"přebytek zeminy"  24,415</t>
  </si>
  <si>
    <t>24,415*2 'Přepočtené koeficientem množství</t>
  </si>
  <si>
    <t>"kamenivo z podkladu - na doč. skládku a zpět"  5,4*2</t>
  </si>
  <si>
    <t>8*3</t>
  </si>
  <si>
    <t>24*0,015 'Přepočtené koeficientem množství</t>
  </si>
  <si>
    <t>141721111</t>
  </si>
  <si>
    <t>Řízený zemní protlak v hornině tř. 1 až 4, včetně protlačení trub v hloubce do 6 m vnějšího průměru vrtu do 63 mm</t>
  </si>
  <si>
    <t>-1040121671</t>
  </si>
  <si>
    <t>12,3+4,7+26,6+12,6+38,7+8,6+7,3+15+3,8+8,5</t>
  </si>
  <si>
    <t>286158550.</t>
  </si>
  <si>
    <t>Trubky z polypropylénu a kombinované pro rozvod odpadní vody trubka kanalizační tlaková (PE 100 RC s ochranným pláštěm z PP) 40x2,4 SDR 17  návin 100 m</t>
  </si>
  <si>
    <t>1042338360</t>
  </si>
  <si>
    <t>12,3+4,7+26,2+12,6+38,7+7,3+8,6+15</t>
  </si>
  <si>
    <t>125,4*1,03 'Přepočtené koeficientem množství</t>
  </si>
  <si>
    <t>0,1*1*2*16</t>
  </si>
  <si>
    <t>1,2*1,2*0,1*10</t>
  </si>
  <si>
    <t>1,2*1,2*0,15*10</t>
  </si>
  <si>
    <t>4*1,2*0,15*10</t>
  </si>
  <si>
    <t>((1,2*1,2*5,267)*1/1000)*10</t>
  </si>
  <si>
    <t>"podklad - beton"  5*3</t>
  </si>
  <si>
    <t>"kryt - štěrk"  4*3</t>
  </si>
  <si>
    <t>581114113</t>
  </si>
  <si>
    <t>Kryt z prostého betonu komunikací pro pěší tl. 100 mm</t>
  </si>
  <si>
    <t>-1757000269</t>
  </si>
  <si>
    <t>"tl. 200 mm"  2*3</t>
  </si>
  <si>
    <t>-2017613234</t>
  </si>
  <si>
    <t>Poznámka k položce:
zatažen společně s potrubím</t>
  </si>
  <si>
    <t>138,1+2*10*2</t>
  </si>
  <si>
    <t>Poznámka k položce:
v otevřených výkopech</t>
  </si>
  <si>
    <t>16*2</t>
  </si>
  <si>
    <t>165863034</t>
  </si>
  <si>
    <t>"beton"  3</t>
  </si>
  <si>
    <t>3*9</t>
  </si>
  <si>
    <t>TVAROVKY ISO S VNĚJŠÍM ZÁVITEM DN 40-5/4''</t>
  </si>
  <si>
    <t>630004004016</t>
  </si>
  <si>
    <t>2079286478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</si>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</sst>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4" fillId="3" borderId="0" xfId="1" applyFont="1" applyFill="1" applyAlignment="1" applyProtection="1">
      <alignment vertical="center"/>
    </xf>
    <xf numFmtId="0" fontId="46" fillId="3" borderId="0" xfId="1" applyFill="1"/>
    <xf numFmtId="0" fontId="0" fillId="3" borderId="0" xfId="0" applyFill="1"/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28" xfId="0" applyFont="1" applyBorder="1" applyAlignment="1" applyProtection="1">
      <alignment horizontal="center" vertical="center"/>
    </xf>
    <xf numFmtId="49" fontId="38" fillId="0" borderId="28" xfId="0" applyNumberFormat="1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center" vertical="center" wrapText="1"/>
    </xf>
    <xf numFmtId="167" fontId="38" fillId="0" borderId="28" xfId="0" applyNumberFormat="1" applyFont="1" applyBorder="1" applyAlignment="1" applyProtection="1">
      <alignment vertical="center"/>
    </xf>
    <xf numFmtId="4" fontId="38" fillId="4" borderId="28" xfId="0" applyNumberFormat="1" applyFont="1" applyFill="1" applyBorder="1" applyAlignment="1" applyProtection="1">
      <alignment vertical="center"/>
      <protection locked="0"/>
    </xf>
    <xf numFmtId="4" fontId="38" fillId="0" borderId="28" xfId="0" applyNumberFormat="1" applyFont="1" applyBorder="1" applyAlignment="1" applyProtection="1">
      <alignment vertical="center"/>
    </xf>
    <xf numFmtId="0" fontId="38" fillId="0" borderId="5" xfId="0" applyFont="1" applyBorder="1" applyAlignment="1">
      <alignment vertical="center"/>
    </xf>
    <xf numFmtId="0" fontId="38" fillId="4" borderId="28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vertical="center" wrapText="1"/>
    </xf>
    <xf numFmtId="0" fontId="38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0" xfId="0" applyAlignment="1" applyProtection="1">
      <alignment vertical="top"/>
      <protection locked="0"/>
    </xf>
    <xf numFmtId="0" fontId="39" fillId="0" borderId="29" xfId="0" applyFont="1" applyBorder="1" applyAlignment="1" applyProtection="1">
      <alignment vertical="center" wrapText="1"/>
      <protection locked="0"/>
    </xf>
    <xf numFmtId="0" fontId="39" fillId="0" borderId="30" xfId="0" applyFont="1" applyBorder="1" applyAlignment="1" applyProtection="1">
      <alignment vertical="center" wrapText="1"/>
      <protection locked="0"/>
    </xf>
    <xf numFmtId="0" fontId="39" fillId="0" borderId="31" xfId="0" applyFont="1" applyBorder="1" applyAlignment="1" applyProtection="1">
      <alignment vertical="center" wrapText="1"/>
      <protection locked="0"/>
    </xf>
    <xf numFmtId="0" fontId="39" fillId="0" borderId="32" xfId="0" applyFont="1" applyBorder="1" applyAlignment="1" applyProtection="1">
      <alignment horizontal="center" vertical="center" wrapText="1"/>
      <protection locked="0"/>
    </xf>
    <xf numFmtId="0" fontId="39" fillId="0" borderId="33" xfId="0" applyFont="1" applyBorder="1" applyAlignment="1" applyProtection="1">
      <alignment horizontal="center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33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49" fontId="42" fillId="0" borderId="1" xfId="0" applyNumberFormat="1" applyFont="1" applyBorder="1" applyAlignment="1" applyProtection="1">
      <alignment vertical="center" wrapText="1"/>
      <protection locked="0"/>
    </xf>
    <xf numFmtId="0" fontId="39" fillId="0" borderId="35" xfId="0" applyFont="1" applyBorder="1" applyAlignment="1" applyProtection="1">
      <alignment vertical="center" wrapText="1"/>
      <protection locked="0"/>
    </xf>
    <xf numFmtId="0" fontId="43" fillId="0" borderId="34" xfId="0" applyFont="1" applyBorder="1" applyAlignment="1" applyProtection="1">
      <alignment vertical="center" wrapText="1"/>
      <protection locked="0"/>
    </xf>
    <xf numFmtId="0" fontId="39" fillId="0" borderId="36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9" fillId="0" borderId="29" xfId="0" applyFont="1" applyBorder="1" applyAlignment="1" applyProtection="1">
      <alignment horizontal="left" vertical="center"/>
      <protection locked="0"/>
    </xf>
    <xf numFmtId="0" fontId="39" fillId="0" borderId="30" xfId="0" applyFont="1" applyBorder="1" applyAlignment="1" applyProtection="1">
      <alignment horizontal="left" vertical="center"/>
      <protection locked="0"/>
    </xf>
    <xf numFmtId="0" fontId="39" fillId="0" borderId="31" xfId="0" applyFont="1" applyBorder="1" applyAlignment="1" applyProtection="1">
      <alignment horizontal="left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32" xfId="0" applyFont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39" fillId="0" borderId="29" xfId="0" applyFont="1" applyBorder="1" applyAlignment="1" applyProtection="1">
      <alignment horizontal="left" vertical="center" wrapText="1"/>
      <protection locked="0"/>
    </xf>
    <xf numFmtId="0" fontId="39" fillId="0" borderId="30" xfId="0" applyFont="1" applyBorder="1" applyAlignment="1" applyProtection="1">
      <alignment horizontal="left" vertical="center" wrapText="1"/>
      <protection locked="0"/>
    </xf>
    <xf numFmtId="0" fontId="39" fillId="0" borderId="3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42" fillId="0" borderId="35" xfId="0" applyFont="1" applyBorder="1" applyAlignment="1" applyProtection="1">
      <alignment horizontal="left" vertical="center" wrapText="1"/>
      <protection locked="0"/>
    </xf>
    <xf numFmtId="0" fontId="42" fillId="0" borderId="34" xfId="0" applyFont="1" applyBorder="1" applyAlignment="1" applyProtection="1">
      <alignment horizontal="left" vertical="center" wrapText="1"/>
      <protection locked="0"/>
    </xf>
    <xf numFmtId="0" fontId="42" fillId="0" borderId="36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2" fillId="0" borderId="1" xfId="0" applyFont="1" applyBorder="1" applyAlignment="1" applyProtection="1">
      <alignment horizontal="center" vertical="top"/>
      <protection locked="0"/>
    </xf>
    <xf numFmtId="0" fontId="42" fillId="0" borderId="35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4" fillId="0" borderId="34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2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4" fillId="0" borderId="34" xfId="0" applyFont="1" applyBorder="1" applyAlignment="1" applyProtection="1">
      <protection locked="0"/>
    </xf>
    <xf numFmtId="0" fontId="39" fillId="0" borderId="32" xfId="0" applyFont="1" applyBorder="1" applyAlignment="1" applyProtection="1">
      <alignment vertical="top"/>
      <protection locked="0"/>
    </xf>
    <xf numFmtId="0" fontId="39" fillId="0" borderId="33" xfId="0" applyFont="1" applyBorder="1" applyAlignment="1" applyProtection="1">
      <alignment vertical="top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35" xfId="0" applyFont="1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vertical="top"/>
      <protection locked="0"/>
    </xf>
    <xf numFmtId="0" fontId="39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3" borderId="0" xfId="1" applyFont="1" applyFill="1" applyAlignment="1">
      <alignment vertical="center"/>
    </xf>
    <xf numFmtId="0" fontId="42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49" fontId="42" fillId="0" borderId="1" xfId="0" applyNumberFormat="1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5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64"/>
      <c r="BS2" s="22" t="s">
        <v>8</v>
      </c>
      <c r="BT2" s="22" t="s">
        <v>9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8</v>
      </c>
      <c r="BT3" s="22" t="s">
        <v>10</v>
      </c>
    </row>
    <row r="4" spans="1:74" ht="36.950000000000003" customHeight="1">
      <c r="B4" s="26"/>
      <c r="C4" s="27"/>
      <c r="D4" s="28" t="s">
        <v>11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12</v>
      </c>
      <c r="BE4" s="31" t="s">
        <v>13</v>
      </c>
      <c r="BS4" s="22" t="s">
        <v>14</v>
      </c>
    </row>
    <row r="5" spans="1:74" ht="14.45" customHeight="1">
      <c r="B5" s="26"/>
      <c r="C5" s="27"/>
      <c r="D5" s="32" t="s">
        <v>15</v>
      </c>
      <c r="E5" s="27"/>
      <c r="F5" s="27"/>
      <c r="G5" s="27"/>
      <c r="H5" s="27"/>
      <c r="I5" s="27"/>
      <c r="J5" s="27"/>
      <c r="K5" s="329" t="s">
        <v>16</v>
      </c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27"/>
      <c r="AQ5" s="29"/>
      <c r="BE5" s="327" t="s">
        <v>17</v>
      </c>
      <c r="BS5" s="22" t="s">
        <v>8</v>
      </c>
    </row>
    <row r="6" spans="1:74" ht="36.950000000000003" customHeight="1">
      <c r="B6" s="26"/>
      <c r="C6" s="27"/>
      <c r="D6" s="34" t="s">
        <v>18</v>
      </c>
      <c r="E6" s="27"/>
      <c r="F6" s="27"/>
      <c r="G6" s="27"/>
      <c r="H6" s="27"/>
      <c r="I6" s="27"/>
      <c r="J6" s="27"/>
      <c r="K6" s="331" t="s">
        <v>19</v>
      </c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  <c r="AP6" s="27"/>
      <c r="AQ6" s="29"/>
      <c r="BE6" s="328"/>
      <c r="BS6" s="22" t="s">
        <v>20</v>
      </c>
    </row>
    <row r="7" spans="1:74" ht="14.45" customHeight="1">
      <c r="B7" s="26"/>
      <c r="C7" s="27"/>
      <c r="D7" s="35" t="s">
        <v>21</v>
      </c>
      <c r="E7" s="27"/>
      <c r="F7" s="27"/>
      <c r="G7" s="27"/>
      <c r="H7" s="27"/>
      <c r="I7" s="27"/>
      <c r="J7" s="27"/>
      <c r="K7" s="33" t="s">
        <v>22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23</v>
      </c>
      <c r="AL7" s="27"/>
      <c r="AM7" s="27"/>
      <c r="AN7" s="33" t="s">
        <v>24</v>
      </c>
      <c r="AO7" s="27"/>
      <c r="AP7" s="27"/>
      <c r="AQ7" s="29"/>
      <c r="BE7" s="328"/>
      <c r="BS7" s="22" t="s">
        <v>25</v>
      </c>
    </row>
    <row r="8" spans="1:74" ht="14.45" customHeight="1">
      <c r="B8" s="26"/>
      <c r="C8" s="27"/>
      <c r="D8" s="35" t="s">
        <v>26</v>
      </c>
      <c r="E8" s="27"/>
      <c r="F8" s="27"/>
      <c r="G8" s="27"/>
      <c r="H8" s="27"/>
      <c r="I8" s="27"/>
      <c r="J8" s="27"/>
      <c r="K8" s="33" t="s">
        <v>27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28</v>
      </c>
      <c r="AL8" s="27"/>
      <c r="AM8" s="27"/>
      <c r="AN8" s="36" t="s">
        <v>29</v>
      </c>
      <c r="AO8" s="27"/>
      <c r="AP8" s="27"/>
      <c r="AQ8" s="29"/>
      <c r="BE8" s="328"/>
      <c r="BS8" s="22" t="s">
        <v>30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28"/>
      <c r="BS9" s="22" t="s">
        <v>31</v>
      </c>
    </row>
    <row r="10" spans="1:74" ht="14.45" customHeight="1">
      <c r="B10" s="26"/>
      <c r="C10" s="27"/>
      <c r="D10" s="35" t="s">
        <v>32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33</v>
      </c>
      <c r="AL10" s="27"/>
      <c r="AM10" s="27"/>
      <c r="AN10" s="33" t="s">
        <v>34</v>
      </c>
      <c r="AO10" s="27"/>
      <c r="AP10" s="27"/>
      <c r="AQ10" s="29"/>
      <c r="BE10" s="328"/>
      <c r="BS10" s="22" t="s">
        <v>20</v>
      </c>
    </row>
    <row r="11" spans="1:74" ht="18.399999999999999" customHeight="1">
      <c r="B11" s="26"/>
      <c r="C11" s="27"/>
      <c r="D11" s="27"/>
      <c r="E11" s="33" t="s">
        <v>35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36</v>
      </c>
      <c r="AL11" s="27"/>
      <c r="AM11" s="27"/>
      <c r="AN11" s="33" t="s">
        <v>24</v>
      </c>
      <c r="AO11" s="27"/>
      <c r="AP11" s="27"/>
      <c r="AQ11" s="29"/>
      <c r="BE11" s="328"/>
      <c r="BS11" s="22" t="s">
        <v>20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28"/>
      <c r="BS12" s="22" t="s">
        <v>20</v>
      </c>
    </row>
    <row r="13" spans="1:74" ht="14.45" customHeight="1">
      <c r="B13" s="26"/>
      <c r="C13" s="27"/>
      <c r="D13" s="35" t="s">
        <v>37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33</v>
      </c>
      <c r="AL13" s="27"/>
      <c r="AM13" s="27"/>
      <c r="AN13" s="37" t="s">
        <v>38</v>
      </c>
      <c r="AO13" s="27"/>
      <c r="AP13" s="27"/>
      <c r="AQ13" s="29"/>
      <c r="BE13" s="328"/>
      <c r="BS13" s="22" t="s">
        <v>20</v>
      </c>
    </row>
    <row r="14" spans="1:74">
      <c r="B14" s="26"/>
      <c r="C14" s="27"/>
      <c r="D14" s="27"/>
      <c r="E14" s="332" t="s">
        <v>38</v>
      </c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5" t="s">
        <v>36</v>
      </c>
      <c r="AL14" s="27"/>
      <c r="AM14" s="27"/>
      <c r="AN14" s="37" t="s">
        <v>38</v>
      </c>
      <c r="AO14" s="27"/>
      <c r="AP14" s="27"/>
      <c r="AQ14" s="29"/>
      <c r="BE14" s="328"/>
      <c r="BS14" s="22" t="s">
        <v>20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28"/>
      <c r="BS15" s="22" t="s">
        <v>6</v>
      </c>
    </row>
    <row r="16" spans="1:74" ht="14.45" customHeight="1">
      <c r="B16" s="26"/>
      <c r="C16" s="27"/>
      <c r="D16" s="35" t="s">
        <v>39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33</v>
      </c>
      <c r="AL16" s="27"/>
      <c r="AM16" s="27"/>
      <c r="AN16" s="33" t="s">
        <v>40</v>
      </c>
      <c r="AO16" s="27"/>
      <c r="AP16" s="27"/>
      <c r="AQ16" s="29"/>
      <c r="BE16" s="328"/>
      <c r="BS16" s="22" t="s">
        <v>6</v>
      </c>
    </row>
    <row r="17" spans="2:71" ht="18.399999999999999" customHeight="1">
      <c r="B17" s="26"/>
      <c r="C17" s="27"/>
      <c r="D17" s="27"/>
      <c r="E17" s="33" t="s">
        <v>41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36</v>
      </c>
      <c r="AL17" s="27"/>
      <c r="AM17" s="27"/>
      <c r="AN17" s="33" t="s">
        <v>24</v>
      </c>
      <c r="AO17" s="27"/>
      <c r="AP17" s="27"/>
      <c r="AQ17" s="29"/>
      <c r="BE17" s="328"/>
      <c r="BS17" s="22" t="s">
        <v>42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28"/>
      <c r="BS18" s="22" t="s">
        <v>8</v>
      </c>
    </row>
    <row r="19" spans="2:71" ht="14.45" customHeight="1">
      <c r="B19" s="26"/>
      <c r="C19" s="27"/>
      <c r="D19" s="35" t="s">
        <v>43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28"/>
      <c r="BS19" s="22" t="s">
        <v>8</v>
      </c>
    </row>
    <row r="20" spans="2:71" ht="22.5" customHeight="1">
      <c r="B20" s="26"/>
      <c r="C20" s="27"/>
      <c r="D20" s="27"/>
      <c r="E20" s="334" t="s">
        <v>24</v>
      </c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27"/>
      <c r="AP20" s="27"/>
      <c r="AQ20" s="29"/>
      <c r="BE20" s="328"/>
      <c r="BS20" s="22" t="s">
        <v>6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28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328"/>
    </row>
    <row r="23" spans="2:71" s="1" customFormat="1" ht="25.9" customHeight="1">
      <c r="B23" s="39"/>
      <c r="C23" s="40"/>
      <c r="D23" s="41" t="s">
        <v>44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35">
        <f>ROUND(AG51,2)</f>
        <v>0</v>
      </c>
      <c r="AL23" s="336"/>
      <c r="AM23" s="336"/>
      <c r="AN23" s="336"/>
      <c r="AO23" s="336"/>
      <c r="AP23" s="40"/>
      <c r="AQ23" s="43"/>
      <c r="BE23" s="328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28"/>
    </row>
    <row r="25" spans="2:71" s="1" customFormat="1" ht="13.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37" t="s">
        <v>45</v>
      </c>
      <c r="M25" s="337"/>
      <c r="N25" s="337"/>
      <c r="O25" s="337"/>
      <c r="P25" s="40"/>
      <c r="Q25" s="40"/>
      <c r="R25" s="40"/>
      <c r="S25" s="40"/>
      <c r="T25" s="40"/>
      <c r="U25" s="40"/>
      <c r="V25" s="40"/>
      <c r="W25" s="337" t="s">
        <v>46</v>
      </c>
      <c r="X25" s="337"/>
      <c r="Y25" s="337"/>
      <c r="Z25" s="337"/>
      <c r="AA25" s="337"/>
      <c r="AB25" s="337"/>
      <c r="AC25" s="337"/>
      <c r="AD25" s="337"/>
      <c r="AE25" s="337"/>
      <c r="AF25" s="40"/>
      <c r="AG25" s="40"/>
      <c r="AH25" s="40"/>
      <c r="AI25" s="40"/>
      <c r="AJ25" s="40"/>
      <c r="AK25" s="337" t="s">
        <v>47</v>
      </c>
      <c r="AL25" s="337"/>
      <c r="AM25" s="337"/>
      <c r="AN25" s="337"/>
      <c r="AO25" s="337"/>
      <c r="AP25" s="40"/>
      <c r="AQ25" s="43"/>
      <c r="BE25" s="328"/>
    </row>
    <row r="26" spans="2:71" s="2" customFormat="1" ht="14.45" customHeight="1">
      <c r="B26" s="45"/>
      <c r="C26" s="46"/>
      <c r="D26" s="47" t="s">
        <v>48</v>
      </c>
      <c r="E26" s="46"/>
      <c r="F26" s="47" t="s">
        <v>49</v>
      </c>
      <c r="G26" s="46"/>
      <c r="H26" s="46"/>
      <c r="I26" s="46"/>
      <c r="J26" s="46"/>
      <c r="K26" s="46"/>
      <c r="L26" s="338">
        <v>0.21</v>
      </c>
      <c r="M26" s="339"/>
      <c r="N26" s="339"/>
      <c r="O26" s="339"/>
      <c r="P26" s="46"/>
      <c r="Q26" s="46"/>
      <c r="R26" s="46"/>
      <c r="S26" s="46"/>
      <c r="T26" s="46"/>
      <c r="U26" s="46"/>
      <c r="V26" s="46"/>
      <c r="W26" s="340">
        <f>ROUND(AZ51,2)</f>
        <v>0</v>
      </c>
      <c r="X26" s="339"/>
      <c r="Y26" s="339"/>
      <c r="Z26" s="339"/>
      <c r="AA26" s="339"/>
      <c r="AB26" s="339"/>
      <c r="AC26" s="339"/>
      <c r="AD26" s="339"/>
      <c r="AE26" s="339"/>
      <c r="AF26" s="46"/>
      <c r="AG26" s="46"/>
      <c r="AH26" s="46"/>
      <c r="AI26" s="46"/>
      <c r="AJ26" s="46"/>
      <c r="AK26" s="340">
        <f>ROUND(AV51,2)</f>
        <v>0</v>
      </c>
      <c r="AL26" s="339"/>
      <c r="AM26" s="339"/>
      <c r="AN26" s="339"/>
      <c r="AO26" s="339"/>
      <c r="AP26" s="46"/>
      <c r="AQ26" s="48"/>
      <c r="BE26" s="328"/>
    </row>
    <row r="27" spans="2:71" s="2" customFormat="1" ht="14.45" customHeight="1">
      <c r="B27" s="45"/>
      <c r="C27" s="46"/>
      <c r="D27" s="46"/>
      <c r="E27" s="46"/>
      <c r="F27" s="47" t="s">
        <v>50</v>
      </c>
      <c r="G27" s="46"/>
      <c r="H27" s="46"/>
      <c r="I27" s="46"/>
      <c r="J27" s="46"/>
      <c r="K27" s="46"/>
      <c r="L27" s="338">
        <v>0.15</v>
      </c>
      <c r="M27" s="339"/>
      <c r="N27" s="339"/>
      <c r="O27" s="339"/>
      <c r="P27" s="46"/>
      <c r="Q27" s="46"/>
      <c r="R27" s="46"/>
      <c r="S27" s="46"/>
      <c r="T27" s="46"/>
      <c r="U27" s="46"/>
      <c r="V27" s="46"/>
      <c r="W27" s="340">
        <f>ROUND(BA51,2)</f>
        <v>0</v>
      </c>
      <c r="X27" s="339"/>
      <c r="Y27" s="339"/>
      <c r="Z27" s="339"/>
      <c r="AA27" s="339"/>
      <c r="AB27" s="339"/>
      <c r="AC27" s="339"/>
      <c r="AD27" s="339"/>
      <c r="AE27" s="339"/>
      <c r="AF27" s="46"/>
      <c r="AG27" s="46"/>
      <c r="AH27" s="46"/>
      <c r="AI27" s="46"/>
      <c r="AJ27" s="46"/>
      <c r="AK27" s="340">
        <f>ROUND(AW51,2)</f>
        <v>0</v>
      </c>
      <c r="AL27" s="339"/>
      <c r="AM27" s="339"/>
      <c r="AN27" s="339"/>
      <c r="AO27" s="339"/>
      <c r="AP27" s="46"/>
      <c r="AQ27" s="48"/>
      <c r="BE27" s="328"/>
    </row>
    <row r="28" spans="2:71" s="2" customFormat="1" ht="14.45" hidden="1" customHeight="1">
      <c r="B28" s="45"/>
      <c r="C28" s="46"/>
      <c r="D28" s="46"/>
      <c r="E28" s="46"/>
      <c r="F28" s="47" t="s">
        <v>51</v>
      </c>
      <c r="G28" s="46"/>
      <c r="H28" s="46"/>
      <c r="I28" s="46"/>
      <c r="J28" s="46"/>
      <c r="K28" s="46"/>
      <c r="L28" s="338">
        <v>0.21</v>
      </c>
      <c r="M28" s="339"/>
      <c r="N28" s="339"/>
      <c r="O28" s="339"/>
      <c r="P28" s="46"/>
      <c r="Q28" s="46"/>
      <c r="R28" s="46"/>
      <c r="S28" s="46"/>
      <c r="T28" s="46"/>
      <c r="U28" s="46"/>
      <c r="V28" s="46"/>
      <c r="W28" s="340">
        <f>ROUND(BB51,2)</f>
        <v>0</v>
      </c>
      <c r="X28" s="339"/>
      <c r="Y28" s="339"/>
      <c r="Z28" s="339"/>
      <c r="AA28" s="339"/>
      <c r="AB28" s="339"/>
      <c r="AC28" s="339"/>
      <c r="AD28" s="339"/>
      <c r="AE28" s="339"/>
      <c r="AF28" s="46"/>
      <c r="AG28" s="46"/>
      <c r="AH28" s="46"/>
      <c r="AI28" s="46"/>
      <c r="AJ28" s="46"/>
      <c r="AK28" s="340">
        <v>0</v>
      </c>
      <c r="AL28" s="339"/>
      <c r="AM28" s="339"/>
      <c r="AN28" s="339"/>
      <c r="AO28" s="339"/>
      <c r="AP28" s="46"/>
      <c r="AQ28" s="48"/>
      <c r="BE28" s="328"/>
    </row>
    <row r="29" spans="2:71" s="2" customFormat="1" ht="14.45" hidden="1" customHeight="1">
      <c r="B29" s="45"/>
      <c r="C29" s="46"/>
      <c r="D29" s="46"/>
      <c r="E29" s="46"/>
      <c r="F29" s="47" t="s">
        <v>52</v>
      </c>
      <c r="G29" s="46"/>
      <c r="H29" s="46"/>
      <c r="I29" s="46"/>
      <c r="J29" s="46"/>
      <c r="K29" s="46"/>
      <c r="L29" s="338">
        <v>0.15</v>
      </c>
      <c r="M29" s="339"/>
      <c r="N29" s="339"/>
      <c r="O29" s="339"/>
      <c r="P29" s="46"/>
      <c r="Q29" s="46"/>
      <c r="R29" s="46"/>
      <c r="S29" s="46"/>
      <c r="T29" s="46"/>
      <c r="U29" s="46"/>
      <c r="V29" s="46"/>
      <c r="W29" s="340">
        <f>ROUND(BC51,2)</f>
        <v>0</v>
      </c>
      <c r="X29" s="339"/>
      <c r="Y29" s="339"/>
      <c r="Z29" s="339"/>
      <c r="AA29" s="339"/>
      <c r="AB29" s="339"/>
      <c r="AC29" s="339"/>
      <c r="AD29" s="339"/>
      <c r="AE29" s="339"/>
      <c r="AF29" s="46"/>
      <c r="AG29" s="46"/>
      <c r="AH29" s="46"/>
      <c r="AI29" s="46"/>
      <c r="AJ29" s="46"/>
      <c r="AK29" s="340">
        <v>0</v>
      </c>
      <c r="AL29" s="339"/>
      <c r="AM29" s="339"/>
      <c r="AN29" s="339"/>
      <c r="AO29" s="339"/>
      <c r="AP29" s="46"/>
      <c r="AQ29" s="48"/>
      <c r="BE29" s="328"/>
    </row>
    <row r="30" spans="2:71" s="2" customFormat="1" ht="14.45" hidden="1" customHeight="1">
      <c r="B30" s="45"/>
      <c r="C30" s="46"/>
      <c r="D30" s="46"/>
      <c r="E30" s="46"/>
      <c r="F30" s="47" t="s">
        <v>53</v>
      </c>
      <c r="G30" s="46"/>
      <c r="H30" s="46"/>
      <c r="I30" s="46"/>
      <c r="J30" s="46"/>
      <c r="K30" s="46"/>
      <c r="L30" s="338">
        <v>0</v>
      </c>
      <c r="M30" s="339"/>
      <c r="N30" s="339"/>
      <c r="O30" s="339"/>
      <c r="P30" s="46"/>
      <c r="Q30" s="46"/>
      <c r="R30" s="46"/>
      <c r="S30" s="46"/>
      <c r="T30" s="46"/>
      <c r="U30" s="46"/>
      <c r="V30" s="46"/>
      <c r="W30" s="340">
        <f>ROUND(BD51,2)</f>
        <v>0</v>
      </c>
      <c r="X30" s="339"/>
      <c r="Y30" s="339"/>
      <c r="Z30" s="339"/>
      <c r="AA30" s="339"/>
      <c r="AB30" s="339"/>
      <c r="AC30" s="339"/>
      <c r="AD30" s="339"/>
      <c r="AE30" s="339"/>
      <c r="AF30" s="46"/>
      <c r="AG30" s="46"/>
      <c r="AH30" s="46"/>
      <c r="AI30" s="46"/>
      <c r="AJ30" s="46"/>
      <c r="AK30" s="340">
        <v>0</v>
      </c>
      <c r="AL30" s="339"/>
      <c r="AM30" s="339"/>
      <c r="AN30" s="339"/>
      <c r="AO30" s="339"/>
      <c r="AP30" s="46"/>
      <c r="AQ30" s="48"/>
      <c r="BE30" s="328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28"/>
    </row>
    <row r="32" spans="2:71" s="1" customFormat="1" ht="25.9" customHeight="1">
      <c r="B32" s="39"/>
      <c r="C32" s="49"/>
      <c r="D32" s="50" t="s">
        <v>54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55</v>
      </c>
      <c r="U32" s="51"/>
      <c r="V32" s="51"/>
      <c r="W32" s="51"/>
      <c r="X32" s="341" t="s">
        <v>56</v>
      </c>
      <c r="Y32" s="342"/>
      <c r="Z32" s="342"/>
      <c r="AA32" s="342"/>
      <c r="AB32" s="342"/>
      <c r="AC32" s="51"/>
      <c r="AD32" s="51"/>
      <c r="AE32" s="51"/>
      <c r="AF32" s="51"/>
      <c r="AG32" s="51"/>
      <c r="AH32" s="51"/>
      <c r="AI32" s="51"/>
      <c r="AJ32" s="51"/>
      <c r="AK32" s="343">
        <f>SUM(AK23:AK30)</f>
        <v>0</v>
      </c>
      <c r="AL32" s="342"/>
      <c r="AM32" s="342"/>
      <c r="AN32" s="342"/>
      <c r="AO32" s="344"/>
      <c r="AP32" s="49"/>
      <c r="AQ32" s="53"/>
      <c r="BE32" s="328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9"/>
    </row>
    <row r="39" spans="2:56" s="1" customFormat="1" ht="36.950000000000003" customHeight="1">
      <c r="B39" s="39"/>
      <c r="C39" s="60" t="s">
        <v>57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59"/>
    </row>
    <row r="40" spans="2:56" s="1" customFormat="1" ht="6.95" customHeight="1">
      <c r="B40" s="39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59"/>
    </row>
    <row r="41" spans="2:56" s="3" customFormat="1" ht="14.45" customHeight="1">
      <c r="B41" s="62"/>
      <c r="C41" s="63" t="s">
        <v>15</v>
      </c>
      <c r="D41" s="64"/>
      <c r="E41" s="64"/>
      <c r="F41" s="64"/>
      <c r="G41" s="64"/>
      <c r="H41" s="64"/>
      <c r="I41" s="64"/>
      <c r="J41" s="64"/>
      <c r="K41" s="64"/>
      <c r="L41" s="64" t="str">
        <f>K5</f>
        <v>K-09</v>
      </c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5"/>
    </row>
    <row r="42" spans="2:56" s="4" customFormat="1" ht="36.950000000000003" customHeight="1">
      <c r="B42" s="66"/>
      <c r="C42" s="67" t="s">
        <v>18</v>
      </c>
      <c r="D42" s="68"/>
      <c r="E42" s="68"/>
      <c r="F42" s="68"/>
      <c r="G42" s="68"/>
      <c r="H42" s="68"/>
      <c r="I42" s="68"/>
      <c r="J42" s="68"/>
      <c r="K42" s="68"/>
      <c r="L42" s="345" t="str">
        <f>K6</f>
        <v>Přečaply - tlaková splašková kanalizace_DP</v>
      </c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68"/>
      <c r="AQ42" s="68"/>
      <c r="AR42" s="69"/>
    </row>
    <row r="43" spans="2:56" s="1" customFormat="1" ht="6.95" customHeight="1">
      <c r="B43" s="39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59"/>
    </row>
    <row r="44" spans="2:56" s="1" customFormat="1">
      <c r="B44" s="39"/>
      <c r="C44" s="63" t="s">
        <v>26</v>
      </c>
      <c r="D44" s="61"/>
      <c r="E44" s="61"/>
      <c r="F44" s="61"/>
      <c r="G44" s="61"/>
      <c r="H44" s="61"/>
      <c r="I44" s="61"/>
      <c r="J44" s="61"/>
      <c r="K44" s="61"/>
      <c r="L44" s="70" t="str">
        <f>IF(K8="","",K8)</f>
        <v>Přečaply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3" t="s">
        <v>28</v>
      </c>
      <c r="AJ44" s="61"/>
      <c r="AK44" s="61"/>
      <c r="AL44" s="61"/>
      <c r="AM44" s="347" t="str">
        <f>IF(AN8= "","",AN8)</f>
        <v>14. 12. 2015</v>
      </c>
      <c r="AN44" s="347"/>
      <c r="AO44" s="61"/>
      <c r="AP44" s="61"/>
      <c r="AQ44" s="61"/>
      <c r="AR44" s="59"/>
    </row>
    <row r="45" spans="2:56" s="1" customFormat="1" ht="6.95" customHeight="1">
      <c r="B45" s="39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59"/>
    </row>
    <row r="46" spans="2:56" s="1" customFormat="1">
      <c r="B46" s="39"/>
      <c r="C46" s="63" t="s">
        <v>32</v>
      </c>
      <c r="D46" s="61"/>
      <c r="E46" s="61"/>
      <c r="F46" s="61"/>
      <c r="G46" s="61"/>
      <c r="H46" s="61"/>
      <c r="I46" s="61"/>
      <c r="J46" s="61"/>
      <c r="K46" s="61"/>
      <c r="L46" s="64" t="str">
        <f>IF(E11= "","",E11)</f>
        <v>Obec Údlice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3" t="s">
        <v>39</v>
      </c>
      <c r="AJ46" s="61"/>
      <c r="AK46" s="61"/>
      <c r="AL46" s="61"/>
      <c r="AM46" s="348" t="str">
        <f>IF(E17="","",E17)</f>
        <v>Ing. Robert Klement</v>
      </c>
      <c r="AN46" s="348"/>
      <c r="AO46" s="348"/>
      <c r="AP46" s="348"/>
      <c r="AQ46" s="61"/>
      <c r="AR46" s="59"/>
      <c r="AS46" s="349" t="s">
        <v>58</v>
      </c>
      <c r="AT46" s="350"/>
      <c r="AU46" s="72"/>
      <c r="AV46" s="72"/>
      <c r="AW46" s="72"/>
      <c r="AX46" s="72"/>
      <c r="AY46" s="72"/>
      <c r="AZ46" s="72"/>
      <c r="BA46" s="72"/>
      <c r="BB46" s="72"/>
      <c r="BC46" s="72"/>
      <c r="BD46" s="73"/>
    </row>
    <row r="47" spans="2:56" s="1" customFormat="1">
      <c r="B47" s="39"/>
      <c r="C47" s="63" t="s">
        <v>37</v>
      </c>
      <c r="D47" s="61"/>
      <c r="E47" s="61"/>
      <c r="F47" s="61"/>
      <c r="G47" s="61"/>
      <c r="H47" s="61"/>
      <c r="I47" s="61"/>
      <c r="J47" s="61"/>
      <c r="K47" s="61"/>
      <c r="L47" s="64" t="str">
        <f>IF(E14= "Vyplň údaj","",E14)</f>
        <v/>
      </c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59"/>
      <c r="AS47" s="351"/>
      <c r="AT47" s="352"/>
      <c r="AU47" s="74"/>
      <c r="AV47" s="74"/>
      <c r="AW47" s="74"/>
      <c r="AX47" s="74"/>
      <c r="AY47" s="74"/>
      <c r="AZ47" s="74"/>
      <c r="BA47" s="74"/>
      <c r="BB47" s="74"/>
      <c r="BC47" s="74"/>
      <c r="BD47" s="75"/>
    </row>
    <row r="48" spans="2:56" s="1" customFormat="1" ht="10.9" customHeight="1">
      <c r="B48" s="3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59"/>
      <c r="AS48" s="353"/>
      <c r="AT48" s="354"/>
      <c r="AU48" s="40"/>
      <c r="AV48" s="40"/>
      <c r="AW48" s="40"/>
      <c r="AX48" s="40"/>
      <c r="AY48" s="40"/>
      <c r="AZ48" s="40"/>
      <c r="BA48" s="40"/>
      <c r="BB48" s="40"/>
      <c r="BC48" s="40"/>
      <c r="BD48" s="76"/>
    </row>
    <row r="49" spans="1:91" s="1" customFormat="1" ht="29.25" customHeight="1">
      <c r="B49" s="39"/>
      <c r="C49" s="355" t="s">
        <v>59</v>
      </c>
      <c r="D49" s="356"/>
      <c r="E49" s="356"/>
      <c r="F49" s="356"/>
      <c r="G49" s="356"/>
      <c r="H49" s="77"/>
      <c r="I49" s="357" t="s">
        <v>60</v>
      </c>
      <c r="J49" s="356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  <c r="AG49" s="358" t="s">
        <v>61</v>
      </c>
      <c r="AH49" s="356"/>
      <c r="AI49" s="356"/>
      <c r="AJ49" s="356"/>
      <c r="AK49" s="356"/>
      <c r="AL49" s="356"/>
      <c r="AM49" s="356"/>
      <c r="AN49" s="357" t="s">
        <v>62</v>
      </c>
      <c r="AO49" s="356"/>
      <c r="AP49" s="356"/>
      <c r="AQ49" s="78" t="s">
        <v>63</v>
      </c>
      <c r="AR49" s="59"/>
      <c r="AS49" s="79" t="s">
        <v>64</v>
      </c>
      <c r="AT49" s="80" t="s">
        <v>65</v>
      </c>
      <c r="AU49" s="80" t="s">
        <v>66</v>
      </c>
      <c r="AV49" s="80" t="s">
        <v>67</v>
      </c>
      <c r="AW49" s="80" t="s">
        <v>68</v>
      </c>
      <c r="AX49" s="80" t="s">
        <v>69</v>
      </c>
      <c r="AY49" s="80" t="s">
        <v>70</v>
      </c>
      <c r="AZ49" s="80" t="s">
        <v>71</v>
      </c>
      <c r="BA49" s="80" t="s">
        <v>72</v>
      </c>
      <c r="BB49" s="80" t="s">
        <v>73</v>
      </c>
      <c r="BC49" s="80" t="s">
        <v>74</v>
      </c>
      <c r="BD49" s="81" t="s">
        <v>75</v>
      </c>
    </row>
    <row r="50" spans="1:91" s="1" customFormat="1" ht="10.9" customHeight="1">
      <c r="B50" s="3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59"/>
      <c r="AS50" s="82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4"/>
    </row>
    <row r="51" spans="1:91" s="4" customFormat="1" ht="32.450000000000003" customHeight="1">
      <c r="B51" s="66"/>
      <c r="C51" s="85" t="s">
        <v>76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362">
        <f>ROUND(SUM(AG52:AG53),2)</f>
        <v>0</v>
      </c>
      <c r="AH51" s="362"/>
      <c r="AI51" s="362"/>
      <c r="AJ51" s="362"/>
      <c r="AK51" s="362"/>
      <c r="AL51" s="362"/>
      <c r="AM51" s="362"/>
      <c r="AN51" s="363">
        <f>SUM(AG51,AT51)</f>
        <v>0</v>
      </c>
      <c r="AO51" s="363"/>
      <c r="AP51" s="363"/>
      <c r="AQ51" s="87" t="s">
        <v>24</v>
      </c>
      <c r="AR51" s="69"/>
      <c r="AS51" s="88">
        <f>ROUND(SUM(AS52:AS53),2)</f>
        <v>0</v>
      </c>
      <c r="AT51" s="89">
        <f>ROUND(SUM(AV51:AW51),2)</f>
        <v>0</v>
      </c>
      <c r="AU51" s="90">
        <f>ROUND(SUM(AU52:AU53),5)</f>
        <v>0</v>
      </c>
      <c r="AV51" s="89">
        <f>ROUND(AZ51*L26,2)</f>
        <v>0</v>
      </c>
      <c r="AW51" s="89">
        <f>ROUND(BA51*L27,2)</f>
        <v>0</v>
      </c>
      <c r="AX51" s="89">
        <f>ROUND(BB51*L26,2)</f>
        <v>0</v>
      </c>
      <c r="AY51" s="89">
        <f>ROUND(BC51*L27,2)</f>
        <v>0</v>
      </c>
      <c r="AZ51" s="89">
        <f>ROUND(SUM(AZ52:AZ53),2)</f>
        <v>0</v>
      </c>
      <c r="BA51" s="89">
        <f>ROUND(SUM(BA52:BA53),2)</f>
        <v>0</v>
      </c>
      <c r="BB51" s="89">
        <f>ROUND(SUM(BB52:BB53),2)</f>
        <v>0</v>
      </c>
      <c r="BC51" s="89">
        <f>ROUND(SUM(BC52:BC53),2)</f>
        <v>0</v>
      </c>
      <c r="BD51" s="91">
        <f>ROUND(SUM(BD52:BD53),2)</f>
        <v>0</v>
      </c>
      <c r="BS51" s="92" t="s">
        <v>77</v>
      </c>
      <c r="BT51" s="92" t="s">
        <v>78</v>
      </c>
      <c r="BU51" s="93" t="s">
        <v>79</v>
      </c>
      <c r="BV51" s="92" t="s">
        <v>80</v>
      </c>
      <c r="BW51" s="92" t="s">
        <v>7</v>
      </c>
      <c r="BX51" s="92" t="s">
        <v>81</v>
      </c>
      <c r="CL51" s="92" t="s">
        <v>22</v>
      </c>
    </row>
    <row r="52" spans="1:91" s="5" customFormat="1" ht="22.5" customHeight="1">
      <c r="A52" s="94" t="s">
        <v>82</v>
      </c>
      <c r="B52" s="95"/>
      <c r="C52" s="96"/>
      <c r="D52" s="361" t="s">
        <v>16</v>
      </c>
      <c r="E52" s="361"/>
      <c r="F52" s="361"/>
      <c r="G52" s="361"/>
      <c r="H52" s="361"/>
      <c r="I52" s="97"/>
      <c r="J52" s="361" t="s">
        <v>19</v>
      </c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59">
        <f>'K-09 - Přečaply - tlaková...'!J27</f>
        <v>0</v>
      </c>
      <c r="AH52" s="360"/>
      <c r="AI52" s="360"/>
      <c r="AJ52" s="360"/>
      <c r="AK52" s="360"/>
      <c r="AL52" s="360"/>
      <c r="AM52" s="360"/>
      <c r="AN52" s="359">
        <f>SUM(AG52,AT52)</f>
        <v>0</v>
      </c>
      <c r="AO52" s="360"/>
      <c r="AP52" s="360"/>
      <c r="AQ52" s="98" t="s">
        <v>83</v>
      </c>
      <c r="AR52" s="99"/>
      <c r="AS52" s="100">
        <v>0</v>
      </c>
      <c r="AT52" s="101">
        <f>ROUND(SUM(AV52:AW52),2)</f>
        <v>0</v>
      </c>
      <c r="AU52" s="102">
        <f>'K-09 - Přečaply - tlaková...'!P86</f>
        <v>0</v>
      </c>
      <c r="AV52" s="101">
        <f>'K-09 - Přečaply - tlaková...'!J30</f>
        <v>0</v>
      </c>
      <c r="AW52" s="101">
        <f>'K-09 - Přečaply - tlaková...'!J31</f>
        <v>0</v>
      </c>
      <c r="AX52" s="101">
        <f>'K-09 - Přečaply - tlaková...'!J32</f>
        <v>0</v>
      </c>
      <c r="AY52" s="101">
        <f>'K-09 - Přečaply - tlaková...'!J33</f>
        <v>0</v>
      </c>
      <c r="AZ52" s="101">
        <f>'K-09 - Přečaply - tlaková...'!F30</f>
        <v>0</v>
      </c>
      <c r="BA52" s="101">
        <f>'K-09 - Přečaply - tlaková...'!F31</f>
        <v>0</v>
      </c>
      <c r="BB52" s="101">
        <f>'K-09 - Přečaply - tlaková...'!F32</f>
        <v>0</v>
      </c>
      <c r="BC52" s="101">
        <f>'K-09 - Přečaply - tlaková...'!F33</f>
        <v>0</v>
      </c>
      <c r="BD52" s="103">
        <f>'K-09 - Přečaply - tlaková...'!F34</f>
        <v>0</v>
      </c>
      <c r="BT52" s="104" t="s">
        <v>25</v>
      </c>
      <c r="BV52" s="104" t="s">
        <v>80</v>
      </c>
      <c r="BW52" s="104" t="s">
        <v>84</v>
      </c>
      <c r="BX52" s="104" t="s">
        <v>7</v>
      </c>
      <c r="CL52" s="104" t="s">
        <v>22</v>
      </c>
      <c r="CM52" s="104" t="s">
        <v>85</v>
      </c>
    </row>
    <row r="53" spans="1:91" s="5" customFormat="1" ht="37.5" customHeight="1">
      <c r="A53" s="94" t="s">
        <v>82</v>
      </c>
      <c r="B53" s="95"/>
      <c r="C53" s="96"/>
      <c r="D53" s="361" t="s">
        <v>86</v>
      </c>
      <c r="E53" s="361"/>
      <c r="F53" s="361"/>
      <c r="G53" s="361"/>
      <c r="H53" s="361"/>
      <c r="I53" s="97"/>
      <c r="J53" s="361" t="s">
        <v>87</v>
      </c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59">
        <f>'K-09_II - Přečaply - tlak...'!J27</f>
        <v>0</v>
      </c>
      <c r="AH53" s="360"/>
      <c r="AI53" s="360"/>
      <c r="AJ53" s="360"/>
      <c r="AK53" s="360"/>
      <c r="AL53" s="360"/>
      <c r="AM53" s="360"/>
      <c r="AN53" s="359">
        <f>SUM(AG53,AT53)</f>
        <v>0</v>
      </c>
      <c r="AO53" s="360"/>
      <c r="AP53" s="360"/>
      <c r="AQ53" s="98" t="s">
        <v>83</v>
      </c>
      <c r="AR53" s="99"/>
      <c r="AS53" s="105">
        <v>0</v>
      </c>
      <c r="AT53" s="106">
        <f>ROUND(SUM(AV53:AW53),2)</f>
        <v>0</v>
      </c>
      <c r="AU53" s="107">
        <f>'K-09_II - Přečaply - tlak...'!P86</f>
        <v>0</v>
      </c>
      <c r="AV53" s="106">
        <f>'K-09_II - Přečaply - tlak...'!J30</f>
        <v>0</v>
      </c>
      <c r="AW53" s="106">
        <f>'K-09_II - Přečaply - tlak...'!J31</f>
        <v>0</v>
      </c>
      <c r="AX53" s="106">
        <f>'K-09_II - Přečaply - tlak...'!J32</f>
        <v>0</v>
      </c>
      <c r="AY53" s="106">
        <f>'K-09_II - Přečaply - tlak...'!J33</f>
        <v>0</v>
      </c>
      <c r="AZ53" s="106">
        <f>'K-09_II - Přečaply - tlak...'!F30</f>
        <v>0</v>
      </c>
      <c r="BA53" s="106">
        <f>'K-09_II - Přečaply - tlak...'!F31</f>
        <v>0</v>
      </c>
      <c r="BB53" s="106">
        <f>'K-09_II - Přečaply - tlak...'!F32</f>
        <v>0</v>
      </c>
      <c r="BC53" s="106">
        <f>'K-09_II - Přečaply - tlak...'!F33</f>
        <v>0</v>
      </c>
      <c r="BD53" s="108">
        <f>'K-09_II - Přečaply - tlak...'!F34</f>
        <v>0</v>
      </c>
      <c r="BT53" s="104" t="s">
        <v>25</v>
      </c>
      <c r="BV53" s="104" t="s">
        <v>80</v>
      </c>
      <c r="BW53" s="104" t="s">
        <v>88</v>
      </c>
      <c r="BX53" s="104" t="s">
        <v>7</v>
      </c>
      <c r="CL53" s="104" t="s">
        <v>22</v>
      </c>
      <c r="CM53" s="104" t="s">
        <v>85</v>
      </c>
    </row>
    <row r="54" spans="1:91" s="1" customFormat="1" ht="30" customHeight="1">
      <c r="B54" s="39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59"/>
    </row>
    <row r="55" spans="1:91" s="1" customFormat="1" ht="6.95" customHeight="1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9"/>
    </row>
  </sheetData>
  <sheetProtection password="CC35" sheet="1" objects="1" scenarios="1" formatCells="0" formatColumns="0" formatRows="0" sort="0" autoFilter="0"/>
  <mergeCells count="45">
    <mergeCell ref="AG51:AM51"/>
    <mergeCell ref="AN51:AP51"/>
    <mergeCell ref="AR2:BE2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K-09 - Přečaply - tlaková...'!C2" display="/"/>
    <hyperlink ref="A53" location="'K-09_II - Přečaply - tlak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89</v>
      </c>
      <c r="G1" s="372" t="s">
        <v>90</v>
      </c>
      <c r="H1" s="372"/>
      <c r="I1" s="113"/>
      <c r="J1" s="112" t="s">
        <v>91</v>
      </c>
      <c r="K1" s="111" t="s">
        <v>92</v>
      </c>
      <c r="L1" s="112" t="s">
        <v>93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AT2" s="22" t="s">
        <v>84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85</v>
      </c>
    </row>
    <row r="4" spans="1:70" ht="36.950000000000003" customHeight="1">
      <c r="B4" s="26"/>
      <c r="C4" s="27"/>
      <c r="D4" s="28" t="s">
        <v>94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65" t="str">
        <f>'Rekapitulace stavby'!K6</f>
        <v>Přečaply - tlaková splašková kanalizace_DP</v>
      </c>
      <c r="F7" s="366"/>
      <c r="G7" s="366"/>
      <c r="H7" s="366"/>
      <c r="I7" s="115"/>
      <c r="J7" s="27"/>
      <c r="K7" s="29"/>
    </row>
    <row r="8" spans="1:70" s="1" customFormat="1">
      <c r="B8" s="39"/>
      <c r="C8" s="40"/>
      <c r="D8" s="35" t="s">
        <v>95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7" t="s">
        <v>96</v>
      </c>
      <c r="F9" s="368"/>
      <c r="G9" s="368"/>
      <c r="H9" s="368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22</v>
      </c>
      <c r="G11" s="40"/>
      <c r="H11" s="40"/>
      <c r="I11" s="117" t="s">
        <v>23</v>
      </c>
      <c r="J11" s="33" t="s">
        <v>24</v>
      </c>
      <c r="K11" s="43"/>
    </row>
    <row r="12" spans="1:70" s="1" customFormat="1" ht="14.45" customHeight="1">
      <c r="B12" s="39"/>
      <c r="C12" s="40"/>
      <c r="D12" s="35" t="s">
        <v>26</v>
      </c>
      <c r="E12" s="40"/>
      <c r="F12" s="33" t="s">
        <v>27</v>
      </c>
      <c r="G12" s="40"/>
      <c r="H12" s="40"/>
      <c r="I12" s="117" t="s">
        <v>28</v>
      </c>
      <c r="J12" s="118" t="str">
        <f>'Rekapitulace stavby'!AN8</f>
        <v>14. 12. 2015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32</v>
      </c>
      <c r="E14" s="40"/>
      <c r="F14" s="40"/>
      <c r="G14" s="40"/>
      <c r="H14" s="40"/>
      <c r="I14" s="117" t="s">
        <v>33</v>
      </c>
      <c r="J14" s="33" t="s">
        <v>34</v>
      </c>
      <c r="K14" s="43"/>
    </row>
    <row r="15" spans="1:70" s="1" customFormat="1" ht="18" customHeight="1">
      <c r="B15" s="39"/>
      <c r="C15" s="40"/>
      <c r="D15" s="40"/>
      <c r="E15" s="33" t="s">
        <v>35</v>
      </c>
      <c r="F15" s="40"/>
      <c r="G15" s="40"/>
      <c r="H15" s="40"/>
      <c r="I15" s="117" t="s">
        <v>36</v>
      </c>
      <c r="J15" s="33" t="s">
        <v>24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37</v>
      </c>
      <c r="E17" s="40"/>
      <c r="F17" s="40"/>
      <c r="G17" s="40"/>
      <c r="H17" s="40"/>
      <c r="I17" s="117" t="s">
        <v>33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36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39</v>
      </c>
      <c r="E20" s="40"/>
      <c r="F20" s="40"/>
      <c r="G20" s="40"/>
      <c r="H20" s="40"/>
      <c r="I20" s="117" t="s">
        <v>33</v>
      </c>
      <c r="J20" s="33" t="s">
        <v>40</v>
      </c>
      <c r="K20" s="43"/>
    </row>
    <row r="21" spans="2:11" s="1" customFormat="1" ht="18" customHeight="1">
      <c r="B21" s="39"/>
      <c r="C21" s="40"/>
      <c r="D21" s="40"/>
      <c r="E21" s="33" t="s">
        <v>41</v>
      </c>
      <c r="F21" s="40"/>
      <c r="G21" s="40"/>
      <c r="H21" s="40"/>
      <c r="I21" s="117" t="s">
        <v>36</v>
      </c>
      <c r="J21" s="33" t="s">
        <v>24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43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34" t="s">
        <v>24</v>
      </c>
      <c r="F24" s="334"/>
      <c r="G24" s="334"/>
      <c r="H24" s="334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44</v>
      </c>
      <c r="E27" s="40"/>
      <c r="F27" s="40"/>
      <c r="G27" s="40"/>
      <c r="H27" s="40"/>
      <c r="I27" s="116"/>
      <c r="J27" s="126">
        <f>ROUND(J86,2)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46</v>
      </c>
      <c r="G29" s="40"/>
      <c r="H29" s="40"/>
      <c r="I29" s="127" t="s">
        <v>45</v>
      </c>
      <c r="J29" s="44" t="s">
        <v>47</v>
      </c>
      <c r="K29" s="43"/>
    </row>
    <row r="30" spans="2:11" s="1" customFormat="1" ht="14.45" customHeight="1">
      <c r="B30" s="39"/>
      <c r="C30" s="40"/>
      <c r="D30" s="47" t="s">
        <v>48</v>
      </c>
      <c r="E30" s="47" t="s">
        <v>49</v>
      </c>
      <c r="F30" s="128">
        <f>ROUND(SUM(BE86:BE202), 2)</f>
        <v>0</v>
      </c>
      <c r="G30" s="40"/>
      <c r="H30" s="40"/>
      <c r="I30" s="129">
        <v>0.21</v>
      </c>
      <c r="J30" s="128">
        <f>ROUND(ROUND((SUM(BE86:BE202)),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50</v>
      </c>
      <c r="F31" s="128">
        <f>ROUND(SUM(BF86:BF202), 2)</f>
        <v>0</v>
      </c>
      <c r="G31" s="40"/>
      <c r="H31" s="40"/>
      <c r="I31" s="129">
        <v>0.15</v>
      </c>
      <c r="J31" s="128">
        <f>ROUND(ROUND((SUM(BF86:BF202)),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51</v>
      </c>
      <c r="F32" s="128">
        <f>ROUND(SUM(BG86:BG202),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52</v>
      </c>
      <c r="F33" s="128">
        <f>ROUND(SUM(BH86:BH202),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53</v>
      </c>
      <c r="F34" s="128">
        <f>ROUND(SUM(BI86:BI202),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54</v>
      </c>
      <c r="E36" s="77"/>
      <c r="F36" s="77"/>
      <c r="G36" s="132" t="s">
        <v>55</v>
      </c>
      <c r="H36" s="133" t="s">
        <v>56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97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65" t="str">
        <f>E7</f>
        <v>Přečaply - tlaková splašková kanalizace_DP</v>
      </c>
      <c r="F45" s="366"/>
      <c r="G45" s="366"/>
      <c r="H45" s="366"/>
      <c r="I45" s="116"/>
      <c r="J45" s="40"/>
      <c r="K45" s="43"/>
    </row>
    <row r="46" spans="2:11" s="1" customFormat="1" ht="14.45" customHeight="1">
      <c r="B46" s="39"/>
      <c r="C46" s="35" t="s">
        <v>95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67" t="str">
        <f>E9</f>
        <v>K-09 - Přečaply - tlaková splašková kanalizace_DP</v>
      </c>
      <c r="F47" s="368"/>
      <c r="G47" s="368"/>
      <c r="H47" s="368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26</v>
      </c>
      <c r="D49" s="40"/>
      <c r="E49" s="40"/>
      <c r="F49" s="33" t="str">
        <f>F12</f>
        <v>Přečaply</v>
      </c>
      <c r="G49" s="40"/>
      <c r="H49" s="40"/>
      <c r="I49" s="117" t="s">
        <v>28</v>
      </c>
      <c r="J49" s="118" t="str">
        <f>IF(J12="","",J12)</f>
        <v>14. 12. 2015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32</v>
      </c>
      <c r="D51" s="40"/>
      <c r="E51" s="40"/>
      <c r="F51" s="33" t="str">
        <f>E15</f>
        <v>Obec Údlice</v>
      </c>
      <c r="G51" s="40"/>
      <c r="H51" s="40"/>
      <c r="I51" s="117" t="s">
        <v>39</v>
      </c>
      <c r="J51" s="33" t="str">
        <f>E21</f>
        <v>Ing. Robert Klement</v>
      </c>
      <c r="K51" s="43"/>
    </row>
    <row r="52" spans="2:47" s="1" customFormat="1" ht="14.45" customHeight="1">
      <c r="B52" s="39"/>
      <c r="C52" s="35" t="s">
        <v>37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98</v>
      </c>
      <c r="D54" s="130"/>
      <c r="E54" s="130"/>
      <c r="F54" s="130"/>
      <c r="G54" s="130"/>
      <c r="H54" s="130"/>
      <c r="I54" s="143"/>
      <c r="J54" s="144" t="s">
        <v>99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100</v>
      </c>
      <c r="D56" s="40"/>
      <c r="E56" s="40"/>
      <c r="F56" s="40"/>
      <c r="G56" s="40"/>
      <c r="H56" s="40"/>
      <c r="I56" s="116"/>
      <c r="J56" s="126">
        <f>J86</f>
        <v>0</v>
      </c>
      <c r="K56" s="43"/>
      <c r="AU56" s="22" t="s">
        <v>101</v>
      </c>
    </row>
    <row r="57" spans="2:47" s="7" customFormat="1" ht="24.95" customHeight="1">
      <c r="B57" s="147"/>
      <c r="C57" s="148"/>
      <c r="D57" s="149" t="s">
        <v>102</v>
      </c>
      <c r="E57" s="150"/>
      <c r="F57" s="150"/>
      <c r="G57" s="150"/>
      <c r="H57" s="150"/>
      <c r="I57" s="151"/>
      <c r="J57" s="152">
        <f>J87</f>
        <v>0</v>
      </c>
      <c r="K57" s="153"/>
    </row>
    <row r="58" spans="2:47" s="8" customFormat="1" ht="19.899999999999999" customHeight="1">
      <c r="B58" s="154"/>
      <c r="C58" s="155"/>
      <c r="D58" s="156" t="s">
        <v>103</v>
      </c>
      <c r="E58" s="157"/>
      <c r="F58" s="157"/>
      <c r="G58" s="157"/>
      <c r="H58" s="157"/>
      <c r="I58" s="158"/>
      <c r="J58" s="159">
        <f>J88</f>
        <v>0</v>
      </c>
      <c r="K58" s="160"/>
    </row>
    <row r="59" spans="2:47" s="8" customFormat="1" ht="19.899999999999999" customHeight="1">
      <c r="B59" s="154"/>
      <c r="C59" s="155"/>
      <c r="D59" s="156" t="s">
        <v>104</v>
      </c>
      <c r="E59" s="157"/>
      <c r="F59" s="157"/>
      <c r="G59" s="157"/>
      <c r="H59" s="157"/>
      <c r="I59" s="158"/>
      <c r="J59" s="159">
        <f>J140</f>
        <v>0</v>
      </c>
      <c r="K59" s="160"/>
    </row>
    <row r="60" spans="2:47" s="8" customFormat="1" ht="19.899999999999999" customHeight="1">
      <c r="B60" s="154"/>
      <c r="C60" s="155"/>
      <c r="D60" s="156" t="s">
        <v>105</v>
      </c>
      <c r="E60" s="157"/>
      <c r="F60" s="157"/>
      <c r="G60" s="157"/>
      <c r="H60" s="157"/>
      <c r="I60" s="158"/>
      <c r="J60" s="159">
        <f>J153</f>
        <v>0</v>
      </c>
      <c r="K60" s="160"/>
    </row>
    <row r="61" spans="2:47" s="8" customFormat="1" ht="19.899999999999999" customHeight="1">
      <c r="B61" s="154"/>
      <c r="C61" s="155"/>
      <c r="D61" s="156" t="s">
        <v>106</v>
      </c>
      <c r="E61" s="157"/>
      <c r="F61" s="157"/>
      <c r="G61" s="157"/>
      <c r="H61" s="157"/>
      <c r="I61" s="158"/>
      <c r="J61" s="159">
        <f>J157</f>
        <v>0</v>
      </c>
      <c r="K61" s="160"/>
    </row>
    <row r="62" spans="2:47" s="8" customFormat="1" ht="19.899999999999999" customHeight="1">
      <c r="B62" s="154"/>
      <c r="C62" s="155"/>
      <c r="D62" s="156" t="s">
        <v>107</v>
      </c>
      <c r="E62" s="157"/>
      <c r="F62" s="157"/>
      <c r="G62" s="157"/>
      <c r="H62" s="157"/>
      <c r="I62" s="158"/>
      <c r="J62" s="159">
        <f>J175</f>
        <v>0</v>
      </c>
      <c r="K62" s="160"/>
    </row>
    <row r="63" spans="2:47" s="8" customFormat="1" ht="19.899999999999999" customHeight="1">
      <c r="B63" s="154"/>
      <c r="C63" s="155"/>
      <c r="D63" s="156" t="s">
        <v>108</v>
      </c>
      <c r="E63" s="157"/>
      <c r="F63" s="157"/>
      <c r="G63" s="157"/>
      <c r="H63" s="157"/>
      <c r="I63" s="158"/>
      <c r="J63" s="159">
        <f>J180</f>
        <v>0</v>
      </c>
      <c r="K63" s="160"/>
    </row>
    <row r="64" spans="2:47" s="8" customFormat="1" ht="19.899999999999999" customHeight="1">
      <c r="B64" s="154"/>
      <c r="C64" s="155"/>
      <c r="D64" s="156" t="s">
        <v>109</v>
      </c>
      <c r="E64" s="157"/>
      <c r="F64" s="157"/>
      <c r="G64" s="157"/>
      <c r="H64" s="157"/>
      <c r="I64" s="158"/>
      <c r="J64" s="159">
        <f>J196</f>
        <v>0</v>
      </c>
      <c r="K64" s="160"/>
    </row>
    <row r="65" spans="2:12" s="7" customFormat="1" ht="24.95" customHeight="1">
      <c r="B65" s="147"/>
      <c r="C65" s="148"/>
      <c r="D65" s="149" t="s">
        <v>110</v>
      </c>
      <c r="E65" s="150"/>
      <c r="F65" s="150"/>
      <c r="G65" s="150"/>
      <c r="H65" s="150"/>
      <c r="I65" s="151"/>
      <c r="J65" s="152">
        <f>J198</f>
        <v>0</v>
      </c>
      <c r="K65" s="153"/>
    </row>
    <row r="66" spans="2:12" s="8" customFormat="1" ht="19.899999999999999" customHeight="1">
      <c r="B66" s="154"/>
      <c r="C66" s="155"/>
      <c r="D66" s="156" t="s">
        <v>111</v>
      </c>
      <c r="E66" s="157"/>
      <c r="F66" s="157"/>
      <c r="G66" s="157"/>
      <c r="H66" s="157"/>
      <c r="I66" s="158"/>
      <c r="J66" s="159">
        <f>J199</f>
        <v>0</v>
      </c>
      <c r="K66" s="160"/>
    </row>
    <row r="67" spans="2:12" s="1" customFormat="1" ht="21.75" customHeight="1">
      <c r="B67" s="39"/>
      <c r="C67" s="40"/>
      <c r="D67" s="40"/>
      <c r="E67" s="40"/>
      <c r="F67" s="40"/>
      <c r="G67" s="40"/>
      <c r="H67" s="40"/>
      <c r="I67" s="116"/>
      <c r="J67" s="40"/>
      <c r="K67" s="43"/>
    </row>
    <row r="68" spans="2:12" s="1" customFormat="1" ht="6.95" customHeight="1">
      <c r="B68" s="54"/>
      <c r="C68" s="55"/>
      <c r="D68" s="55"/>
      <c r="E68" s="55"/>
      <c r="F68" s="55"/>
      <c r="G68" s="55"/>
      <c r="H68" s="55"/>
      <c r="I68" s="137"/>
      <c r="J68" s="55"/>
      <c r="K68" s="56"/>
    </row>
    <row r="72" spans="2:12" s="1" customFormat="1" ht="6.95" customHeight="1">
      <c r="B72" s="57"/>
      <c r="C72" s="58"/>
      <c r="D72" s="58"/>
      <c r="E72" s="58"/>
      <c r="F72" s="58"/>
      <c r="G72" s="58"/>
      <c r="H72" s="58"/>
      <c r="I72" s="140"/>
      <c r="J72" s="58"/>
      <c r="K72" s="58"/>
      <c r="L72" s="59"/>
    </row>
    <row r="73" spans="2:12" s="1" customFormat="1" ht="36.950000000000003" customHeight="1">
      <c r="B73" s="39"/>
      <c r="C73" s="60" t="s">
        <v>112</v>
      </c>
      <c r="D73" s="61"/>
      <c r="E73" s="61"/>
      <c r="F73" s="61"/>
      <c r="G73" s="61"/>
      <c r="H73" s="61"/>
      <c r="I73" s="161"/>
      <c r="J73" s="61"/>
      <c r="K73" s="61"/>
      <c r="L73" s="59"/>
    </row>
    <row r="74" spans="2:12" s="1" customFormat="1" ht="6.95" customHeight="1">
      <c r="B74" s="39"/>
      <c r="C74" s="61"/>
      <c r="D74" s="61"/>
      <c r="E74" s="61"/>
      <c r="F74" s="61"/>
      <c r="G74" s="61"/>
      <c r="H74" s="61"/>
      <c r="I74" s="161"/>
      <c r="J74" s="61"/>
      <c r="K74" s="61"/>
      <c r="L74" s="59"/>
    </row>
    <row r="75" spans="2:12" s="1" customFormat="1" ht="14.45" customHeight="1">
      <c r="B75" s="39"/>
      <c r="C75" s="63" t="s">
        <v>18</v>
      </c>
      <c r="D75" s="61"/>
      <c r="E75" s="61"/>
      <c r="F75" s="61"/>
      <c r="G75" s="61"/>
      <c r="H75" s="61"/>
      <c r="I75" s="161"/>
      <c r="J75" s="61"/>
      <c r="K75" s="61"/>
      <c r="L75" s="59"/>
    </row>
    <row r="76" spans="2:12" s="1" customFormat="1" ht="22.5" customHeight="1">
      <c r="B76" s="39"/>
      <c r="C76" s="61"/>
      <c r="D76" s="61"/>
      <c r="E76" s="369" t="str">
        <f>E7</f>
        <v>Přečaply - tlaková splašková kanalizace_DP</v>
      </c>
      <c r="F76" s="370"/>
      <c r="G76" s="370"/>
      <c r="H76" s="370"/>
      <c r="I76" s="161"/>
      <c r="J76" s="61"/>
      <c r="K76" s="61"/>
      <c r="L76" s="59"/>
    </row>
    <row r="77" spans="2:12" s="1" customFormat="1" ht="14.45" customHeight="1">
      <c r="B77" s="39"/>
      <c r="C77" s="63" t="s">
        <v>95</v>
      </c>
      <c r="D77" s="61"/>
      <c r="E77" s="61"/>
      <c r="F77" s="61"/>
      <c r="G77" s="61"/>
      <c r="H77" s="61"/>
      <c r="I77" s="161"/>
      <c r="J77" s="61"/>
      <c r="K77" s="61"/>
      <c r="L77" s="59"/>
    </row>
    <row r="78" spans="2:12" s="1" customFormat="1" ht="23.25" customHeight="1">
      <c r="B78" s="39"/>
      <c r="C78" s="61"/>
      <c r="D78" s="61"/>
      <c r="E78" s="345" t="str">
        <f>E9</f>
        <v>K-09 - Přečaply - tlaková splašková kanalizace_DP</v>
      </c>
      <c r="F78" s="371"/>
      <c r="G78" s="371"/>
      <c r="H78" s="371"/>
      <c r="I78" s="161"/>
      <c r="J78" s="61"/>
      <c r="K78" s="61"/>
      <c r="L78" s="59"/>
    </row>
    <row r="79" spans="2:12" s="1" customFormat="1" ht="6.95" customHeight="1">
      <c r="B79" s="39"/>
      <c r="C79" s="61"/>
      <c r="D79" s="61"/>
      <c r="E79" s="61"/>
      <c r="F79" s="61"/>
      <c r="G79" s="61"/>
      <c r="H79" s="61"/>
      <c r="I79" s="161"/>
      <c r="J79" s="61"/>
      <c r="K79" s="61"/>
      <c r="L79" s="59"/>
    </row>
    <row r="80" spans="2:12" s="1" customFormat="1" ht="18" customHeight="1">
      <c r="B80" s="39"/>
      <c r="C80" s="63" t="s">
        <v>26</v>
      </c>
      <c r="D80" s="61"/>
      <c r="E80" s="61"/>
      <c r="F80" s="162" t="str">
        <f>F12</f>
        <v>Přečaply</v>
      </c>
      <c r="G80" s="61"/>
      <c r="H80" s="61"/>
      <c r="I80" s="163" t="s">
        <v>28</v>
      </c>
      <c r="J80" s="71" t="str">
        <f>IF(J12="","",J12)</f>
        <v>14. 12. 2015</v>
      </c>
      <c r="K80" s="61"/>
      <c r="L80" s="59"/>
    </row>
    <row r="81" spans="2:65" s="1" customFormat="1" ht="6.95" customHeight="1">
      <c r="B81" s="39"/>
      <c r="C81" s="61"/>
      <c r="D81" s="61"/>
      <c r="E81" s="61"/>
      <c r="F81" s="61"/>
      <c r="G81" s="61"/>
      <c r="H81" s="61"/>
      <c r="I81" s="161"/>
      <c r="J81" s="61"/>
      <c r="K81" s="61"/>
      <c r="L81" s="59"/>
    </row>
    <row r="82" spans="2:65" s="1" customFormat="1">
      <c r="B82" s="39"/>
      <c r="C82" s="63" t="s">
        <v>32</v>
      </c>
      <c r="D82" s="61"/>
      <c r="E82" s="61"/>
      <c r="F82" s="162" t="str">
        <f>E15</f>
        <v>Obec Údlice</v>
      </c>
      <c r="G82" s="61"/>
      <c r="H82" s="61"/>
      <c r="I82" s="163" t="s">
        <v>39</v>
      </c>
      <c r="J82" s="162" t="str">
        <f>E21</f>
        <v>Ing. Robert Klement</v>
      </c>
      <c r="K82" s="61"/>
      <c r="L82" s="59"/>
    </row>
    <row r="83" spans="2:65" s="1" customFormat="1" ht="14.45" customHeight="1">
      <c r="B83" s="39"/>
      <c r="C83" s="63" t="s">
        <v>37</v>
      </c>
      <c r="D83" s="61"/>
      <c r="E83" s="61"/>
      <c r="F83" s="162" t="str">
        <f>IF(E18="","",E18)</f>
        <v/>
      </c>
      <c r="G83" s="61"/>
      <c r="H83" s="61"/>
      <c r="I83" s="161"/>
      <c r="J83" s="61"/>
      <c r="K83" s="61"/>
      <c r="L83" s="59"/>
    </row>
    <row r="84" spans="2:65" s="1" customFormat="1" ht="10.35" customHeight="1">
      <c r="B84" s="39"/>
      <c r="C84" s="61"/>
      <c r="D84" s="61"/>
      <c r="E84" s="61"/>
      <c r="F84" s="61"/>
      <c r="G84" s="61"/>
      <c r="H84" s="61"/>
      <c r="I84" s="161"/>
      <c r="J84" s="61"/>
      <c r="K84" s="61"/>
      <c r="L84" s="59"/>
    </row>
    <row r="85" spans="2:65" s="9" customFormat="1" ht="29.25" customHeight="1">
      <c r="B85" s="164"/>
      <c r="C85" s="165" t="s">
        <v>113</v>
      </c>
      <c r="D85" s="166" t="s">
        <v>63</v>
      </c>
      <c r="E85" s="166" t="s">
        <v>59</v>
      </c>
      <c r="F85" s="166" t="s">
        <v>114</v>
      </c>
      <c r="G85" s="166" t="s">
        <v>115</v>
      </c>
      <c r="H85" s="166" t="s">
        <v>116</v>
      </c>
      <c r="I85" s="167" t="s">
        <v>117</v>
      </c>
      <c r="J85" s="166" t="s">
        <v>99</v>
      </c>
      <c r="K85" s="168" t="s">
        <v>118</v>
      </c>
      <c r="L85" s="169"/>
      <c r="M85" s="79" t="s">
        <v>119</v>
      </c>
      <c r="N85" s="80" t="s">
        <v>48</v>
      </c>
      <c r="O85" s="80" t="s">
        <v>120</v>
      </c>
      <c r="P85" s="80" t="s">
        <v>121</v>
      </c>
      <c r="Q85" s="80" t="s">
        <v>122</v>
      </c>
      <c r="R85" s="80" t="s">
        <v>123</v>
      </c>
      <c r="S85" s="80" t="s">
        <v>124</v>
      </c>
      <c r="T85" s="81" t="s">
        <v>125</v>
      </c>
    </row>
    <row r="86" spans="2:65" s="1" customFormat="1" ht="29.25" customHeight="1">
      <c r="B86" s="39"/>
      <c r="C86" s="85" t="s">
        <v>100</v>
      </c>
      <c r="D86" s="61"/>
      <c r="E86" s="61"/>
      <c r="F86" s="61"/>
      <c r="G86" s="61"/>
      <c r="H86" s="61"/>
      <c r="I86" s="161"/>
      <c r="J86" s="170">
        <f>BK86</f>
        <v>0</v>
      </c>
      <c r="K86" s="61"/>
      <c r="L86" s="59"/>
      <c r="M86" s="82"/>
      <c r="N86" s="83"/>
      <c r="O86" s="83"/>
      <c r="P86" s="171">
        <f>P87+P198</f>
        <v>0</v>
      </c>
      <c r="Q86" s="83"/>
      <c r="R86" s="171">
        <f>R87+R198</f>
        <v>299.88744739000003</v>
      </c>
      <c r="S86" s="83"/>
      <c r="T86" s="172">
        <f>T87+T198</f>
        <v>19.4697</v>
      </c>
      <c r="AT86" s="22" t="s">
        <v>77</v>
      </c>
      <c r="AU86" s="22" t="s">
        <v>101</v>
      </c>
      <c r="BK86" s="173">
        <f>BK87+BK198</f>
        <v>0</v>
      </c>
    </row>
    <row r="87" spans="2:65" s="10" customFormat="1" ht="37.35" customHeight="1">
      <c r="B87" s="174"/>
      <c r="C87" s="175"/>
      <c r="D87" s="176" t="s">
        <v>77</v>
      </c>
      <c r="E87" s="177" t="s">
        <v>126</v>
      </c>
      <c r="F87" s="177" t="s">
        <v>127</v>
      </c>
      <c r="G87" s="175"/>
      <c r="H87" s="175"/>
      <c r="I87" s="178"/>
      <c r="J87" s="179">
        <f>BK87</f>
        <v>0</v>
      </c>
      <c r="K87" s="175"/>
      <c r="L87" s="180"/>
      <c r="M87" s="181"/>
      <c r="N87" s="182"/>
      <c r="O87" s="182"/>
      <c r="P87" s="183">
        <f>P88+P140+P153+P157+P175+P180+P196</f>
        <v>0</v>
      </c>
      <c r="Q87" s="182"/>
      <c r="R87" s="183">
        <f>R88+R140+R153+R157+R175+R180+R196</f>
        <v>299.85180739000003</v>
      </c>
      <c r="S87" s="182"/>
      <c r="T87" s="184">
        <f>T88+T140+T153+T157+T175+T180+T196</f>
        <v>19.4697</v>
      </c>
      <c r="AR87" s="185" t="s">
        <v>25</v>
      </c>
      <c r="AT87" s="186" t="s">
        <v>77</v>
      </c>
      <c r="AU87" s="186" t="s">
        <v>78</v>
      </c>
      <c r="AY87" s="185" t="s">
        <v>128</v>
      </c>
      <c r="BK87" s="187">
        <f>BK88+BK140+BK153+BK157+BK175+BK180+BK196</f>
        <v>0</v>
      </c>
    </row>
    <row r="88" spans="2:65" s="10" customFormat="1" ht="19.899999999999999" customHeight="1">
      <c r="B88" s="174"/>
      <c r="C88" s="175"/>
      <c r="D88" s="188" t="s">
        <v>77</v>
      </c>
      <c r="E88" s="189" t="s">
        <v>25</v>
      </c>
      <c r="F88" s="189" t="s">
        <v>129</v>
      </c>
      <c r="G88" s="175"/>
      <c r="H88" s="175"/>
      <c r="I88" s="178"/>
      <c r="J88" s="190">
        <f>BK88</f>
        <v>0</v>
      </c>
      <c r="K88" s="175"/>
      <c r="L88" s="180"/>
      <c r="M88" s="181"/>
      <c r="N88" s="182"/>
      <c r="O88" s="182"/>
      <c r="P88" s="183">
        <f>SUM(P89:P139)</f>
        <v>0</v>
      </c>
      <c r="Q88" s="182"/>
      <c r="R88" s="183">
        <f>SUM(R89:R139)</f>
        <v>189.7431138</v>
      </c>
      <c r="S88" s="182"/>
      <c r="T88" s="184">
        <f>SUM(T89:T139)</f>
        <v>19.4697</v>
      </c>
      <c r="AR88" s="185" t="s">
        <v>25</v>
      </c>
      <c r="AT88" s="186" t="s">
        <v>77</v>
      </c>
      <c r="AU88" s="186" t="s">
        <v>25</v>
      </c>
      <c r="AY88" s="185" t="s">
        <v>128</v>
      </c>
      <c r="BK88" s="187">
        <f>SUM(BK89:BK139)</f>
        <v>0</v>
      </c>
    </row>
    <row r="89" spans="2:65" s="1" customFormat="1" ht="44.25" customHeight="1">
      <c r="B89" s="39"/>
      <c r="C89" s="191" t="s">
        <v>25</v>
      </c>
      <c r="D89" s="191" t="s">
        <v>130</v>
      </c>
      <c r="E89" s="192" t="s">
        <v>131</v>
      </c>
      <c r="F89" s="193" t="s">
        <v>132</v>
      </c>
      <c r="G89" s="194" t="s">
        <v>133</v>
      </c>
      <c r="H89" s="195">
        <v>19.8</v>
      </c>
      <c r="I89" s="196"/>
      <c r="J89" s="197">
        <f>ROUND(I89*H89,2)</f>
        <v>0</v>
      </c>
      <c r="K89" s="193" t="s">
        <v>134</v>
      </c>
      <c r="L89" s="59"/>
      <c r="M89" s="198" t="s">
        <v>24</v>
      </c>
      <c r="N89" s="199" t="s">
        <v>49</v>
      </c>
      <c r="O89" s="40"/>
      <c r="P89" s="200">
        <f>O89*H89</f>
        <v>0</v>
      </c>
      <c r="Q89" s="200">
        <v>0</v>
      </c>
      <c r="R89" s="200">
        <f>Q89*H89</f>
        <v>0</v>
      </c>
      <c r="S89" s="200">
        <v>0.26</v>
      </c>
      <c r="T89" s="201">
        <f>S89*H89</f>
        <v>5.1480000000000006</v>
      </c>
      <c r="AR89" s="22" t="s">
        <v>135</v>
      </c>
      <c r="AT89" s="22" t="s">
        <v>130</v>
      </c>
      <c r="AU89" s="22" t="s">
        <v>85</v>
      </c>
      <c r="AY89" s="22" t="s">
        <v>128</v>
      </c>
      <c r="BE89" s="202">
        <f>IF(N89="základní",J89,0)</f>
        <v>0</v>
      </c>
      <c r="BF89" s="202">
        <f>IF(N89="snížená",J89,0)</f>
        <v>0</v>
      </c>
      <c r="BG89" s="202">
        <f>IF(N89="zákl. přenesená",J89,0)</f>
        <v>0</v>
      </c>
      <c r="BH89" s="202">
        <f>IF(N89="sníž. přenesená",J89,0)</f>
        <v>0</v>
      </c>
      <c r="BI89" s="202">
        <f>IF(N89="nulová",J89,0)</f>
        <v>0</v>
      </c>
      <c r="BJ89" s="22" t="s">
        <v>25</v>
      </c>
      <c r="BK89" s="202">
        <f>ROUND(I89*H89,2)</f>
        <v>0</v>
      </c>
      <c r="BL89" s="22" t="s">
        <v>135</v>
      </c>
      <c r="BM89" s="22" t="s">
        <v>136</v>
      </c>
    </row>
    <row r="90" spans="2:65" s="11" customFormat="1" ht="13.5">
      <c r="B90" s="203"/>
      <c r="C90" s="204"/>
      <c r="D90" s="205" t="s">
        <v>137</v>
      </c>
      <c r="E90" s="206" t="s">
        <v>24</v>
      </c>
      <c r="F90" s="207" t="s">
        <v>138</v>
      </c>
      <c r="G90" s="204"/>
      <c r="H90" s="208">
        <v>19.8</v>
      </c>
      <c r="I90" s="209"/>
      <c r="J90" s="204"/>
      <c r="K90" s="204"/>
      <c r="L90" s="210"/>
      <c r="M90" s="211"/>
      <c r="N90" s="212"/>
      <c r="O90" s="212"/>
      <c r="P90" s="212"/>
      <c r="Q90" s="212"/>
      <c r="R90" s="212"/>
      <c r="S90" s="212"/>
      <c r="T90" s="213"/>
      <c r="AT90" s="214" t="s">
        <v>137</v>
      </c>
      <c r="AU90" s="214" t="s">
        <v>85</v>
      </c>
      <c r="AV90" s="11" t="s">
        <v>85</v>
      </c>
      <c r="AW90" s="11" t="s">
        <v>42</v>
      </c>
      <c r="AX90" s="11" t="s">
        <v>25</v>
      </c>
      <c r="AY90" s="214" t="s">
        <v>128</v>
      </c>
    </row>
    <row r="91" spans="2:65" s="1" customFormat="1" ht="44.25" customHeight="1">
      <c r="B91" s="39"/>
      <c r="C91" s="191" t="s">
        <v>85</v>
      </c>
      <c r="D91" s="191" t="s">
        <v>130</v>
      </c>
      <c r="E91" s="192" t="s">
        <v>139</v>
      </c>
      <c r="F91" s="193" t="s">
        <v>140</v>
      </c>
      <c r="G91" s="194" t="s">
        <v>133</v>
      </c>
      <c r="H91" s="195">
        <v>11.22</v>
      </c>
      <c r="I91" s="196"/>
      <c r="J91" s="197">
        <f>ROUND(I91*H91,2)</f>
        <v>0</v>
      </c>
      <c r="K91" s="193" t="s">
        <v>134</v>
      </c>
      <c r="L91" s="59"/>
      <c r="M91" s="198" t="s">
        <v>24</v>
      </c>
      <c r="N91" s="199" t="s">
        <v>49</v>
      </c>
      <c r="O91" s="40"/>
      <c r="P91" s="200">
        <f>O91*H91</f>
        <v>0</v>
      </c>
      <c r="Q91" s="200">
        <v>0</v>
      </c>
      <c r="R91" s="200">
        <f>Q91*H91</f>
        <v>0</v>
      </c>
      <c r="S91" s="200">
        <v>0.23499999999999999</v>
      </c>
      <c r="T91" s="201">
        <f>S91*H91</f>
        <v>2.6366999999999998</v>
      </c>
      <c r="AR91" s="22" t="s">
        <v>135</v>
      </c>
      <c r="AT91" s="22" t="s">
        <v>130</v>
      </c>
      <c r="AU91" s="22" t="s">
        <v>85</v>
      </c>
      <c r="AY91" s="22" t="s">
        <v>128</v>
      </c>
      <c r="BE91" s="202">
        <f>IF(N91="základní",J91,0)</f>
        <v>0</v>
      </c>
      <c r="BF91" s="202">
        <f>IF(N91="snížená",J91,0)</f>
        <v>0</v>
      </c>
      <c r="BG91" s="202">
        <f>IF(N91="zákl. přenesená",J91,0)</f>
        <v>0</v>
      </c>
      <c r="BH91" s="202">
        <f>IF(N91="sníž. přenesená",J91,0)</f>
        <v>0</v>
      </c>
      <c r="BI91" s="202">
        <f>IF(N91="nulová",J91,0)</f>
        <v>0</v>
      </c>
      <c r="BJ91" s="22" t="s">
        <v>25</v>
      </c>
      <c r="BK91" s="202">
        <f>ROUND(I91*H91,2)</f>
        <v>0</v>
      </c>
      <c r="BL91" s="22" t="s">
        <v>135</v>
      </c>
      <c r="BM91" s="22" t="s">
        <v>141</v>
      </c>
    </row>
    <row r="92" spans="2:65" s="1" customFormat="1" ht="27">
      <c r="B92" s="39"/>
      <c r="C92" s="61"/>
      <c r="D92" s="215" t="s">
        <v>142</v>
      </c>
      <c r="E92" s="61"/>
      <c r="F92" s="216" t="s">
        <v>143</v>
      </c>
      <c r="G92" s="61"/>
      <c r="H92" s="61"/>
      <c r="I92" s="161"/>
      <c r="J92" s="61"/>
      <c r="K92" s="61"/>
      <c r="L92" s="59"/>
      <c r="M92" s="217"/>
      <c r="N92" s="40"/>
      <c r="O92" s="40"/>
      <c r="P92" s="40"/>
      <c r="Q92" s="40"/>
      <c r="R92" s="40"/>
      <c r="S92" s="40"/>
      <c r="T92" s="76"/>
      <c r="AT92" s="22" t="s">
        <v>142</v>
      </c>
      <c r="AU92" s="22" t="s">
        <v>85</v>
      </c>
    </row>
    <row r="93" spans="2:65" s="11" customFormat="1" ht="13.5">
      <c r="B93" s="203"/>
      <c r="C93" s="204"/>
      <c r="D93" s="205" t="s">
        <v>137</v>
      </c>
      <c r="E93" s="206" t="s">
        <v>24</v>
      </c>
      <c r="F93" s="207" t="s">
        <v>144</v>
      </c>
      <c r="G93" s="204"/>
      <c r="H93" s="208">
        <v>11.22</v>
      </c>
      <c r="I93" s="209"/>
      <c r="J93" s="204"/>
      <c r="K93" s="204"/>
      <c r="L93" s="210"/>
      <c r="M93" s="211"/>
      <c r="N93" s="212"/>
      <c r="O93" s="212"/>
      <c r="P93" s="212"/>
      <c r="Q93" s="212"/>
      <c r="R93" s="212"/>
      <c r="S93" s="212"/>
      <c r="T93" s="213"/>
      <c r="AT93" s="214" t="s">
        <v>137</v>
      </c>
      <c r="AU93" s="214" t="s">
        <v>85</v>
      </c>
      <c r="AV93" s="11" t="s">
        <v>85</v>
      </c>
      <c r="AW93" s="11" t="s">
        <v>42</v>
      </c>
      <c r="AX93" s="11" t="s">
        <v>25</v>
      </c>
      <c r="AY93" s="214" t="s">
        <v>128</v>
      </c>
    </row>
    <row r="94" spans="2:65" s="1" customFormat="1" ht="31.5" customHeight="1">
      <c r="B94" s="39"/>
      <c r="C94" s="191" t="s">
        <v>145</v>
      </c>
      <c r="D94" s="191" t="s">
        <v>130</v>
      </c>
      <c r="E94" s="192" t="s">
        <v>146</v>
      </c>
      <c r="F94" s="193" t="s">
        <v>147</v>
      </c>
      <c r="G94" s="194" t="s">
        <v>148</v>
      </c>
      <c r="H94" s="195">
        <v>57</v>
      </c>
      <c r="I94" s="196"/>
      <c r="J94" s="197">
        <f>ROUND(I94*H94,2)</f>
        <v>0</v>
      </c>
      <c r="K94" s="193" t="s">
        <v>134</v>
      </c>
      <c r="L94" s="59"/>
      <c r="M94" s="198" t="s">
        <v>24</v>
      </c>
      <c r="N94" s="199" t="s">
        <v>49</v>
      </c>
      <c r="O94" s="40"/>
      <c r="P94" s="200">
        <f>O94*H94</f>
        <v>0</v>
      </c>
      <c r="Q94" s="200">
        <v>0</v>
      </c>
      <c r="R94" s="200">
        <f>Q94*H94</f>
        <v>0</v>
      </c>
      <c r="S94" s="200">
        <v>0.20499999999999999</v>
      </c>
      <c r="T94" s="201">
        <f>S94*H94</f>
        <v>11.684999999999999</v>
      </c>
      <c r="AR94" s="22" t="s">
        <v>135</v>
      </c>
      <c r="AT94" s="22" t="s">
        <v>130</v>
      </c>
      <c r="AU94" s="22" t="s">
        <v>85</v>
      </c>
      <c r="AY94" s="22" t="s">
        <v>128</v>
      </c>
      <c r="BE94" s="202">
        <f>IF(N94="základní",J94,0)</f>
        <v>0</v>
      </c>
      <c r="BF94" s="202">
        <f>IF(N94="snížená",J94,0)</f>
        <v>0</v>
      </c>
      <c r="BG94" s="202">
        <f>IF(N94="zákl. přenesená",J94,0)</f>
        <v>0</v>
      </c>
      <c r="BH94" s="202">
        <f>IF(N94="sníž. přenesená",J94,0)</f>
        <v>0</v>
      </c>
      <c r="BI94" s="202">
        <f>IF(N94="nulová",J94,0)</f>
        <v>0</v>
      </c>
      <c r="BJ94" s="22" t="s">
        <v>25</v>
      </c>
      <c r="BK94" s="202">
        <f>ROUND(I94*H94,2)</f>
        <v>0</v>
      </c>
      <c r="BL94" s="22" t="s">
        <v>135</v>
      </c>
      <c r="BM94" s="22" t="s">
        <v>149</v>
      </c>
    </row>
    <row r="95" spans="2:65" s="11" customFormat="1" ht="13.5">
      <c r="B95" s="203"/>
      <c r="C95" s="204"/>
      <c r="D95" s="205" t="s">
        <v>137</v>
      </c>
      <c r="E95" s="206" t="s">
        <v>24</v>
      </c>
      <c r="F95" s="207" t="s">
        <v>150</v>
      </c>
      <c r="G95" s="204"/>
      <c r="H95" s="208">
        <v>57</v>
      </c>
      <c r="I95" s="209"/>
      <c r="J95" s="204"/>
      <c r="K95" s="204"/>
      <c r="L95" s="210"/>
      <c r="M95" s="211"/>
      <c r="N95" s="212"/>
      <c r="O95" s="212"/>
      <c r="P95" s="212"/>
      <c r="Q95" s="212"/>
      <c r="R95" s="212"/>
      <c r="S95" s="212"/>
      <c r="T95" s="213"/>
      <c r="AT95" s="214" t="s">
        <v>137</v>
      </c>
      <c r="AU95" s="214" t="s">
        <v>85</v>
      </c>
      <c r="AV95" s="11" t="s">
        <v>85</v>
      </c>
      <c r="AW95" s="11" t="s">
        <v>42</v>
      </c>
      <c r="AX95" s="11" t="s">
        <v>25</v>
      </c>
      <c r="AY95" s="214" t="s">
        <v>128</v>
      </c>
    </row>
    <row r="96" spans="2:65" s="1" customFormat="1" ht="31.5" customHeight="1">
      <c r="B96" s="39"/>
      <c r="C96" s="191" t="s">
        <v>135</v>
      </c>
      <c r="D96" s="191" t="s">
        <v>130</v>
      </c>
      <c r="E96" s="192" t="s">
        <v>151</v>
      </c>
      <c r="F96" s="193" t="s">
        <v>152</v>
      </c>
      <c r="G96" s="194" t="s">
        <v>153</v>
      </c>
      <c r="H96" s="195">
        <v>235.37</v>
      </c>
      <c r="I96" s="196"/>
      <c r="J96" s="197">
        <f>ROUND(I96*H96,2)</f>
        <v>0</v>
      </c>
      <c r="K96" s="193" t="s">
        <v>134</v>
      </c>
      <c r="L96" s="59"/>
      <c r="M96" s="198" t="s">
        <v>24</v>
      </c>
      <c r="N96" s="199" t="s">
        <v>49</v>
      </c>
      <c r="O96" s="40"/>
      <c r="P96" s="200">
        <f>O96*H96</f>
        <v>0</v>
      </c>
      <c r="Q96" s="200">
        <v>0</v>
      </c>
      <c r="R96" s="200">
        <f>Q96*H96</f>
        <v>0</v>
      </c>
      <c r="S96" s="200">
        <v>0</v>
      </c>
      <c r="T96" s="201">
        <f>S96*H96</f>
        <v>0</v>
      </c>
      <c r="AR96" s="22" t="s">
        <v>135</v>
      </c>
      <c r="AT96" s="22" t="s">
        <v>130</v>
      </c>
      <c r="AU96" s="22" t="s">
        <v>85</v>
      </c>
      <c r="AY96" s="22" t="s">
        <v>128</v>
      </c>
      <c r="BE96" s="202">
        <f>IF(N96="základní",J96,0)</f>
        <v>0</v>
      </c>
      <c r="BF96" s="202">
        <f>IF(N96="snížená",J96,0)</f>
        <v>0</v>
      </c>
      <c r="BG96" s="202">
        <f>IF(N96="zákl. přenesená",J96,0)</f>
        <v>0</v>
      </c>
      <c r="BH96" s="202">
        <f>IF(N96="sníž. přenesená",J96,0)</f>
        <v>0</v>
      </c>
      <c r="BI96" s="202">
        <f>IF(N96="nulová",J96,0)</f>
        <v>0</v>
      </c>
      <c r="BJ96" s="22" t="s">
        <v>25</v>
      </c>
      <c r="BK96" s="202">
        <f>ROUND(I96*H96,2)</f>
        <v>0</v>
      </c>
      <c r="BL96" s="22" t="s">
        <v>135</v>
      </c>
      <c r="BM96" s="22" t="s">
        <v>154</v>
      </c>
    </row>
    <row r="97" spans="2:65" s="11" customFormat="1" ht="13.5">
      <c r="B97" s="203"/>
      <c r="C97" s="204"/>
      <c r="D97" s="205" t="s">
        <v>137</v>
      </c>
      <c r="E97" s="206" t="s">
        <v>24</v>
      </c>
      <c r="F97" s="207" t="s">
        <v>155</v>
      </c>
      <c r="G97" s="204"/>
      <c r="H97" s="208">
        <v>235.37</v>
      </c>
      <c r="I97" s="209"/>
      <c r="J97" s="204"/>
      <c r="K97" s="204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137</v>
      </c>
      <c r="AU97" s="214" t="s">
        <v>85</v>
      </c>
      <c r="AV97" s="11" t="s">
        <v>85</v>
      </c>
      <c r="AW97" s="11" t="s">
        <v>42</v>
      </c>
      <c r="AX97" s="11" t="s">
        <v>25</v>
      </c>
      <c r="AY97" s="214" t="s">
        <v>128</v>
      </c>
    </row>
    <row r="98" spans="2:65" s="1" customFormat="1" ht="31.5" customHeight="1">
      <c r="B98" s="39"/>
      <c r="C98" s="191" t="s">
        <v>156</v>
      </c>
      <c r="D98" s="191" t="s">
        <v>130</v>
      </c>
      <c r="E98" s="192" t="s">
        <v>157</v>
      </c>
      <c r="F98" s="193" t="s">
        <v>158</v>
      </c>
      <c r="G98" s="194" t="s">
        <v>153</v>
      </c>
      <c r="H98" s="195">
        <v>337.5</v>
      </c>
      <c r="I98" s="196"/>
      <c r="J98" s="197">
        <f>ROUND(I98*H98,2)</f>
        <v>0</v>
      </c>
      <c r="K98" s="193" t="s">
        <v>134</v>
      </c>
      <c r="L98" s="59"/>
      <c r="M98" s="198" t="s">
        <v>24</v>
      </c>
      <c r="N98" s="199" t="s">
        <v>49</v>
      </c>
      <c r="O98" s="40"/>
      <c r="P98" s="200">
        <f>O98*H98</f>
        <v>0</v>
      </c>
      <c r="Q98" s="200">
        <v>0</v>
      </c>
      <c r="R98" s="200">
        <f>Q98*H98</f>
        <v>0</v>
      </c>
      <c r="S98" s="200">
        <v>0</v>
      </c>
      <c r="T98" s="201">
        <f>S98*H98</f>
        <v>0</v>
      </c>
      <c r="AR98" s="22" t="s">
        <v>135</v>
      </c>
      <c r="AT98" s="22" t="s">
        <v>130</v>
      </c>
      <c r="AU98" s="22" t="s">
        <v>85</v>
      </c>
      <c r="AY98" s="22" t="s">
        <v>128</v>
      </c>
      <c r="BE98" s="202">
        <f>IF(N98="základní",J98,0)</f>
        <v>0</v>
      </c>
      <c r="BF98" s="202">
        <f>IF(N98="snížená",J98,0)</f>
        <v>0</v>
      </c>
      <c r="BG98" s="202">
        <f>IF(N98="zákl. přenesená",J98,0)</f>
        <v>0</v>
      </c>
      <c r="BH98" s="202">
        <f>IF(N98="sníž. přenesená",J98,0)</f>
        <v>0</v>
      </c>
      <c r="BI98" s="202">
        <f>IF(N98="nulová",J98,0)</f>
        <v>0</v>
      </c>
      <c r="BJ98" s="22" t="s">
        <v>25</v>
      </c>
      <c r="BK98" s="202">
        <f>ROUND(I98*H98,2)</f>
        <v>0</v>
      </c>
      <c r="BL98" s="22" t="s">
        <v>135</v>
      </c>
      <c r="BM98" s="22" t="s">
        <v>159</v>
      </c>
    </row>
    <row r="99" spans="2:65" s="11" customFormat="1" ht="13.5">
      <c r="B99" s="203"/>
      <c r="C99" s="204"/>
      <c r="D99" s="205" t="s">
        <v>137</v>
      </c>
      <c r="E99" s="206" t="s">
        <v>24</v>
      </c>
      <c r="F99" s="207" t="s">
        <v>160</v>
      </c>
      <c r="G99" s="204"/>
      <c r="H99" s="208">
        <v>337.5</v>
      </c>
      <c r="I99" s="209"/>
      <c r="J99" s="204"/>
      <c r="K99" s="204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137</v>
      </c>
      <c r="AU99" s="214" t="s">
        <v>85</v>
      </c>
      <c r="AV99" s="11" t="s">
        <v>85</v>
      </c>
      <c r="AW99" s="11" t="s">
        <v>42</v>
      </c>
      <c r="AX99" s="11" t="s">
        <v>25</v>
      </c>
      <c r="AY99" s="214" t="s">
        <v>128</v>
      </c>
    </row>
    <row r="100" spans="2:65" s="1" customFormat="1" ht="31.5" customHeight="1">
      <c r="B100" s="39"/>
      <c r="C100" s="191" t="s">
        <v>161</v>
      </c>
      <c r="D100" s="191" t="s">
        <v>130</v>
      </c>
      <c r="E100" s="192" t="s">
        <v>162</v>
      </c>
      <c r="F100" s="193" t="s">
        <v>163</v>
      </c>
      <c r="G100" s="194" t="s">
        <v>153</v>
      </c>
      <c r="H100" s="195">
        <v>337.5</v>
      </c>
      <c r="I100" s="196"/>
      <c r="J100" s="197">
        <f>ROUND(I100*H100,2)</f>
        <v>0</v>
      </c>
      <c r="K100" s="193" t="s">
        <v>134</v>
      </c>
      <c r="L100" s="59"/>
      <c r="M100" s="198" t="s">
        <v>24</v>
      </c>
      <c r="N100" s="199" t="s">
        <v>49</v>
      </c>
      <c r="O100" s="40"/>
      <c r="P100" s="200">
        <f>O100*H100</f>
        <v>0</v>
      </c>
      <c r="Q100" s="200">
        <v>0</v>
      </c>
      <c r="R100" s="200">
        <f>Q100*H100</f>
        <v>0</v>
      </c>
      <c r="S100" s="200">
        <v>0</v>
      </c>
      <c r="T100" s="201">
        <f>S100*H100</f>
        <v>0</v>
      </c>
      <c r="AR100" s="22" t="s">
        <v>135</v>
      </c>
      <c r="AT100" s="22" t="s">
        <v>130</v>
      </c>
      <c r="AU100" s="22" t="s">
        <v>85</v>
      </c>
      <c r="AY100" s="22" t="s">
        <v>128</v>
      </c>
      <c r="BE100" s="202">
        <f>IF(N100="základní",J100,0)</f>
        <v>0</v>
      </c>
      <c r="BF100" s="202">
        <f>IF(N100="snížená",J100,0)</f>
        <v>0</v>
      </c>
      <c r="BG100" s="202">
        <f>IF(N100="zákl. přenesená",J100,0)</f>
        <v>0</v>
      </c>
      <c r="BH100" s="202">
        <f>IF(N100="sníž. přenesená",J100,0)</f>
        <v>0</v>
      </c>
      <c r="BI100" s="202">
        <f>IF(N100="nulová",J100,0)</f>
        <v>0</v>
      </c>
      <c r="BJ100" s="22" t="s">
        <v>25</v>
      </c>
      <c r="BK100" s="202">
        <f>ROUND(I100*H100,2)</f>
        <v>0</v>
      </c>
      <c r="BL100" s="22" t="s">
        <v>135</v>
      </c>
      <c r="BM100" s="22" t="s">
        <v>164</v>
      </c>
    </row>
    <row r="101" spans="2:65" s="1" customFormat="1" ht="31.5" customHeight="1">
      <c r="B101" s="39"/>
      <c r="C101" s="191" t="s">
        <v>165</v>
      </c>
      <c r="D101" s="191" t="s">
        <v>130</v>
      </c>
      <c r="E101" s="192" t="s">
        <v>166</v>
      </c>
      <c r="F101" s="193" t="s">
        <v>167</v>
      </c>
      <c r="G101" s="194" t="s">
        <v>153</v>
      </c>
      <c r="H101" s="195">
        <v>806.79</v>
      </c>
      <c r="I101" s="196"/>
      <c r="J101" s="197">
        <f>ROUND(I101*H101,2)</f>
        <v>0</v>
      </c>
      <c r="K101" s="193" t="s">
        <v>134</v>
      </c>
      <c r="L101" s="59"/>
      <c r="M101" s="198" t="s">
        <v>24</v>
      </c>
      <c r="N101" s="199" t="s">
        <v>49</v>
      </c>
      <c r="O101" s="40"/>
      <c r="P101" s="200">
        <f>O101*H101</f>
        <v>0</v>
      </c>
      <c r="Q101" s="200">
        <v>0</v>
      </c>
      <c r="R101" s="200">
        <f>Q101*H101</f>
        <v>0</v>
      </c>
      <c r="S101" s="200">
        <v>0</v>
      </c>
      <c r="T101" s="201">
        <f>S101*H101</f>
        <v>0</v>
      </c>
      <c r="AR101" s="22" t="s">
        <v>135</v>
      </c>
      <c r="AT101" s="22" t="s">
        <v>130</v>
      </c>
      <c r="AU101" s="22" t="s">
        <v>85</v>
      </c>
      <c r="AY101" s="22" t="s">
        <v>128</v>
      </c>
      <c r="BE101" s="202">
        <f>IF(N101="základní",J101,0)</f>
        <v>0</v>
      </c>
      <c r="BF101" s="202">
        <f>IF(N101="snížená",J101,0)</f>
        <v>0</v>
      </c>
      <c r="BG101" s="202">
        <f>IF(N101="zákl. přenesená",J101,0)</f>
        <v>0</v>
      </c>
      <c r="BH101" s="202">
        <f>IF(N101="sníž. přenesená",J101,0)</f>
        <v>0</v>
      </c>
      <c r="BI101" s="202">
        <f>IF(N101="nulová",J101,0)</f>
        <v>0</v>
      </c>
      <c r="BJ101" s="22" t="s">
        <v>25</v>
      </c>
      <c r="BK101" s="202">
        <f>ROUND(I101*H101,2)</f>
        <v>0</v>
      </c>
      <c r="BL101" s="22" t="s">
        <v>135</v>
      </c>
      <c r="BM101" s="22" t="s">
        <v>168</v>
      </c>
    </row>
    <row r="102" spans="2:65" s="11" customFormat="1" ht="13.5">
      <c r="B102" s="203"/>
      <c r="C102" s="204"/>
      <c r="D102" s="215" t="s">
        <v>137</v>
      </c>
      <c r="E102" s="218" t="s">
        <v>24</v>
      </c>
      <c r="F102" s="219" t="s">
        <v>169</v>
      </c>
      <c r="G102" s="204"/>
      <c r="H102" s="220">
        <v>18.48</v>
      </c>
      <c r="I102" s="209"/>
      <c r="J102" s="204"/>
      <c r="K102" s="204"/>
      <c r="L102" s="210"/>
      <c r="M102" s="211"/>
      <c r="N102" s="212"/>
      <c r="O102" s="212"/>
      <c r="P102" s="212"/>
      <c r="Q102" s="212"/>
      <c r="R102" s="212"/>
      <c r="S102" s="212"/>
      <c r="T102" s="213"/>
      <c r="AT102" s="214" t="s">
        <v>137</v>
      </c>
      <c r="AU102" s="214" t="s">
        <v>85</v>
      </c>
      <c r="AV102" s="11" t="s">
        <v>85</v>
      </c>
      <c r="AW102" s="11" t="s">
        <v>42</v>
      </c>
      <c r="AX102" s="11" t="s">
        <v>78</v>
      </c>
      <c r="AY102" s="214" t="s">
        <v>128</v>
      </c>
    </row>
    <row r="103" spans="2:65" s="11" customFormat="1" ht="13.5">
      <c r="B103" s="203"/>
      <c r="C103" s="204"/>
      <c r="D103" s="215" t="s">
        <v>137</v>
      </c>
      <c r="E103" s="218" t="s">
        <v>24</v>
      </c>
      <c r="F103" s="219" t="s">
        <v>170</v>
      </c>
      <c r="G103" s="204"/>
      <c r="H103" s="220">
        <v>788.31</v>
      </c>
      <c r="I103" s="209"/>
      <c r="J103" s="204"/>
      <c r="K103" s="204"/>
      <c r="L103" s="210"/>
      <c r="M103" s="211"/>
      <c r="N103" s="212"/>
      <c r="O103" s="212"/>
      <c r="P103" s="212"/>
      <c r="Q103" s="212"/>
      <c r="R103" s="212"/>
      <c r="S103" s="212"/>
      <c r="T103" s="213"/>
      <c r="AT103" s="214" t="s">
        <v>137</v>
      </c>
      <c r="AU103" s="214" t="s">
        <v>85</v>
      </c>
      <c r="AV103" s="11" t="s">
        <v>85</v>
      </c>
      <c r="AW103" s="11" t="s">
        <v>42</v>
      </c>
      <c r="AX103" s="11" t="s">
        <v>78</v>
      </c>
      <c r="AY103" s="214" t="s">
        <v>128</v>
      </c>
    </row>
    <row r="104" spans="2:65" s="12" customFormat="1" ht="13.5">
      <c r="B104" s="221"/>
      <c r="C104" s="222"/>
      <c r="D104" s="205" t="s">
        <v>137</v>
      </c>
      <c r="E104" s="223" t="s">
        <v>24</v>
      </c>
      <c r="F104" s="224" t="s">
        <v>171</v>
      </c>
      <c r="G104" s="222"/>
      <c r="H104" s="225">
        <v>806.79</v>
      </c>
      <c r="I104" s="226"/>
      <c r="J104" s="222"/>
      <c r="K104" s="222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137</v>
      </c>
      <c r="AU104" s="231" t="s">
        <v>85</v>
      </c>
      <c r="AV104" s="12" t="s">
        <v>135</v>
      </c>
      <c r="AW104" s="12" t="s">
        <v>42</v>
      </c>
      <c r="AX104" s="12" t="s">
        <v>25</v>
      </c>
      <c r="AY104" s="231" t="s">
        <v>128</v>
      </c>
    </row>
    <row r="105" spans="2:65" s="1" customFormat="1" ht="31.5" customHeight="1">
      <c r="B105" s="39"/>
      <c r="C105" s="191" t="s">
        <v>172</v>
      </c>
      <c r="D105" s="191" t="s">
        <v>130</v>
      </c>
      <c r="E105" s="192" t="s">
        <v>173</v>
      </c>
      <c r="F105" s="193" t="s">
        <v>174</v>
      </c>
      <c r="G105" s="194" t="s">
        <v>153</v>
      </c>
      <c r="H105" s="195">
        <v>806.79</v>
      </c>
      <c r="I105" s="196"/>
      <c r="J105" s="197">
        <f>ROUND(I105*H105,2)</f>
        <v>0</v>
      </c>
      <c r="K105" s="193" t="s">
        <v>134</v>
      </c>
      <c r="L105" s="59"/>
      <c r="M105" s="198" t="s">
        <v>24</v>
      </c>
      <c r="N105" s="199" t="s">
        <v>49</v>
      </c>
      <c r="O105" s="40"/>
      <c r="P105" s="200">
        <f>O105*H105</f>
        <v>0</v>
      </c>
      <c r="Q105" s="200">
        <v>0</v>
      </c>
      <c r="R105" s="200">
        <f>Q105*H105</f>
        <v>0</v>
      </c>
      <c r="S105" s="200">
        <v>0</v>
      </c>
      <c r="T105" s="201">
        <f>S105*H105</f>
        <v>0</v>
      </c>
      <c r="AR105" s="22" t="s">
        <v>135</v>
      </c>
      <c r="AT105" s="22" t="s">
        <v>130</v>
      </c>
      <c r="AU105" s="22" t="s">
        <v>85</v>
      </c>
      <c r="AY105" s="22" t="s">
        <v>128</v>
      </c>
      <c r="BE105" s="202">
        <f>IF(N105="základní",J105,0)</f>
        <v>0</v>
      </c>
      <c r="BF105" s="202">
        <f>IF(N105="snížená",J105,0)</f>
        <v>0</v>
      </c>
      <c r="BG105" s="202">
        <f>IF(N105="zákl. přenesená",J105,0)</f>
        <v>0</v>
      </c>
      <c r="BH105" s="202">
        <f>IF(N105="sníž. přenesená",J105,0)</f>
        <v>0</v>
      </c>
      <c r="BI105" s="202">
        <f>IF(N105="nulová",J105,0)</f>
        <v>0</v>
      </c>
      <c r="BJ105" s="22" t="s">
        <v>25</v>
      </c>
      <c r="BK105" s="202">
        <f>ROUND(I105*H105,2)</f>
        <v>0</v>
      </c>
      <c r="BL105" s="22" t="s">
        <v>135</v>
      </c>
      <c r="BM105" s="22" t="s">
        <v>175</v>
      </c>
    </row>
    <row r="106" spans="2:65" s="1" customFormat="1" ht="31.5" customHeight="1">
      <c r="B106" s="39"/>
      <c r="C106" s="191" t="s">
        <v>176</v>
      </c>
      <c r="D106" s="191" t="s">
        <v>130</v>
      </c>
      <c r="E106" s="192" t="s">
        <v>177</v>
      </c>
      <c r="F106" s="193" t="s">
        <v>178</v>
      </c>
      <c r="G106" s="194" t="s">
        <v>133</v>
      </c>
      <c r="H106" s="195">
        <v>54.12</v>
      </c>
      <c r="I106" s="196"/>
      <c r="J106" s="197">
        <f>ROUND(I106*H106,2)</f>
        <v>0</v>
      </c>
      <c r="K106" s="193" t="s">
        <v>134</v>
      </c>
      <c r="L106" s="59"/>
      <c r="M106" s="198" t="s">
        <v>24</v>
      </c>
      <c r="N106" s="199" t="s">
        <v>49</v>
      </c>
      <c r="O106" s="40"/>
      <c r="P106" s="200">
        <f>O106*H106</f>
        <v>0</v>
      </c>
      <c r="Q106" s="200">
        <v>8.4000000000000003E-4</v>
      </c>
      <c r="R106" s="200">
        <f>Q106*H106</f>
        <v>4.5460800000000003E-2</v>
      </c>
      <c r="S106" s="200">
        <v>0</v>
      </c>
      <c r="T106" s="201">
        <f>S106*H106</f>
        <v>0</v>
      </c>
      <c r="AR106" s="22" t="s">
        <v>135</v>
      </c>
      <c r="AT106" s="22" t="s">
        <v>130</v>
      </c>
      <c r="AU106" s="22" t="s">
        <v>85</v>
      </c>
      <c r="AY106" s="22" t="s">
        <v>128</v>
      </c>
      <c r="BE106" s="202">
        <f>IF(N106="základní",J106,0)</f>
        <v>0</v>
      </c>
      <c r="BF106" s="202">
        <f>IF(N106="snížená",J106,0)</f>
        <v>0</v>
      </c>
      <c r="BG106" s="202">
        <f>IF(N106="zákl. přenesená",J106,0)</f>
        <v>0</v>
      </c>
      <c r="BH106" s="202">
        <f>IF(N106="sníž. přenesená",J106,0)</f>
        <v>0</v>
      </c>
      <c r="BI106" s="202">
        <f>IF(N106="nulová",J106,0)</f>
        <v>0</v>
      </c>
      <c r="BJ106" s="22" t="s">
        <v>25</v>
      </c>
      <c r="BK106" s="202">
        <f>ROUND(I106*H106,2)</f>
        <v>0</v>
      </c>
      <c r="BL106" s="22" t="s">
        <v>135</v>
      </c>
      <c r="BM106" s="22" t="s">
        <v>179</v>
      </c>
    </row>
    <row r="107" spans="2:65" s="11" customFormat="1" ht="13.5">
      <c r="B107" s="203"/>
      <c r="C107" s="204"/>
      <c r="D107" s="205" t="s">
        <v>137</v>
      </c>
      <c r="E107" s="206" t="s">
        <v>24</v>
      </c>
      <c r="F107" s="207" t="s">
        <v>180</v>
      </c>
      <c r="G107" s="204"/>
      <c r="H107" s="208">
        <v>54.12</v>
      </c>
      <c r="I107" s="209"/>
      <c r="J107" s="204"/>
      <c r="K107" s="204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137</v>
      </c>
      <c r="AU107" s="214" t="s">
        <v>85</v>
      </c>
      <c r="AV107" s="11" t="s">
        <v>85</v>
      </c>
      <c r="AW107" s="11" t="s">
        <v>42</v>
      </c>
      <c r="AX107" s="11" t="s">
        <v>25</v>
      </c>
      <c r="AY107" s="214" t="s">
        <v>128</v>
      </c>
    </row>
    <row r="108" spans="2:65" s="1" customFormat="1" ht="31.5" customHeight="1">
      <c r="B108" s="39"/>
      <c r="C108" s="191" t="s">
        <v>30</v>
      </c>
      <c r="D108" s="191" t="s">
        <v>130</v>
      </c>
      <c r="E108" s="192" t="s">
        <v>181</v>
      </c>
      <c r="F108" s="193" t="s">
        <v>182</v>
      </c>
      <c r="G108" s="194" t="s">
        <v>133</v>
      </c>
      <c r="H108" s="195">
        <v>54.12</v>
      </c>
      <c r="I108" s="196"/>
      <c r="J108" s="197">
        <f>ROUND(I108*H108,2)</f>
        <v>0</v>
      </c>
      <c r="K108" s="193" t="s">
        <v>134</v>
      </c>
      <c r="L108" s="59"/>
      <c r="M108" s="198" t="s">
        <v>24</v>
      </c>
      <c r="N108" s="199" t="s">
        <v>49</v>
      </c>
      <c r="O108" s="40"/>
      <c r="P108" s="200">
        <f>O108*H108</f>
        <v>0</v>
      </c>
      <c r="Q108" s="200">
        <v>0</v>
      </c>
      <c r="R108" s="200">
        <f>Q108*H108</f>
        <v>0</v>
      </c>
      <c r="S108" s="200">
        <v>0</v>
      </c>
      <c r="T108" s="201">
        <f>S108*H108</f>
        <v>0</v>
      </c>
      <c r="AR108" s="22" t="s">
        <v>135</v>
      </c>
      <c r="AT108" s="22" t="s">
        <v>130</v>
      </c>
      <c r="AU108" s="22" t="s">
        <v>85</v>
      </c>
      <c r="AY108" s="22" t="s">
        <v>128</v>
      </c>
      <c r="BE108" s="202">
        <f>IF(N108="základní",J108,0)</f>
        <v>0</v>
      </c>
      <c r="BF108" s="202">
        <f>IF(N108="snížená",J108,0)</f>
        <v>0</v>
      </c>
      <c r="BG108" s="202">
        <f>IF(N108="zákl. přenesená",J108,0)</f>
        <v>0</v>
      </c>
      <c r="BH108" s="202">
        <f>IF(N108="sníž. přenesená",J108,0)</f>
        <v>0</v>
      </c>
      <c r="BI108" s="202">
        <f>IF(N108="nulová",J108,0)</f>
        <v>0</v>
      </c>
      <c r="BJ108" s="22" t="s">
        <v>25</v>
      </c>
      <c r="BK108" s="202">
        <f>ROUND(I108*H108,2)</f>
        <v>0</v>
      </c>
      <c r="BL108" s="22" t="s">
        <v>135</v>
      </c>
      <c r="BM108" s="22" t="s">
        <v>183</v>
      </c>
    </row>
    <row r="109" spans="2:65" s="1" customFormat="1" ht="44.25" customHeight="1">
      <c r="B109" s="39"/>
      <c r="C109" s="191" t="s">
        <v>184</v>
      </c>
      <c r="D109" s="191" t="s">
        <v>130</v>
      </c>
      <c r="E109" s="192" t="s">
        <v>185</v>
      </c>
      <c r="F109" s="193" t="s">
        <v>186</v>
      </c>
      <c r="G109" s="194" t="s">
        <v>153</v>
      </c>
      <c r="H109" s="195">
        <v>1144.29</v>
      </c>
      <c r="I109" s="196"/>
      <c r="J109" s="197">
        <f>ROUND(I109*H109,2)</f>
        <v>0</v>
      </c>
      <c r="K109" s="193" t="s">
        <v>134</v>
      </c>
      <c r="L109" s="59"/>
      <c r="M109" s="198" t="s">
        <v>24</v>
      </c>
      <c r="N109" s="199" t="s">
        <v>49</v>
      </c>
      <c r="O109" s="40"/>
      <c r="P109" s="200">
        <f>O109*H109</f>
        <v>0</v>
      </c>
      <c r="Q109" s="200">
        <v>0</v>
      </c>
      <c r="R109" s="200">
        <f>Q109*H109</f>
        <v>0</v>
      </c>
      <c r="S109" s="200">
        <v>0</v>
      </c>
      <c r="T109" s="201">
        <f>S109*H109</f>
        <v>0</v>
      </c>
      <c r="AR109" s="22" t="s">
        <v>135</v>
      </c>
      <c r="AT109" s="22" t="s">
        <v>130</v>
      </c>
      <c r="AU109" s="22" t="s">
        <v>85</v>
      </c>
      <c r="AY109" s="22" t="s">
        <v>128</v>
      </c>
      <c r="BE109" s="202">
        <f>IF(N109="základní",J109,0)</f>
        <v>0</v>
      </c>
      <c r="BF109" s="202">
        <f>IF(N109="snížená",J109,0)</f>
        <v>0</v>
      </c>
      <c r="BG109" s="202">
        <f>IF(N109="zákl. přenesená",J109,0)</f>
        <v>0</v>
      </c>
      <c r="BH109" s="202">
        <f>IF(N109="sníž. přenesená",J109,0)</f>
        <v>0</v>
      </c>
      <c r="BI109" s="202">
        <f>IF(N109="nulová",J109,0)</f>
        <v>0</v>
      </c>
      <c r="BJ109" s="22" t="s">
        <v>25</v>
      </c>
      <c r="BK109" s="202">
        <f>ROUND(I109*H109,2)</f>
        <v>0</v>
      </c>
      <c r="BL109" s="22" t="s">
        <v>135</v>
      </c>
      <c r="BM109" s="22" t="s">
        <v>187</v>
      </c>
    </row>
    <row r="110" spans="2:65" s="11" customFormat="1" ht="13.5">
      <c r="B110" s="203"/>
      <c r="C110" s="204"/>
      <c r="D110" s="215" t="s">
        <v>137</v>
      </c>
      <c r="E110" s="218" t="s">
        <v>24</v>
      </c>
      <c r="F110" s="219" t="s">
        <v>188</v>
      </c>
      <c r="G110" s="204"/>
      <c r="H110" s="220">
        <v>337.5</v>
      </c>
      <c r="I110" s="209"/>
      <c r="J110" s="204"/>
      <c r="K110" s="204"/>
      <c r="L110" s="210"/>
      <c r="M110" s="211"/>
      <c r="N110" s="212"/>
      <c r="O110" s="212"/>
      <c r="P110" s="212"/>
      <c r="Q110" s="212"/>
      <c r="R110" s="212"/>
      <c r="S110" s="212"/>
      <c r="T110" s="213"/>
      <c r="AT110" s="214" t="s">
        <v>137</v>
      </c>
      <c r="AU110" s="214" t="s">
        <v>85</v>
      </c>
      <c r="AV110" s="11" t="s">
        <v>85</v>
      </c>
      <c r="AW110" s="11" t="s">
        <v>42</v>
      </c>
      <c r="AX110" s="11" t="s">
        <v>78</v>
      </c>
      <c r="AY110" s="214" t="s">
        <v>128</v>
      </c>
    </row>
    <row r="111" spans="2:65" s="11" customFormat="1" ht="13.5">
      <c r="B111" s="203"/>
      <c r="C111" s="204"/>
      <c r="D111" s="215" t="s">
        <v>137</v>
      </c>
      <c r="E111" s="218" t="s">
        <v>24</v>
      </c>
      <c r="F111" s="219" t="s">
        <v>189</v>
      </c>
      <c r="G111" s="204"/>
      <c r="H111" s="220">
        <v>806.79</v>
      </c>
      <c r="I111" s="209"/>
      <c r="J111" s="204"/>
      <c r="K111" s="204"/>
      <c r="L111" s="210"/>
      <c r="M111" s="211"/>
      <c r="N111" s="212"/>
      <c r="O111" s="212"/>
      <c r="P111" s="212"/>
      <c r="Q111" s="212"/>
      <c r="R111" s="212"/>
      <c r="S111" s="212"/>
      <c r="T111" s="213"/>
      <c r="AT111" s="214" t="s">
        <v>137</v>
      </c>
      <c r="AU111" s="214" t="s">
        <v>85</v>
      </c>
      <c r="AV111" s="11" t="s">
        <v>85</v>
      </c>
      <c r="AW111" s="11" t="s">
        <v>42</v>
      </c>
      <c r="AX111" s="11" t="s">
        <v>78</v>
      </c>
      <c r="AY111" s="214" t="s">
        <v>128</v>
      </c>
    </row>
    <row r="112" spans="2:65" s="12" customFormat="1" ht="13.5">
      <c r="B112" s="221"/>
      <c r="C112" s="222"/>
      <c r="D112" s="205" t="s">
        <v>137</v>
      </c>
      <c r="E112" s="223" t="s">
        <v>24</v>
      </c>
      <c r="F112" s="224" t="s">
        <v>171</v>
      </c>
      <c r="G112" s="222"/>
      <c r="H112" s="225">
        <v>1144.29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137</v>
      </c>
      <c r="AU112" s="231" t="s">
        <v>85</v>
      </c>
      <c r="AV112" s="12" t="s">
        <v>135</v>
      </c>
      <c r="AW112" s="12" t="s">
        <v>42</v>
      </c>
      <c r="AX112" s="12" t="s">
        <v>25</v>
      </c>
      <c r="AY112" s="231" t="s">
        <v>128</v>
      </c>
    </row>
    <row r="113" spans="2:65" s="1" customFormat="1" ht="31.5" customHeight="1">
      <c r="B113" s="39"/>
      <c r="C113" s="191" t="s">
        <v>190</v>
      </c>
      <c r="D113" s="191" t="s">
        <v>130</v>
      </c>
      <c r="E113" s="192" t="s">
        <v>191</v>
      </c>
      <c r="F113" s="193" t="s">
        <v>192</v>
      </c>
      <c r="G113" s="194" t="s">
        <v>153</v>
      </c>
      <c r="H113" s="195">
        <v>981.98</v>
      </c>
      <c r="I113" s="196"/>
      <c r="J113" s="197">
        <f>ROUND(I113*H113,2)</f>
        <v>0</v>
      </c>
      <c r="K113" s="193" t="s">
        <v>134</v>
      </c>
      <c r="L113" s="59"/>
      <c r="M113" s="198" t="s">
        <v>24</v>
      </c>
      <c r="N113" s="199" t="s">
        <v>49</v>
      </c>
      <c r="O113" s="40"/>
      <c r="P113" s="200">
        <f>O113*H113</f>
        <v>0</v>
      </c>
      <c r="Q113" s="200">
        <v>0</v>
      </c>
      <c r="R113" s="200">
        <f>Q113*H113</f>
        <v>0</v>
      </c>
      <c r="S113" s="200">
        <v>0</v>
      </c>
      <c r="T113" s="201">
        <f>S113*H113</f>
        <v>0</v>
      </c>
      <c r="AR113" s="22" t="s">
        <v>135</v>
      </c>
      <c r="AT113" s="22" t="s">
        <v>130</v>
      </c>
      <c r="AU113" s="22" t="s">
        <v>85</v>
      </c>
      <c r="AY113" s="22" t="s">
        <v>128</v>
      </c>
      <c r="BE113" s="202">
        <f>IF(N113="základní",J113,0)</f>
        <v>0</v>
      </c>
      <c r="BF113" s="202">
        <f>IF(N113="snížená",J113,0)</f>
        <v>0</v>
      </c>
      <c r="BG113" s="202">
        <f>IF(N113="zákl. přenesená",J113,0)</f>
        <v>0</v>
      </c>
      <c r="BH113" s="202">
        <f>IF(N113="sníž. přenesená",J113,0)</f>
        <v>0</v>
      </c>
      <c r="BI113" s="202">
        <f>IF(N113="nulová",J113,0)</f>
        <v>0</v>
      </c>
      <c r="BJ113" s="22" t="s">
        <v>25</v>
      </c>
      <c r="BK113" s="202">
        <f>ROUND(I113*H113,2)</f>
        <v>0</v>
      </c>
      <c r="BL113" s="22" t="s">
        <v>135</v>
      </c>
      <c r="BM113" s="22" t="s">
        <v>193</v>
      </c>
    </row>
    <row r="114" spans="2:65" s="11" customFormat="1" ht="13.5">
      <c r="B114" s="203"/>
      <c r="C114" s="204"/>
      <c r="D114" s="215" t="s">
        <v>137</v>
      </c>
      <c r="E114" s="218" t="s">
        <v>24</v>
      </c>
      <c r="F114" s="219" t="s">
        <v>194</v>
      </c>
      <c r="G114" s="204"/>
      <c r="H114" s="220">
        <v>303.62</v>
      </c>
      <c r="I114" s="209"/>
      <c r="J114" s="204"/>
      <c r="K114" s="204"/>
      <c r="L114" s="210"/>
      <c r="M114" s="211"/>
      <c r="N114" s="212"/>
      <c r="O114" s="212"/>
      <c r="P114" s="212"/>
      <c r="Q114" s="212"/>
      <c r="R114" s="212"/>
      <c r="S114" s="212"/>
      <c r="T114" s="213"/>
      <c r="AT114" s="214" t="s">
        <v>137</v>
      </c>
      <c r="AU114" s="214" t="s">
        <v>85</v>
      </c>
      <c r="AV114" s="11" t="s">
        <v>85</v>
      </c>
      <c r="AW114" s="11" t="s">
        <v>42</v>
      </c>
      <c r="AX114" s="11" t="s">
        <v>78</v>
      </c>
      <c r="AY114" s="214" t="s">
        <v>128</v>
      </c>
    </row>
    <row r="115" spans="2:65" s="11" customFormat="1" ht="13.5">
      <c r="B115" s="203"/>
      <c r="C115" s="204"/>
      <c r="D115" s="215" t="s">
        <v>137</v>
      </c>
      <c r="E115" s="218" t="s">
        <v>24</v>
      </c>
      <c r="F115" s="219" t="s">
        <v>195</v>
      </c>
      <c r="G115" s="204"/>
      <c r="H115" s="220">
        <v>14.52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137</v>
      </c>
      <c r="AU115" s="214" t="s">
        <v>85</v>
      </c>
      <c r="AV115" s="11" t="s">
        <v>85</v>
      </c>
      <c r="AW115" s="11" t="s">
        <v>42</v>
      </c>
      <c r="AX115" s="11" t="s">
        <v>78</v>
      </c>
      <c r="AY115" s="214" t="s">
        <v>128</v>
      </c>
    </row>
    <row r="116" spans="2:65" s="11" customFormat="1" ht="13.5">
      <c r="B116" s="203"/>
      <c r="C116" s="204"/>
      <c r="D116" s="215" t="s">
        <v>137</v>
      </c>
      <c r="E116" s="218" t="s">
        <v>24</v>
      </c>
      <c r="F116" s="219" t="s">
        <v>196</v>
      </c>
      <c r="G116" s="204"/>
      <c r="H116" s="220">
        <v>663.84</v>
      </c>
      <c r="I116" s="209"/>
      <c r="J116" s="204"/>
      <c r="K116" s="204"/>
      <c r="L116" s="210"/>
      <c r="M116" s="211"/>
      <c r="N116" s="212"/>
      <c r="O116" s="212"/>
      <c r="P116" s="212"/>
      <c r="Q116" s="212"/>
      <c r="R116" s="212"/>
      <c r="S116" s="212"/>
      <c r="T116" s="213"/>
      <c r="AT116" s="214" t="s">
        <v>137</v>
      </c>
      <c r="AU116" s="214" t="s">
        <v>85</v>
      </c>
      <c r="AV116" s="11" t="s">
        <v>85</v>
      </c>
      <c r="AW116" s="11" t="s">
        <v>42</v>
      </c>
      <c r="AX116" s="11" t="s">
        <v>78</v>
      </c>
      <c r="AY116" s="214" t="s">
        <v>128</v>
      </c>
    </row>
    <row r="117" spans="2:65" s="12" customFormat="1" ht="13.5">
      <c r="B117" s="221"/>
      <c r="C117" s="222"/>
      <c r="D117" s="205" t="s">
        <v>137</v>
      </c>
      <c r="E117" s="223" t="s">
        <v>24</v>
      </c>
      <c r="F117" s="224" t="s">
        <v>171</v>
      </c>
      <c r="G117" s="222"/>
      <c r="H117" s="225">
        <v>981.98</v>
      </c>
      <c r="I117" s="226"/>
      <c r="J117" s="222"/>
      <c r="K117" s="222"/>
      <c r="L117" s="227"/>
      <c r="M117" s="228"/>
      <c r="N117" s="229"/>
      <c r="O117" s="229"/>
      <c r="P117" s="229"/>
      <c r="Q117" s="229"/>
      <c r="R117" s="229"/>
      <c r="S117" s="229"/>
      <c r="T117" s="230"/>
      <c r="AT117" s="231" t="s">
        <v>137</v>
      </c>
      <c r="AU117" s="231" t="s">
        <v>85</v>
      </c>
      <c r="AV117" s="12" t="s">
        <v>135</v>
      </c>
      <c r="AW117" s="12" t="s">
        <v>42</v>
      </c>
      <c r="AX117" s="12" t="s">
        <v>25</v>
      </c>
      <c r="AY117" s="231" t="s">
        <v>128</v>
      </c>
    </row>
    <row r="118" spans="2:65" s="1" customFormat="1" ht="44.25" customHeight="1">
      <c r="B118" s="39"/>
      <c r="C118" s="191" t="s">
        <v>197</v>
      </c>
      <c r="D118" s="191" t="s">
        <v>130</v>
      </c>
      <c r="E118" s="192" t="s">
        <v>198</v>
      </c>
      <c r="F118" s="193" t="s">
        <v>199</v>
      </c>
      <c r="G118" s="194" t="s">
        <v>153</v>
      </c>
      <c r="H118" s="195">
        <v>94.84</v>
      </c>
      <c r="I118" s="196"/>
      <c r="J118" s="197">
        <f>ROUND(I118*H118,2)</f>
        <v>0</v>
      </c>
      <c r="K118" s="193" t="s">
        <v>134</v>
      </c>
      <c r="L118" s="59"/>
      <c r="M118" s="198" t="s">
        <v>24</v>
      </c>
      <c r="N118" s="199" t="s">
        <v>49</v>
      </c>
      <c r="O118" s="40"/>
      <c r="P118" s="200">
        <f>O118*H118</f>
        <v>0</v>
      </c>
      <c r="Q118" s="200">
        <v>0</v>
      </c>
      <c r="R118" s="200">
        <f>Q118*H118</f>
        <v>0</v>
      </c>
      <c r="S118" s="200">
        <v>0</v>
      </c>
      <c r="T118" s="201">
        <f>S118*H118</f>
        <v>0</v>
      </c>
      <c r="AR118" s="22" t="s">
        <v>135</v>
      </c>
      <c r="AT118" s="22" t="s">
        <v>130</v>
      </c>
      <c r="AU118" s="22" t="s">
        <v>85</v>
      </c>
      <c r="AY118" s="22" t="s">
        <v>128</v>
      </c>
      <c r="BE118" s="202">
        <f>IF(N118="základní",J118,0)</f>
        <v>0</v>
      </c>
      <c r="BF118" s="202">
        <f>IF(N118="snížená",J118,0)</f>
        <v>0</v>
      </c>
      <c r="BG118" s="202">
        <f>IF(N118="zákl. přenesená",J118,0)</f>
        <v>0</v>
      </c>
      <c r="BH118" s="202">
        <f>IF(N118="sníž. přenesená",J118,0)</f>
        <v>0</v>
      </c>
      <c r="BI118" s="202">
        <f>IF(N118="nulová",J118,0)</f>
        <v>0</v>
      </c>
      <c r="BJ118" s="22" t="s">
        <v>25</v>
      </c>
      <c r="BK118" s="202">
        <f>ROUND(I118*H118,2)</f>
        <v>0</v>
      </c>
      <c r="BL118" s="22" t="s">
        <v>135</v>
      </c>
      <c r="BM118" s="22" t="s">
        <v>200</v>
      </c>
    </row>
    <row r="119" spans="2:65" s="11" customFormat="1" ht="13.5">
      <c r="B119" s="203"/>
      <c r="C119" s="204"/>
      <c r="D119" s="205" t="s">
        <v>137</v>
      </c>
      <c r="E119" s="206" t="s">
        <v>24</v>
      </c>
      <c r="F119" s="207" t="s">
        <v>201</v>
      </c>
      <c r="G119" s="204"/>
      <c r="H119" s="208">
        <v>94.84</v>
      </c>
      <c r="I119" s="209"/>
      <c r="J119" s="204"/>
      <c r="K119" s="204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137</v>
      </c>
      <c r="AU119" s="214" t="s">
        <v>85</v>
      </c>
      <c r="AV119" s="11" t="s">
        <v>85</v>
      </c>
      <c r="AW119" s="11" t="s">
        <v>42</v>
      </c>
      <c r="AX119" s="11" t="s">
        <v>25</v>
      </c>
      <c r="AY119" s="214" t="s">
        <v>128</v>
      </c>
    </row>
    <row r="120" spans="2:65" s="1" customFormat="1" ht="44.25" customHeight="1">
      <c r="B120" s="39"/>
      <c r="C120" s="232" t="s">
        <v>202</v>
      </c>
      <c r="D120" s="232" t="s">
        <v>203</v>
      </c>
      <c r="E120" s="233" t="s">
        <v>204</v>
      </c>
      <c r="F120" s="234" t="s">
        <v>205</v>
      </c>
      <c r="G120" s="235" t="s">
        <v>206</v>
      </c>
      <c r="H120" s="236">
        <v>189.68</v>
      </c>
      <c r="I120" s="237"/>
      <c r="J120" s="238">
        <f>ROUND(I120*H120,2)</f>
        <v>0</v>
      </c>
      <c r="K120" s="234" t="s">
        <v>134</v>
      </c>
      <c r="L120" s="239"/>
      <c r="M120" s="240" t="s">
        <v>24</v>
      </c>
      <c r="N120" s="241" t="s">
        <v>49</v>
      </c>
      <c r="O120" s="40"/>
      <c r="P120" s="200">
        <f>O120*H120</f>
        <v>0</v>
      </c>
      <c r="Q120" s="200">
        <v>1</v>
      </c>
      <c r="R120" s="200">
        <f>Q120*H120</f>
        <v>189.68</v>
      </c>
      <c r="S120" s="200">
        <v>0</v>
      </c>
      <c r="T120" s="201">
        <f>S120*H120</f>
        <v>0</v>
      </c>
      <c r="AR120" s="22" t="s">
        <v>172</v>
      </c>
      <c r="AT120" s="22" t="s">
        <v>203</v>
      </c>
      <c r="AU120" s="22" t="s">
        <v>85</v>
      </c>
      <c r="AY120" s="22" t="s">
        <v>128</v>
      </c>
      <c r="BE120" s="202">
        <f>IF(N120="základní",J120,0)</f>
        <v>0</v>
      </c>
      <c r="BF120" s="202">
        <f>IF(N120="snížená",J120,0)</f>
        <v>0</v>
      </c>
      <c r="BG120" s="202">
        <f>IF(N120="zákl. přenesená",J120,0)</f>
        <v>0</v>
      </c>
      <c r="BH120" s="202">
        <f>IF(N120="sníž. přenesená",J120,0)</f>
        <v>0</v>
      </c>
      <c r="BI120" s="202">
        <f>IF(N120="nulová",J120,0)</f>
        <v>0</v>
      </c>
      <c r="BJ120" s="22" t="s">
        <v>25</v>
      </c>
      <c r="BK120" s="202">
        <f>ROUND(I120*H120,2)</f>
        <v>0</v>
      </c>
      <c r="BL120" s="22" t="s">
        <v>135</v>
      </c>
      <c r="BM120" s="22" t="s">
        <v>207</v>
      </c>
    </row>
    <row r="121" spans="2:65" s="11" customFormat="1" ht="13.5">
      <c r="B121" s="203"/>
      <c r="C121" s="204"/>
      <c r="D121" s="205" t="s">
        <v>137</v>
      </c>
      <c r="E121" s="204"/>
      <c r="F121" s="207" t="s">
        <v>208</v>
      </c>
      <c r="G121" s="204"/>
      <c r="H121" s="208">
        <v>189.68</v>
      </c>
      <c r="I121" s="209"/>
      <c r="J121" s="204"/>
      <c r="K121" s="204"/>
      <c r="L121" s="210"/>
      <c r="M121" s="211"/>
      <c r="N121" s="212"/>
      <c r="O121" s="212"/>
      <c r="P121" s="212"/>
      <c r="Q121" s="212"/>
      <c r="R121" s="212"/>
      <c r="S121" s="212"/>
      <c r="T121" s="213"/>
      <c r="AT121" s="214" t="s">
        <v>137</v>
      </c>
      <c r="AU121" s="214" t="s">
        <v>85</v>
      </c>
      <c r="AV121" s="11" t="s">
        <v>85</v>
      </c>
      <c r="AW121" s="11" t="s">
        <v>6</v>
      </c>
      <c r="AX121" s="11" t="s">
        <v>25</v>
      </c>
      <c r="AY121" s="214" t="s">
        <v>128</v>
      </c>
    </row>
    <row r="122" spans="2:65" s="1" customFormat="1" ht="31.5" customHeight="1">
      <c r="B122" s="39"/>
      <c r="C122" s="191" t="s">
        <v>10</v>
      </c>
      <c r="D122" s="191" t="s">
        <v>130</v>
      </c>
      <c r="E122" s="192" t="s">
        <v>209</v>
      </c>
      <c r="F122" s="193" t="s">
        <v>210</v>
      </c>
      <c r="G122" s="194" t="s">
        <v>153</v>
      </c>
      <c r="H122" s="195">
        <v>408.9</v>
      </c>
      <c r="I122" s="196"/>
      <c r="J122" s="197">
        <f>ROUND(I122*H122,2)</f>
        <v>0</v>
      </c>
      <c r="K122" s="193" t="s">
        <v>134</v>
      </c>
      <c r="L122" s="59"/>
      <c r="M122" s="198" t="s">
        <v>24</v>
      </c>
      <c r="N122" s="199" t="s">
        <v>49</v>
      </c>
      <c r="O122" s="40"/>
      <c r="P122" s="200">
        <f>O122*H122</f>
        <v>0</v>
      </c>
      <c r="Q122" s="200">
        <v>0</v>
      </c>
      <c r="R122" s="200">
        <f>Q122*H122</f>
        <v>0</v>
      </c>
      <c r="S122" s="200">
        <v>0</v>
      </c>
      <c r="T122" s="201">
        <f>S122*H122</f>
        <v>0</v>
      </c>
      <c r="AR122" s="22" t="s">
        <v>135</v>
      </c>
      <c r="AT122" s="22" t="s">
        <v>130</v>
      </c>
      <c r="AU122" s="22" t="s">
        <v>85</v>
      </c>
      <c r="AY122" s="22" t="s">
        <v>128</v>
      </c>
      <c r="BE122" s="202">
        <f>IF(N122="základní",J122,0)</f>
        <v>0</v>
      </c>
      <c r="BF122" s="202">
        <f>IF(N122="snížená",J122,0)</f>
        <v>0</v>
      </c>
      <c r="BG122" s="202">
        <f>IF(N122="zákl. přenesená",J122,0)</f>
        <v>0</v>
      </c>
      <c r="BH122" s="202">
        <f>IF(N122="sníž. přenesená",J122,0)</f>
        <v>0</v>
      </c>
      <c r="BI122" s="202">
        <f>IF(N122="nulová",J122,0)</f>
        <v>0</v>
      </c>
      <c r="BJ122" s="22" t="s">
        <v>25</v>
      </c>
      <c r="BK122" s="202">
        <f>ROUND(I122*H122,2)</f>
        <v>0</v>
      </c>
      <c r="BL122" s="22" t="s">
        <v>135</v>
      </c>
      <c r="BM122" s="22" t="s">
        <v>211</v>
      </c>
    </row>
    <row r="123" spans="2:65" s="11" customFormat="1" ht="13.5">
      <c r="B123" s="203"/>
      <c r="C123" s="204"/>
      <c r="D123" s="215" t="s">
        <v>137</v>
      </c>
      <c r="E123" s="218" t="s">
        <v>24</v>
      </c>
      <c r="F123" s="219" t="s">
        <v>212</v>
      </c>
      <c r="G123" s="204"/>
      <c r="H123" s="220">
        <v>235.37</v>
      </c>
      <c r="I123" s="209"/>
      <c r="J123" s="204"/>
      <c r="K123" s="204"/>
      <c r="L123" s="210"/>
      <c r="M123" s="211"/>
      <c r="N123" s="212"/>
      <c r="O123" s="212"/>
      <c r="P123" s="212"/>
      <c r="Q123" s="212"/>
      <c r="R123" s="212"/>
      <c r="S123" s="212"/>
      <c r="T123" s="213"/>
      <c r="AT123" s="214" t="s">
        <v>137</v>
      </c>
      <c r="AU123" s="214" t="s">
        <v>85</v>
      </c>
      <c r="AV123" s="11" t="s">
        <v>85</v>
      </c>
      <c r="AW123" s="11" t="s">
        <v>42</v>
      </c>
      <c r="AX123" s="11" t="s">
        <v>78</v>
      </c>
      <c r="AY123" s="214" t="s">
        <v>128</v>
      </c>
    </row>
    <row r="124" spans="2:65" s="11" customFormat="1" ht="13.5">
      <c r="B124" s="203"/>
      <c r="C124" s="204"/>
      <c r="D124" s="215" t="s">
        <v>137</v>
      </c>
      <c r="E124" s="218" t="s">
        <v>24</v>
      </c>
      <c r="F124" s="219" t="s">
        <v>213</v>
      </c>
      <c r="G124" s="204"/>
      <c r="H124" s="220">
        <v>173.53</v>
      </c>
      <c r="I124" s="209"/>
      <c r="J124" s="204"/>
      <c r="K124" s="204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137</v>
      </c>
      <c r="AU124" s="214" t="s">
        <v>85</v>
      </c>
      <c r="AV124" s="11" t="s">
        <v>85</v>
      </c>
      <c r="AW124" s="11" t="s">
        <v>42</v>
      </c>
      <c r="AX124" s="11" t="s">
        <v>78</v>
      </c>
      <c r="AY124" s="214" t="s">
        <v>128</v>
      </c>
    </row>
    <row r="125" spans="2:65" s="12" customFormat="1" ht="13.5">
      <c r="B125" s="221"/>
      <c r="C125" s="222"/>
      <c r="D125" s="205" t="s">
        <v>137</v>
      </c>
      <c r="E125" s="223" t="s">
        <v>24</v>
      </c>
      <c r="F125" s="224" t="s">
        <v>171</v>
      </c>
      <c r="G125" s="222"/>
      <c r="H125" s="225">
        <v>408.9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137</v>
      </c>
      <c r="AU125" s="231" t="s">
        <v>85</v>
      </c>
      <c r="AV125" s="12" t="s">
        <v>135</v>
      </c>
      <c r="AW125" s="12" t="s">
        <v>42</v>
      </c>
      <c r="AX125" s="12" t="s">
        <v>25</v>
      </c>
      <c r="AY125" s="231" t="s">
        <v>128</v>
      </c>
    </row>
    <row r="126" spans="2:65" s="1" customFormat="1" ht="44.25" customHeight="1">
      <c r="B126" s="39"/>
      <c r="C126" s="191" t="s">
        <v>214</v>
      </c>
      <c r="D126" s="191" t="s">
        <v>130</v>
      </c>
      <c r="E126" s="192" t="s">
        <v>215</v>
      </c>
      <c r="F126" s="193" t="s">
        <v>216</v>
      </c>
      <c r="G126" s="194" t="s">
        <v>153</v>
      </c>
      <c r="H126" s="195">
        <v>173.53</v>
      </c>
      <c r="I126" s="196"/>
      <c r="J126" s="197">
        <f>ROUND(I126*H126,2)</f>
        <v>0</v>
      </c>
      <c r="K126" s="193" t="s">
        <v>134</v>
      </c>
      <c r="L126" s="59"/>
      <c r="M126" s="198" t="s">
        <v>24</v>
      </c>
      <c r="N126" s="199" t="s">
        <v>49</v>
      </c>
      <c r="O126" s="40"/>
      <c r="P126" s="200">
        <f>O126*H126</f>
        <v>0</v>
      </c>
      <c r="Q126" s="200">
        <v>0</v>
      </c>
      <c r="R126" s="200">
        <f>Q126*H126</f>
        <v>0</v>
      </c>
      <c r="S126" s="200">
        <v>0</v>
      </c>
      <c r="T126" s="201">
        <f>S126*H126</f>
        <v>0</v>
      </c>
      <c r="AR126" s="22" t="s">
        <v>135</v>
      </c>
      <c r="AT126" s="22" t="s">
        <v>130</v>
      </c>
      <c r="AU126" s="22" t="s">
        <v>85</v>
      </c>
      <c r="AY126" s="22" t="s">
        <v>128</v>
      </c>
      <c r="BE126" s="202">
        <f>IF(N126="základní",J126,0)</f>
        <v>0</v>
      </c>
      <c r="BF126" s="202">
        <f>IF(N126="snížená",J126,0)</f>
        <v>0</v>
      </c>
      <c r="BG126" s="202">
        <f>IF(N126="zákl. přenesená",J126,0)</f>
        <v>0</v>
      </c>
      <c r="BH126" s="202">
        <f>IF(N126="sníž. přenesená",J126,0)</f>
        <v>0</v>
      </c>
      <c r="BI126" s="202">
        <f>IF(N126="nulová",J126,0)</f>
        <v>0</v>
      </c>
      <c r="BJ126" s="22" t="s">
        <v>25</v>
      </c>
      <c r="BK126" s="202">
        <f>ROUND(I126*H126,2)</f>
        <v>0</v>
      </c>
      <c r="BL126" s="22" t="s">
        <v>135</v>
      </c>
      <c r="BM126" s="22" t="s">
        <v>217</v>
      </c>
    </row>
    <row r="127" spans="2:65" s="11" customFormat="1" ht="13.5">
      <c r="B127" s="203"/>
      <c r="C127" s="204"/>
      <c r="D127" s="205" t="s">
        <v>137</v>
      </c>
      <c r="E127" s="206" t="s">
        <v>24</v>
      </c>
      <c r="F127" s="207" t="s">
        <v>218</v>
      </c>
      <c r="G127" s="204"/>
      <c r="H127" s="208">
        <v>173.53</v>
      </c>
      <c r="I127" s="209"/>
      <c r="J127" s="204"/>
      <c r="K127" s="204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137</v>
      </c>
      <c r="AU127" s="214" t="s">
        <v>85</v>
      </c>
      <c r="AV127" s="11" t="s">
        <v>85</v>
      </c>
      <c r="AW127" s="11" t="s">
        <v>42</v>
      </c>
      <c r="AX127" s="11" t="s">
        <v>25</v>
      </c>
      <c r="AY127" s="214" t="s">
        <v>128</v>
      </c>
    </row>
    <row r="128" spans="2:65" s="1" customFormat="1" ht="22.5" customHeight="1">
      <c r="B128" s="39"/>
      <c r="C128" s="191" t="s">
        <v>219</v>
      </c>
      <c r="D128" s="191" t="s">
        <v>130</v>
      </c>
      <c r="E128" s="192" t="s">
        <v>220</v>
      </c>
      <c r="F128" s="193" t="s">
        <v>221</v>
      </c>
      <c r="G128" s="194" t="s">
        <v>153</v>
      </c>
      <c r="H128" s="195">
        <v>173.53</v>
      </c>
      <c r="I128" s="196"/>
      <c r="J128" s="197">
        <f>ROUND(I128*H128,2)</f>
        <v>0</v>
      </c>
      <c r="K128" s="193" t="s">
        <v>134</v>
      </c>
      <c r="L128" s="59"/>
      <c r="M128" s="198" t="s">
        <v>24</v>
      </c>
      <c r="N128" s="199" t="s">
        <v>49</v>
      </c>
      <c r="O128" s="40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AR128" s="22" t="s">
        <v>135</v>
      </c>
      <c r="AT128" s="22" t="s">
        <v>130</v>
      </c>
      <c r="AU128" s="22" t="s">
        <v>85</v>
      </c>
      <c r="AY128" s="22" t="s">
        <v>128</v>
      </c>
      <c r="BE128" s="202">
        <f>IF(N128="základní",J128,0)</f>
        <v>0</v>
      </c>
      <c r="BF128" s="202">
        <f>IF(N128="snížená",J128,0)</f>
        <v>0</v>
      </c>
      <c r="BG128" s="202">
        <f>IF(N128="zákl. přenesená",J128,0)</f>
        <v>0</v>
      </c>
      <c r="BH128" s="202">
        <f>IF(N128="sníž. přenesená",J128,0)</f>
        <v>0</v>
      </c>
      <c r="BI128" s="202">
        <f>IF(N128="nulová",J128,0)</f>
        <v>0</v>
      </c>
      <c r="BJ128" s="22" t="s">
        <v>25</v>
      </c>
      <c r="BK128" s="202">
        <f>ROUND(I128*H128,2)</f>
        <v>0</v>
      </c>
      <c r="BL128" s="22" t="s">
        <v>135</v>
      </c>
      <c r="BM128" s="22" t="s">
        <v>222</v>
      </c>
    </row>
    <row r="129" spans="2:65" s="1" customFormat="1" ht="22.5" customHeight="1">
      <c r="B129" s="39"/>
      <c r="C129" s="191" t="s">
        <v>223</v>
      </c>
      <c r="D129" s="191" t="s">
        <v>130</v>
      </c>
      <c r="E129" s="192" t="s">
        <v>224</v>
      </c>
      <c r="F129" s="193" t="s">
        <v>225</v>
      </c>
      <c r="G129" s="194" t="s">
        <v>206</v>
      </c>
      <c r="H129" s="195">
        <v>347.06</v>
      </c>
      <c r="I129" s="196"/>
      <c r="J129" s="197">
        <f>ROUND(I129*H129,2)</f>
        <v>0</v>
      </c>
      <c r="K129" s="193" t="s">
        <v>134</v>
      </c>
      <c r="L129" s="59"/>
      <c r="M129" s="198" t="s">
        <v>24</v>
      </c>
      <c r="N129" s="199" t="s">
        <v>49</v>
      </c>
      <c r="O129" s="40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AR129" s="22" t="s">
        <v>135</v>
      </c>
      <c r="AT129" s="22" t="s">
        <v>130</v>
      </c>
      <c r="AU129" s="22" t="s">
        <v>85</v>
      </c>
      <c r="AY129" s="22" t="s">
        <v>128</v>
      </c>
      <c r="BE129" s="202">
        <f>IF(N129="základní",J129,0)</f>
        <v>0</v>
      </c>
      <c r="BF129" s="202">
        <f>IF(N129="snížená",J129,0)</f>
        <v>0</v>
      </c>
      <c r="BG129" s="202">
        <f>IF(N129="zákl. přenesená",J129,0)</f>
        <v>0</v>
      </c>
      <c r="BH129" s="202">
        <f>IF(N129="sníž. přenesená",J129,0)</f>
        <v>0</v>
      </c>
      <c r="BI129" s="202">
        <f>IF(N129="nulová",J129,0)</f>
        <v>0</v>
      </c>
      <c r="BJ129" s="22" t="s">
        <v>25</v>
      </c>
      <c r="BK129" s="202">
        <f>ROUND(I129*H129,2)</f>
        <v>0</v>
      </c>
      <c r="BL129" s="22" t="s">
        <v>135</v>
      </c>
      <c r="BM129" s="22" t="s">
        <v>226</v>
      </c>
    </row>
    <row r="130" spans="2:65" s="11" customFormat="1" ht="13.5">
      <c r="B130" s="203"/>
      <c r="C130" s="204"/>
      <c r="D130" s="205" t="s">
        <v>137</v>
      </c>
      <c r="E130" s="204"/>
      <c r="F130" s="207" t="s">
        <v>227</v>
      </c>
      <c r="G130" s="204"/>
      <c r="H130" s="208">
        <v>347.06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137</v>
      </c>
      <c r="AU130" s="214" t="s">
        <v>85</v>
      </c>
      <c r="AV130" s="11" t="s">
        <v>85</v>
      </c>
      <c r="AW130" s="11" t="s">
        <v>6</v>
      </c>
      <c r="AX130" s="11" t="s">
        <v>25</v>
      </c>
      <c r="AY130" s="214" t="s">
        <v>128</v>
      </c>
    </row>
    <row r="131" spans="2:65" s="1" customFormat="1" ht="44.25" customHeight="1">
      <c r="B131" s="39"/>
      <c r="C131" s="191" t="s">
        <v>228</v>
      </c>
      <c r="D131" s="191" t="s">
        <v>130</v>
      </c>
      <c r="E131" s="192" t="s">
        <v>229</v>
      </c>
      <c r="F131" s="193" t="s">
        <v>230</v>
      </c>
      <c r="G131" s="194" t="s">
        <v>153</v>
      </c>
      <c r="H131" s="195">
        <v>257.81</v>
      </c>
      <c r="I131" s="196"/>
      <c r="J131" s="197">
        <f>ROUND(I131*H131,2)</f>
        <v>0</v>
      </c>
      <c r="K131" s="193" t="s">
        <v>134</v>
      </c>
      <c r="L131" s="59"/>
      <c r="M131" s="198" t="s">
        <v>24</v>
      </c>
      <c r="N131" s="199" t="s">
        <v>49</v>
      </c>
      <c r="O131" s="40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AR131" s="22" t="s">
        <v>135</v>
      </c>
      <c r="AT131" s="22" t="s">
        <v>130</v>
      </c>
      <c r="AU131" s="22" t="s">
        <v>85</v>
      </c>
      <c r="AY131" s="22" t="s">
        <v>128</v>
      </c>
      <c r="BE131" s="202">
        <f>IF(N131="základní",J131,0)</f>
        <v>0</v>
      </c>
      <c r="BF131" s="202">
        <f>IF(N131="snížená",J131,0)</f>
        <v>0</v>
      </c>
      <c r="BG131" s="202">
        <f>IF(N131="zákl. přenesená",J131,0)</f>
        <v>0</v>
      </c>
      <c r="BH131" s="202">
        <f>IF(N131="sníž. přenesená",J131,0)</f>
        <v>0</v>
      </c>
      <c r="BI131" s="202">
        <f>IF(N131="nulová",J131,0)</f>
        <v>0</v>
      </c>
      <c r="BJ131" s="22" t="s">
        <v>25</v>
      </c>
      <c r="BK131" s="202">
        <f>ROUND(I131*H131,2)</f>
        <v>0</v>
      </c>
      <c r="BL131" s="22" t="s">
        <v>135</v>
      </c>
      <c r="BM131" s="22" t="s">
        <v>231</v>
      </c>
    </row>
    <row r="132" spans="2:65" s="11" customFormat="1" ht="13.5">
      <c r="B132" s="203"/>
      <c r="C132" s="204"/>
      <c r="D132" s="215" t="s">
        <v>137</v>
      </c>
      <c r="E132" s="218" t="s">
        <v>24</v>
      </c>
      <c r="F132" s="219" t="s">
        <v>212</v>
      </c>
      <c r="G132" s="204"/>
      <c r="H132" s="220">
        <v>235.37</v>
      </c>
      <c r="I132" s="209"/>
      <c r="J132" s="204"/>
      <c r="K132" s="204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137</v>
      </c>
      <c r="AU132" s="214" t="s">
        <v>85</v>
      </c>
      <c r="AV132" s="11" t="s">
        <v>85</v>
      </c>
      <c r="AW132" s="11" t="s">
        <v>42</v>
      </c>
      <c r="AX132" s="11" t="s">
        <v>78</v>
      </c>
      <c r="AY132" s="214" t="s">
        <v>128</v>
      </c>
    </row>
    <row r="133" spans="2:65" s="11" customFormat="1" ht="13.5">
      <c r="B133" s="203"/>
      <c r="C133" s="204"/>
      <c r="D133" s="215" t="s">
        <v>137</v>
      </c>
      <c r="E133" s="218" t="s">
        <v>24</v>
      </c>
      <c r="F133" s="219" t="s">
        <v>232</v>
      </c>
      <c r="G133" s="204"/>
      <c r="H133" s="220">
        <v>22.44</v>
      </c>
      <c r="I133" s="209"/>
      <c r="J133" s="204"/>
      <c r="K133" s="204"/>
      <c r="L133" s="210"/>
      <c r="M133" s="211"/>
      <c r="N133" s="212"/>
      <c r="O133" s="212"/>
      <c r="P133" s="212"/>
      <c r="Q133" s="212"/>
      <c r="R133" s="212"/>
      <c r="S133" s="212"/>
      <c r="T133" s="213"/>
      <c r="AT133" s="214" t="s">
        <v>137</v>
      </c>
      <c r="AU133" s="214" t="s">
        <v>85</v>
      </c>
      <c r="AV133" s="11" t="s">
        <v>85</v>
      </c>
      <c r="AW133" s="11" t="s">
        <v>42</v>
      </c>
      <c r="AX133" s="11" t="s">
        <v>78</v>
      </c>
      <c r="AY133" s="214" t="s">
        <v>128</v>
      </c>
    </row>
    <row r="134" spans="2:65" s="12" customFormat="1" ht="13.5">
      <c r="B134" s="221"/>
      <c r="C134" s="222"/>
      <c r="D134" s="205" t="s">
        <v>137</v>
      </c>
      <c r="E134" s="223" t="s">
        <v>24</v>
      </c>
      <c r="F134" s="224" t="s">
        <v>171</v>
      </c>
      <c r="G134" s="222"/>
      <c r="H134" s="225">
        <v>257.81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137</v>
      </c>
      <c r="AU134" s="231" t="s">
        <v>85</v>
      </c>
      <c r="AV134" s="12" t="s">
        <v>135</v>
      </c>
      <c r="AW134" s="12" t="s">
        <v>42</v>
      </c>
      <c r="AX134" s="12" t="s">
        <v>25</v>
      </c>
      <c r="AY134" s="231" t="s">
        <v>128</v>
      </c>
    </row>
    <row r="135" spans="2:65" s="1" customFormat="1" ht="31.5" customHeight="1">
      <c r="B135" s="39"/>
      <c r="C135" s="191" t="s">
        <v>233</v>
      </c>
      <c r="D135" s="191" t="s">
        <v>130</v>
      </c>
      <c r="E135" s="192" t="s">
        <v>234</v>
      </c>
      <c r="F135" s="193" t="s">
        <v>235</v>
      </c>
      <c r="G135" s="194" t="s">
        <v>133</v>
      </c>
      <c r="H135" s="195">
        <v>1176.8499999999999</v>
      </c>
      <c r="I135" s="196"/>
      <c r="J135" s="197">
        <f>ROUND(I135*H135,2)</f>
        <v>0</v>
      </c>
      <c r="K135" s="193" t="s">
        <v>134</v>
      </c>
      <c r="L135" s="59"/>
      <c r="M135" s="198" t="s">
        <v>24</v>
      </c>
      <c r="N135" s="199" t="s">
        <v>49</v>
      </c>
      <c r="O135" s="40"/>
      <c r="P135" s="200">
        <f>O135*H135</f>
        <v>0</v>
      </c>
      <c r="Q135" s="200">
        <v>0</v>
      </c>
      <c r="R135" s="200">
        <f>Q135*H135</f>
        <v>0</v>
      </c>
      <c r="S135" s="200">
        <v>0</v>
      </c>
      <c r="T135" s="201">
        <f>S135*H135</f>
        <v>0</v>
      </c>
      <c r="AR135" s="22" t="s">
        <v>135</v>
      </c>
      <c r="AT135" s="22" t="s">
        <v>130</v>
      </c>
      <c r="AU135" s="22" t="s">
        <v>85</v>
      </c>
      <c r="AY135" s="22" t="s">
        <v>128</v>
      </c>
      <c r="BE135" s="202">
        <f>IF(N135="základní",J135,0)</f>
        <v>0</v>
      </c>
      <c r="BF135" s="202">
        <f>IF(N135="snížená",J135,0)</f>
        <v>0</v>
      </c>
      <c r="BG135" s="202">
        <f>IF(N135="zákl. přenesená",J135,0)</f>
        <v>0</v>
      </c>
      <c r="BH135" s="202">
        <f>IF(N135="sníž. přenesená",J135,0)</f>
        <v>0</v>
      </c>
      <c r="BI135" s="202">
        <f>IF(N135="nulová",J135,0)</f>
        <v>0</v>
      </c>
      <c r="BJ135" s="22" t="s">
        <v>25</v>
      </c>
      <c r="BK135" s="202">
        <f>ROUND(I135*H135,2)</f>
        <v>0</v>
      </c>
      <c r="BL135" s="22" t="s">
        <v>135</v>
      </c>
      <c r="BM135" s="22" t="s">
        <v>236</v>
      </c>
    </row>
    <row r="136" spans="2:65" s="11" customFormat="1" ht="13.5">
      <c r="B136" s="203"/>
      <c r="C136" s="204"/>
      <c r="D136" s="205" t="s">
        <v>137</v>
      </c>
      <c r="E136" s="206" t="s">
        <v>24</v>
      </c>
      <c r="F136" s="207" t="s">
        <v>237</v>
      </c>
      <c r="G136" s="204"/>
      <c r="H136" s="208">
        <v>1176.8499999999999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137</v>
      </c>
      <c r="AU136" s="214" t="s">
        <v>85</v>
      </c>
      <c r="AV136" s="11" t="s">
        <v>85</v>
      </c>
      <c r="AW136" s="11" t="s">
        <v>42</v>
      </c>
      <c r="AX136" s="11" t="s">
        <v>25</v>
      </c>
      <c r="AY136" s="214" t="s">
        <v>128</v>
      </c>
    </row>
    <row r="137" spans="2:65" s="1" customFormat="1" ht="31.5" customHeight="1">
      <c r="B137" s="39"/>
      <c r="C137" s="191" t="s">
        <v>9</v>
      </c>
      <c r="D137" s="191" t="s">
        <v>130</v>
      </c>
      <c r="E137" s="192" t="s">
        <v>238</v>
      </c>
      <c r="F137" s="193" t="s">
        <v>239</v>
      </c>
      <c r="G137" s="194" t="s">
        <v>133</v>
      </c>
      <c r="H137" s="195">
        <v>1176.8499999999999</v>
      </c>
      <c r="I137" s="196"/>
      <c r="J137" s="197">
        <f>ROUND(I137*H137,2)</f>
        <v>0</v>
      </c>
      <c r="K137" s="193" t="s">
        <v>134</v>
      </c>
      <c r="L137" s="59"/>
      <c r="M137" s="198" t="s">
        <v>24</v>
      </c>
      <c r="N137" s="199" t="s">
        <v>49</v>
      </c>
      <c r="O137" s="40"/>
      <c r="P137" s="200">
        <f>O137*H137</f>
        <v>0</v>
      </c>
      <c r="Q137" s="200">
        <v>0</v>
      </c>
      <c r="R137" s="200">
        <f>Q137*H137</f>
        <v>0</v>
      </c>
      <c r="S137" s="200">
        <v>0</v>
      </c>
      <c r="T137" s="201">
        <f>S137*H137</f>
        <v>0</v>
      </c>
      <c r="AR137" s="22" t="s">
        <v>135</v>
      </c>
      <c r="AT137" s="22" t="s">
        <v>130</v>
      </c>
      <c r="AU137" s="22" t="s">
        <v>85</v>
      </c>
      <c r="AY137" s="22" t="s">
        <v>128</v>
      </c>
      <c r="BE137" s="202">
        <f>IF(N137="základní",J137,0)</f>
        <v>0</v>
      </c>
      <c r="BF137" s="202">
        <f>IF(N137="snížená",J137,0)</f>
        <v>0</v>
      </c>
      <c r="BG137" s="202">
        <f>IF(N137="zákl. přenesená",J137,0)</f>
        <v>0</v>
      </c>
      <c r="BH137" s="202">
        <f>IF(N137="sníž. přenesená",J137,0)</f>
        <v>0</v>
      </c>
      <c r="BI137" s="202">
        <f>IF(N137="nulová",J137,0)</f>
        <v>0</v>
      </c>
      <c r="BJ137" s="22" t="s">
        <v>25</v>
      </c>
      <c r="BK137" s="202">
        <f>ROUND(I137*H137,2)</f>
        <v>0</v>
      </c>
      <c r="BL137" s="22" t="s">
        <v>135</v>
      </c>
      <c r="BM137" s="22" t="s">
        <v>240</v>
      </c>
    </row>
    <row r="138" spans="2:65" s="1" customFormat="1" ht="22.5" customHeight="1">
      <c r="B138" s="39"/>
      <c r="C138" s="232" t="s">
        <v>241</v>
      </c>
      <c r="D138" s="232" t="s">
        <v>203</v>
      </c>
      <c r="E138" s="233" t="s">
        <v>242</v>
      </c>
      <c r="F138" s="234" t="s">
        <v>243</v>
      </c>
      <c r="G138" s="235" t="s">
        <v>244</v>
      </c>
      <c r="H138" s="236">
        <v>17.652999999999999</v>
      </c>
      <c r="I138" s="237"/>
      <c r="J138" s="238">
        <f>ROUND(I138*H138,2)</f>
        <v>0</v>
      </c>
      <c r="K138" s="234" t="s">
        <v>134</v>
      </c>
      <c r="L138" s="239"/>
      <c r="M138" s="240" t="s">
        <v>24</v>
      </c>
      <c r="N138" s="241" t="s">
        <v>49</v>
      </c>
      <c r="O138" s="40"/>
      <c r="P138" s="200">
        <f>O138*H138</f>
        <v>0</v>
      </c>
      <c r="Q138" s="200">
        <v>1E-3</v>
      </c>
      <c r="R138" s="200">
        <f>Q138*H138</f>
        <v>1.7652999999999999E-2</v>
      </c>
      <c r="S138" s="200">
        <v>0</v>
      </c>
      <c r="T138" s="201">
        <f>S138*H138</f>
        <v>0</v>
      </c>
      <c r="AR138" s="22" t="s">
        <v>172</v>
      </c>
      <c r="AT138" s="22" t="s">
        <v>203</v>
      </c>
      <c r="AU138" s="22" t="s">
        <v>85</v>
      </c>
      <c r="AY138" s="22" t="s">
        <v>128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22" t="s">
        <v>25</v>
      </c>
      <c r="BK138" s="202">
        <f>ROUND(I138*H138,2)</f>
        <v>0</v>
      </c>
      <c r="BL138" s="22" t="s">
        <v>135</v>
      </c>
      <c r="BM138" s="22" t="s">
        <v>245</v>
      </c>
    </row>
    <row r="139" spans="2:65" s="11" customFormat="1" ht="13.5">
      <c r="B139" s="203"/>
      <c r="C139" s="204"/>
      <c r="D139" s="215" t="s">
        <v>137</v>
      </c>
      <c r="E139" s="204"/>
      <c r="F139" s="219" t="s">
        <v>246</v>
      </c>
      <c r="G139" s="204"/>
      <c r="H139" s="220">
        <v>17.652999999999999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137</v>
      </c>
      <c r="AU139" s="214" t="s">
        <v>85</v>
      </c>
      <c r="AV139" s="11" t="s">
        <v>85</v>
      </c>
      <c r="AW139" s="11" t="s">
        <v>6</v>
      </c>
      <c r="AX139" s="11" t="s">
        <v>25</v>
      </c>
      <c r="AY139" s="214" t="s">
        <v>128</v>
      </c>
    </row>
    <row r="140" spans="2:65" s="10" customFormat="1" ht="29.85" customHeight="1">
      <c r="B140" s="174"/>
      <c r="C140" s="175"/>
      <c r="D140" s="188" t="s">
        <v>77</v>
      </c>
      <c r="E140" s="189" t="s">
        <v>135</v>
      </c>
      <c r="F140" s="189" t="s">
        <v>247</v>
      </c>
      <c r="G140" s="175"/>
      <c r="H140" s="175"/>
      <c r="I140" s="178"/>
      <c r="J140" s="190">
        <f>BK140</f>
        <v>0</v>
      </c>
      <c r="K140" s="175"/>
      <c r="L140" s="180"/>
      <c r="M140" s="181"/>
      <c r="N140" s="182"/>
      <c r="O140" s="182"/>
      <c r="P140" s="183">
        <f>SUM(P141:P152)</f>
        <v>0</v>
      </c>
      <c r="Q140" s="182"/>
      <c r="R140" s="183">
        <f>SUM(R141:R152)</f>
        <v>81.028170400000008</v>
      </c>
      <c r="S140" s="182"/>
      <c r="T140" s="184">
        <f>SUM(T141:T152)</f>
        <v>0</v>
      </c>
      <c r="AR140" s="185" t="s">
        <v>25</v>
      </c>
      <c r="AT140" s="186" t="s">
        <v>77</v>
      </c>
      <c r="AU140" s="186" t="s">
        <v>25</v>
      </c>
      <c r="AY140" s="185" t="s">
        <v>128</v>
      </c>
      <c r="BK140" s="187">
        <f>SUM(BK141:BK152)</f>
        <v>0</v>
      </c>
    </row>
    <row r="141" spans="2:65" s="1" customFormat="1" ht="31.5" customHeight="1">
      <c r="B141" s="39"/>
      <c r="C141" s="191" t="s">
        <v>248</v>
      </c>
      <c r="D141" s="191" t="s">
        <v>130</v>
      </c>
      <c r="E141" s="192" t="s">
        <v>249</v>
      </c>
      <c r="F141" s="193" t="s">
        <v>250</v>
      </c>
      <c r="G141" s="194" t="s">
        <v>153</v>
      </c>
      <c r="H141" s="195">
        <v>33.457999999999998</v>
      </c>
      <c r="I141" s="196"/>
      <c r="J141" s="197">
        <f>ROUND(I141*H141,2)</f>
        <v>0</v>
      </c>
      <c r="K141" s="193" t="s">
        <v>134</v>
      </c>
      <c r="L141" s="59"/>
      <c r="M141" s="198" t="s">
        <v>24</v>
      </c>
      <c r="N141" s="199" t="s">
        <v>49</v>
      </c>
      <c r="O141" s="40"/>
      <c r="P141" s="200">
        <f>O141*H141</f>
        <v>0</v>
      </c>
      <c r="Q141" s="200">
        <v>1.8907700000000001</v>
      </c>
      <c r="R141" s="200">
        <f>Q141*H141</f>
        <v>63.261382660000002</v>
      </c>
      <c r="S141" s="200">
        <v>0</v>
      </c>
      <c r="T141" s="201">
        <f>S141*H141</f>
        <v>0</v>
      </c>
      <c r="AR141" s="22" t="s">
        <v>135</v>
      </c>
      <c r="AT141" s="22" t="s">
        <v>130</v>
      </c>
      <c r="AU141" s="22" t="s">
        <v>85</v>
      </c>
      <c r="AY141" s="22" t="s">
        <v>128</v>
      </c>
      <c r="BE141" s="202">
        <f>IF(N141="základní",J141,0)</f>
        <v>0</v>
      </c>
      <c r="BF141" s="202">
        <f>IF(N141="snížená",J141,0)</f>
        <v>0</v>
      </c>
      <c r="BG141" s="202">
        <f>IF(N141="zákl. přenesená",J141,0)</f>
        <v>0</v>
      </c>
      <c r="BH141" s="202">
        <f>IF(N141="sníž. přenesená",J141,0)</f>
        <v>0</v>
      </c>
      <c r="BI141" s="202">
        <f>IF(N141="nulová",J141,0)</f>
        <v>0</v>
      </c>
      <c r="BJ141" s="22" t="s">
        <v>25</v>
      </c>
      <c r="BK141" s="202">
        <f>ROUND(I141*H141,2)</f>
        <v>0</v>
      </c>
      <c r="BL141" s="22" t="s">
        <v>135</v>
      </c>
      <c r="BM141" s="22" t="s">
        <v>251</v>
      </c>
    </row>
    <row r="142" spans="2:65" s="11" customFormat="1" ht="13.5">
      <c r="B142" s="203"/>
      <c r="C142" s="204"/>
      <c r="D142" s="215" t="s">
        <v>137</v>
      </c>
      <c r="E142" s="218" t="s">
        <v>24</v>
      </c>
      <c r="F142" s="219" t="s">
        <v>252</v>
      </c>
      <c r="G142" s="204"/>
      <c r="H142" s="220">
        <v>1.1879999999999999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137</v>
      </c>
      <c r="AU142" s="214" t="s">
        <v>85</v>
      </c>
      <c r="AV142" s="11" t="s">
        <v>85</v>
      </c>
      <c r="AW142" s="11" t="s">
        <v>42</v>
      </c>
      <c r="AX142" s="11" t="s">
        <v>78</v>
      </c>
      <c r="AY142" s="214" t="s">
        <v>128</v>
      </c>
    </row>
    <row r="143" spans="2:65" s="11" customFormat="1" ht="13.5">
      <c r="B143" s="203"/>
      <c r="C143" s="204"/>
      <c r="D143" s="215" t="s">
        <v>137</v>
      </c>
      <c r="E143" s="218" t="s">
        <v>24</v>
      </c>
      <c r="F143" s="219" t="s">
        <v>253</v>
      </c>
      <c r="G143" s="204"/>
      <c r="H143" s="220">
        <v>32.270000000000003</v>
      </c>
      <c r="I143" s="209"/>
      <c r="J143" s="204"/>
      <c r="K143" s="204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137</v>
      </c>
      <c r="AU143" s="214" t="s">
        <v>85</v>
      </c>
      <c r="AV143" s="11" t="s">
        <v>85</v>
      </c>
      <c r="AW143" s="11" t="s">
        <v>42</v>
      </c>
      <c r="AX143" s="11" t="s">
        <v>78</v>
      </c>
      <c r="AY143" s="214" t="s">
        <v>128</v>
      </c>
    </row>
    <row r="144" spans="2:65" s="12" customFormat="1" ht="13.5">
      <c r="B144" s="221"/>
      <c r="C144" s="222"/>
      <c r="D144" s="205" t="s">
        <v>137</v>
      </c>
      <c r="E144" s="223" t="s">
        <v>24</v>
      </c>
      <c r="F144" s="224" t="s">
        <v>171</v>
      </c>
      <c r="G144" s="222"/>
      <c r="H144" s="225">
        <v>33.457999999999998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137</v>
      </c>
      <c r="AU144" s="231" t="s">
        <v>85</v>
      </c>
      <c r="AV144" s="12" t="s">
        <v>135</v>
      </c>
      <c r="AW144" s="12" t="s">
        <v>42</v>
      </c>
      <c r="AX144" s="12" t="s">
        <v>25</v>
      </c>
      <c r="AY144" s="231" t="s">
        <v>128</v>
      </c>
    </row>
    <row r="145" spans="2:65" s="1" customFormat="1" ht="31.5" customHeight="1">
      <c r="B145" s="39"/>
      <c r="C145" s="191" t="s">
        <v>254</v>
      </c>
      <c r="D145" s="191" t="s">
        <v>130</v>
      </c>
      <c r="E145" s="192" t="s">
        <v>255</v>
      </c>
      <c r="F145" s="193" t="s">
        <v>256</v>
      </c>
      <c r="G145" s="194" t="s">
        <v>153</v>
      </c>
      <c r="H145" s="195">
        <v>5.1840000000000002</v>
      </c>
      <c r="I145" s="196"/>
      <c r="J145" s="197">
        <f>ROUND(I145*H145,2)</f>
        <v>0</v>
      </c>
      <c r="K145" s="193" t="s">
        <v>134</v>
      </c>
      <c r="L145" s="59"/>
      <c r="M145" s="198" t="s">
        <v>24</v>
      </c>
      <c r="N145" s="199" t="s">
        <v>49</v>
      </c>
      <c r="O145" s="40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AR145" s="22" t="s">
        <v>135</v>
      </c>
      <c r="AT145" s="22" t="s">
        <v>130</v>
      </c>
      <c r="AU145" s="22" t="s">
        <v>85</v>
      </c>
      <c r="AY145" s="22" t="s">
        <v>128</v>
      </c>
      <c r="BE145" s="202">
        <f>IF(N145="základní",J145,0)</f>
        <v>0</v>
      </c>
      <c r="BF145" s="202">
        <f>IF(N145="snížená",J145,0)</f>
        <v>0</v>
      </c>
      <c r="BG145" s="202">
        <f>IF(N145="zákl. přenesená",J145,0)</f>
        <v>0</v>
      </c>
      <c r="BH145" s="202">
        <f>IF(N145="sníž. přenesená",J145,0)</f>
        <v>0</v>
      </c>
      <c r="BI145" s="202">
        <f>IF(N145="nulová",J145,0)</f>
        <v>0</v>
      </c>
      <c r="BJ145" s="22" t="s">
        <v>25</v>
      </c>
      <c r="BK145" s="202">
        <f>ROUND(I145*H145,2)</f>
        <v>0</v>
      </c>
      <c r="BL145" s="22" t="s">
        <v>135</v>
      </c>
      <c r="BM145" s="22" t="s">
        <v>257</v>
      </c>
    </row>
    <row r="146" spans="2:65" s="11" customFormat="1" ht="13.5">
      <c r="B146" s="203"/>
      <c r="C146" s="204"/>
      <c r="D146" s="205" t="s">
        <v>137</v>
      </c>
      <c r="E146" s="206" t="s">
        <v>24</v>
      </c>
      <c r="F146" s="207" t="s">
        <v>258</v>
      </c>
      <c r="G146" s="204"/>
      <c r="H146" s="208">
        <v>5.1840000000000002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137</v>
      </c>
      <c r="AU146" s="214" t="s">
        <v>85</v>
      </c>
      <c r="AV146" s="11" t="s">
        <v>85</v>
      </c>
      <c r="AW146" s="11" t="s">
        <v>42</v>
      </c>
      <c r="AX146" s="11" t="s">
        <v>25</v>
      </c>
      <c r="AY146" s="214" t="s">
        <v>128</v>
      </c>
    </row>
    <row r="147" spans="2:65" s="1" customFormat="1" ht="31.5" customHeight="1">
      <c r="B147" s="39"/>
      <c r="C147" s="191" t="s">
        <v>259</v>
      </c>
      <c r="D147" s="191" t="s">
        <v>130</v>
      </c>
      <c r="E147" s="192" t="s">
        <v>260</v>
      </c>
      <c r="F147" s="193" t="s">
        <v>261</v>
      </c>
      <c r="G147" s="194" t="s">
        <v>153</v>
      </c>
      <c r="H147" s="195">
        <v>7.7759999999999998</v>
      </c>
      <c r="I147" s="196"/>
      <c r="J147" s="197">
        <f>ROUND(I147*H147,2)</f>
        <v>0</v>
      </c>
      <c r="K147" s="193" t="s">
        <v>134</v>
      </c>
      <c r="L147" s="59"/>
      <c r="M147" s="198" t="s">
        <v>24</v>
      </c>
      <c r="N147" s="199" t="s">
        <v>49</v>
      </c>
      <c r="O147" s="40"/>
      <c r="P147" s="200">
        <f>O147*H147</f>
        <v>0</v>
      </c>
      <c r="Q147" s="200">
        <v>2.234</v>
      </c>
      <c r="R147" s="200">
        <f>Q147*H147</f>
        <v>17.371583999999999</v>
      </c>
      <c r="S147" s="200">
        <v>0</v>
      </c>
      <c r="T147" s="201">
        <f>S147*H147</f>
        <v>0</v>
      </c>
      <c r="AR147" s="22" t="s">
        <v>135</v>
      </c>
      <c r="AT147" s="22" t="s">
        <v>130</v>
      </c>
      <c r="AU147" s="22" t="s">
        <v>85</v>
      </c>
      <c r="AY147" s="22" t="s">
        <v>128</v>
      </c>
      <c r="BE147" s="202">
        <f>IF(N147="základní",J147,0)</f>
        <v>0</v>
      </c>
      <c r="BF147" s="202">
        <f>IF(N147="snížená",J147,0)</f>
        <v>0</v>
      </c>
      <c r="BG147" s="202">
        <f>IF(N147="zákl. přenesená",J147,0)</f>
        <v>0</v>
      </c>
      <c r="BH147" s="202">
        <f>IF(N147="sníž. přenesená",J147,0)</f>
        <v>0</v>
      </c>
      <c r="BI147" s="202">
        <f>IF(N147="nulová",J147,0)</f>
        <v>0</v>
      </c>
      <c r="BJ147" s="22" t="s">
        <v>25</v>
      </c>
      <c r="BK147" s="202">
        <f>ROUND(I147*H147,2)</f>
        <v>0</v>
      </c>
      <c r="BL147" s="22" t="s">
        <v>135</v>
      </c>
      <c r="BM147" s="22" t="s">
        <v>262</v>
      </c>
    </row>
    <row r="148" spans="2:65" s="11" customFormat="1" ht="13.5">
      <c r="B148" s="203"/>
      <c r="C148" s="204"/>
      <c r="D148" s="205" t="s">
        <v>137</v>
      </c>
      <c r="E148" s="206" t="s">
        <v>24</v>
      </c>
      <c r="F148" s="207" t="s">
        <v>263</v>
      </c>
      <c r="G148" s="204"/>
      <c r="H148" s="208">
        <v>7.7759999999999998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137</v>
      </c>
      <c r="AU148" s="214" t="s">
        <v>85</v>
      </c>
      <c r="AV148" s="11" t="s">
        <v>85</v>
      </c>
      <c r="AW148" s="11" t="s">
        <v>42</v>
      </c>
      <c r="AX148" s="11" t="s">
        <v>25</v>
      </c>
      <c r="AY148" s="214" t="s">
        <v>128</v>
      </c>
    </row>
    <row r="149" spans="2:65" s="1" customFormat="1" ht="31.5" customHeight="1">
      <c r="B149" s="39"/>
      <c r="C149" s="191" t="s">
        <v>264</v>
      </c>
      <c r="D149" s="191" t="s">
        <v>130</v>
      </c>
      <c r="E149" s="192" t="s">
        <v>265</v>
      </c>
      <c r="F149" s="193" t="s">
        <v>266</v>
      </c>
      <c r="G149" s="194" t="s">
        <v>133</v>
      </c>
      <c r="H149" s="195">
        <v>25.92</v>
      </c>
      <c r="I149" s="196"/>
      <c r="J149" s="197">
        <f>ROUND(I149*H149,2)</f>
        <v>0</v>
      </c>
      <c r="K149" s="193" t="s">
        <v>134</v>
      </c>
      <c r="L149" s="59"/>
      <c r="M149" s="198" t="s">
        <v>24</v>
      </c>
      <c r="N149" s="199" t="s">
        <v>49</v>
      </c>
      <c r="O149" s="40"/>
      <c r="P149" s="200">
        <f>O149*H149</f>
        <v>0</v>
      </c>
      <c r="Q149" s="200">
        <v>6.3200000000000001E-3</v>
      </c>
      <c r="R149" s="200">
        <f>Q149*H149</f>
        <v>0.16381440000000003</v>
      </c>
      <c r="S149" s="200">
        <v>0</v>
      </c>
      <c r="T149" s="201">
        <f>S149*H149</f>
        <v>0</v>
      </c>
      <c r="AR149" s="22" t="s">
        <v>135</v>
      </c>
      <c r="AT149" s="22" t="s">
        <v>130</v>
      </c>
      <c r="AU149" s="22" t="s">
        <v>85</v>
      </c>
      <c r="AY149" s="22" t="s">
        <v>128</v>
      </c>
      <c r="BE149" s="202">
        <f>IF(N149="základní",J149,0)</f>
        <v>0</v>
      </c>
      <c r="BF149" s="202">
        <f>IF(N149="snížená",J149,0)</f>
        <v>0</v>
      </c>
      <c r="BG149" s="202">
        <f>IF(N149="zákl. přenesená",J149,0)</f>
        <v>0</v>
      </c>
      <c r="BH149" s="202">
        <f>IF(N149="sníž. přenesená",J149,0)</f>
        <v>0</v>
      </c>
      <c r="BI149" s="202">
        <f>IF(N149="nulová",J149,0)</f>
        <v>0</v>
      </c>
      <c r="BJ149" s="22" t="s">
        <v>25</v>
      </c>
      <c r="BK149" s="202">
        <f>ROUND(I149*H149,2)</f>
        <v>0</v>
      </c>
      <c r="BL149" s="22" t="s">
        <v>135</v>
      </c>
      <c r="BM149" s="22" t="s">
        <v>267</v>
      </c>
    </row>
    <row r="150" spans="2:65" s="11" customFormat="1" ht="13.5">
      <c r="B150" s="203"/>
      <c r="C150" s="204"/>
      <c r="D150" s="205" t="s">
        <v>137</v>
      </c>
      <c r="E150" s="206" t="s">
        <v>24</v>
      </c>
      <c r="F150" s="207" t="s">
        <v>268</v>
      </c>
      <c r="G150" s="204"/>
      <c r="H150" s="208">
        <v>25.92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137</v>
      </c>
      <c r="AU150" s="214" t="s">
        <v>85</v>
      </c>
      <c r="AV150" s="11" t="s">
        <v>85</v>
      </c>
      <c r="AW150" s="11" t="s">
        <v>42</v>
      </c>
      <c r="AX150" s="11" t="s">
        <v>25</v>
      </c>
      <c r="AY150" s="214" t="s">
        <v>128</v>
      </c>
    </row>
    <row r="151" spans="2:65" s="1" customFormat="1" ht="31.5" customHeight="1">
      <c r="B151" s="39"/>
      <c r="C151" s="191" t="s">
        <v>269</v>
      </c>
      <c r="D151" s="191" t="s">
        <v>130</v>
      </c>
      <c r="E151" s="192" t="s">
        <v>270</v>
      </c>
      <c r="F151" s="193" t="s">
        <v>271</v>
      </c>
      <c r="G151" s="194" t="s">
        <v>206</v>
      </c>
      <c r="H151" s="195">
        <v>0.27300000000000002</v>
      </c>
      <c r="I151" s="196"/>
      <c r="J151" s="197">
        <f>ROUND(I151*H151,2)</f>
        <v>0</v>
      </c>
      <c r="K151" s="193" t="s">
        <v>134</v>
      </c>
      <c r="L151" s="59"/>
      <c r="M151" s="198" t="s">
        <v>24</v>
      </c>
      <c r="N151" s="199" t="s">
        <v>49</v>
      </c>
      <c r="O151" s="40"/>
      <c r="P151" s="200">
        <f>O151*H151</f>
        <v>0</v>
      </c>
      <c r="Q151" s="200">
        <v>0.84758</v>
      </c>
      <c r="R151" s="200">
        <f>Q151*H151</f>
        <v>0.23138934000000003</v>
      </c>
      <c r="S151" s="200">
        <v>0</v>
      </c>
      <c r="T151" s="201">
        <f>S151*H151</f>
        <v>0</v>
      </c>
      <c r="AR151" s="22" t="s">
        <v>135</v>
      </c>
      <c r="AT151" s="22" t="s">
        <v>130</v>
      </c>
      <c r="AU151" s="22" t="s">
        <v>85</v>
      </c>
      <c r="AY151" s="22" t="s">
        <v>128</v>
      </c>
      <c r="BE151" s="202">
        <f>IF(N151="základní",J151,0)</f>
        <v>0</v>
      </c>
      <c r="BF151" s="202">
        <f>IF(N151="snížená",J151,0)</f>
        <v>0</v>
      </c>
      <c r="BG151" s="202">
        <f>IF(N151="zákl. přenesená",J151,0)</f>
        <v>0</v>
      </c>
      <c r="BH151" s="202">
        <f>IF(N151="sníž. přenesená",J151,0)</f>
        <v>0</v>
      </c>
      <c r="BI151" s="202">
        <f>IF(N151="nulová",J151,0)</f>
        <v>0</v>
      </c>
      <c r="BJ151" s="22" t="s">
        <v>25</v>
      </c>
      <c r="BK151" s="202">
        <f>ROUND(I151*H151,2)</f>
        <v>0</v>
      </c>
      <c r="BL151" s="22" t="s">
        <v>135</v>
      </c>
      <c r="BM151" s="22" t="s">
        <v>272</v>
      </c>
    </row>
    <row r="152" spans="2:65" s="11" customFormat="1" ht="13.5">
      <c r="B152" s="203"/>
      <c r="C152" s="204"/>
      <c r="D152" s="215" t="s">
        <v>137</v>
      </c>
      <c r="E152" s="218" t="s">
        <v>24</v>
      </c>
      <c r="F152" s="219" t="s">
        <v>273</v>
      </c>
      <c r="G152" s="204"/>
      <c r="H152" s="220">
        <v>0.27300000000000002</v>
      </c>
      <c r="I152" s="209"/>
      <c r="J152" s="204"/>
      <c r="K152" s="204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137</v>
      </c>
      <c r="AU152" s="214" t="s">
        <v>85</v>
      </c>
      <c r="AV152" s="11" t="s">
        <v>85</v>
      </c>
      <c r="AW152" s="11" t="s">
        <v>42</v>
      </c>
      <c r="AX152" s="11" t="s">
        <v>25</v>
      </c>
      <c r="AY152" s="214" t="s">
        <v>128</v>
      </c>
    </row>
    <row r="153" spans="2:65" s="10" customFormat="1" ht="29.85" customHeight="1">
      <c r="B153" s="174"/>
      <c r="C153" s="175"/>
      <c r="D153" s="188" t="s">
        <v>77</v>
      </c>
      <c r="E153" s="189" t="s">
        <v>156</v>
      </c>
      <c r="F153" s="189" t="s">
        <v>274</v>
      </c>
      <c r="G153" s="175"/>
      <c r="H153" s="175"/>
      <c r="I153" s="178"/>
      <c r="J153" s="190">
        <f>BK153</f>
        <v>0</v>
      </c>
      <c r="K153" s="175"/>
      <c r="L153" s="180"/>
      <c r="M153" s="181"/>
      <c r="N153" s="182"/>
      <c r="O153" s="182"/>
      <c r="P153" s="183">
        <f>SUM(P154:P156)</f>
        <v>0</v>
      </c>
      <c r="Q153" s="182"/>
      <c r="R153" s="183">
        <f>SUM(R154:R156)</f>
        <v>5.5962785999999998</v>
      </c>
      <c r="S153" s="182"/>
      <c r="T153" s="184">
        <f>SUM(T154:T156)</f>
        <v>0</v>
      </c>
      <c r="AR153" s="185" t="s">
        <v>25</v>
      </c>
      <c r="AT153" s="186" t="s">
        <v>77</v>
      </c>
      <c r="AU153" s="186" t="s">
        <v>25</v>
      </c>
      <c r="AY153" s="185" t="s">
        <v>128</v>
      </c>
      <c r="BK153" s="187">
        <f>SUM(BK154:BK156)</f>
        <v>0</v>
      </c>
    </row>
    <row r="154" spans="2:65" s="1" customFormat="1" ht="31.5" customHeight="1">
      <c r="B154" s="39"/>
      <c r="C154" s="191" t="s">
        <v>275</v>
      </c>
      <c r="D154" s="191" t="s">
        <v>130</v>
      </c>
      <c r="E154" s="192" t="s">
        <v>276</v>
      </c>
      <c r="F154" s="193" t="s">
        <v>277</v>
      </c>
      <c r="G154" s="194" t="s">
        <v>133</v>
      </c>
      <c r="H154" s="195">
        <v>11.22</v>
      </c>
      <c r="I154" s="196"/>
      <c r="J154" s="197">
        <f>ROUND(I154*H154,2)</f>
        <v>0</v>
      </c>
      <c r="K154" s="193" t="s">
        <v>134</v>
      </c>
      <c r="L154" s="59"/>
      <c r="M154" s="198" t="s">
        <v>24</v>
      </c>
      <c r="N154" s="199" t="s">
        <v>49</v>
      </c>
      <c r="O154" s="40"/>
      <c r="P154" s="200">
        <f>O154*H154</f>
        <v>0</v>
      </c>
      <c r="Q154" s="200">
        <v>0.34762999999999999</v>
      </c>
      <c r="R154" s="200">
        <f>Q154*H154</f>
        <v>3.9004086</v>
      </c>
      <c r="S154" s="200">
        <v>0</v>
      </c>
      <c r="T154" s="201">
        <f>S154*H154</f>
        <v>0</v>
      </c>
      <c r="AR154" s="22" t="s">
        <v>135</v>
      </c>
      <c r="AT154" s="22" t="s">
        <v>130</v>
      </c>
      <c r="AU154" s="22" t="s">
        <v>85</v>
      </c>
      <c r="AY154" s="22" t="s">
        <v>128</v>
      </c>
      <c r="BE154" s="202">
        <f>IF(N154="základní",J154,0)</f>
        <v>0</v>
      </c>
      <c r="BF154" s="202">
        <f>IF(N154="snížená",J154,0)</f>
        <v>0</v>
      </c>
      <c r="BG154" s="202">
        <f>IF(N154="zákl. přenesená",J154,0)</f>
        <v>0</v>
      </c>
      <c r="BH154" s="202">
        <f>IF(N154="sníž. přenesená",J154,0)</f>
        <v>0</v>
      </c>
      <c r="BI154" s="202">
        <f>IF(N154="nulová",J154,0)</f>
        <v>0</v>
      </c>
      <c r="BJ154" s="22" t="s">
        <v>25</v>
      </c>
      <c r="BK154" s="202">
        <f>ROUND(I154*H154,2)</f>
        <v>0</v>
      </c>
      <c r="BL154" s="22" t="s">
        <v>135</v>
      </c>
      <c r="BM154" s="22" t="s">
        <v>278</v>
      </c>
    </row>
    <row r="155" spans="2:65" s="1" customFormat="1" ht="57" customHeight="1">
      <c r="B155" s="39"/>
      <c r="C155" s="191" t="s">
        <v>279</v>
      </c>
      <c r="D155" s="191" t="s">
        <v>130</v>
      </c>
      <c r="E155" s="192" t="s">
        <v>280</v>
      </c>
      <c r="F155" s="193" t="s">
        <v>281</v>
      </c>
      <c r="G155" s="194" t="s">
        <v>133</v>
      </c>
      <c r="H155" s="195">
        <v>19.8</v>
      </c>
      <c r="I155" s="196"/>
      <c r="J155" s="197">
        <f>ROUND(I155*H155,2)</f>
        <v>0</v>
      </c>
      <c r="K155" s="193" t="s">
        <v>134</v>
      </c>
      <c r="L155" s="59"/>
      <c r="M155" s="198" t="s">
        <v>24</v>
      </c>
      <c r="N155" s="199" t="s">
        <v>49</v>
      </c>
      <c r="O155" s="40"/>
      <c r="P155" s="200">
        <f>O155*H155</f>
        <v>0</v>
      </c>
      <c r="Q155" s="200">
        <v>8.5650000000000004E-2</v>
      </c>
      <c r="R155" s="200">
        <f>Q155*H155</f>
        <v>1.6958700000000002</v>
      </c>
      <c r="S155" s="200">
        <v>0</v>
      </c>
      <c r="T155" s="201">
        <f>S155*H155</f>
        <v>0</v>
      </c>
      <c r="AR155" s="22" t="s">
        <v>135</v>
      </c>
      <c r="AT155" s="22" t="s">
        <v>130</v>
      </c>
      <c r="AU155" s="22" t="s">
        <v>85</v>
      </c>
      <c r="AY155" s="22" t="s">
        <v>128</v>
      </c>
      <c r="BE155" s="202">
        <f>IF(N155="základní",J155,0)</f>
        <v>0</v>
      </c>
      <c r="BF155" s="202">
        <f>IF(N155="snížená",J155,0)</f>
        <v>0</v>
      </c>
      <c r="BG155" s="202">
        <f>IF(N155="zákl. přenesená",J155,0)</f>
        <v>0</v>
      </c>
      <c r="BH155" s="202">
        <f>IF(N155="sníž. přenesená",J155,0)</f>
        <v>0</v>
      </c>
      <c r="BI155" s="202">
        <f>IF(N155="nulová",J155,0)</f>
        <v>0</v>
      </c>
      <c r="BJ155" s="22" t="s">
        <v>25</v>
      </c>
      <c r="BK155" s="202">
        <f>ROUND(I155*H155,2)</f>
        <v>0</v>
      </c>
      <c r="BL155" s="22" t="s">
        <v>135</v>
      </c>
      <c r="BM155" s="22" t="s">
        <v>282</v>
      </c>
    </row>
    <row r="156" spans="2:65" s="1" customFormat="1" ht="27">
      <c r="B156" s="39"/>
      <c r="C156" s="61"/>
      <c r="D156" s="215" t="s">
        <v>142</v>
      </c>
      <c r="E156" s="61"/>
      <c r="F156" s="216" t="s">
        <v>283</v>
      </c>
      <c r="G156" s="61"/>
      <c r="H156" s="61"/>
      <c r="I156" s="161"/>
      <c r="J156" s="61"/>
      <c r="K156" s="61"/>
      <c r="L156" s="59"/>
      <c r="M156" s="217"/>
      <c r="N156" s="40"/>
      <c r="O156" s="40"/>
      <c r="P156" s="40"/>
      <c r="Q156" s="40"/>
      <c r="R156" s="40"/>
      <c r="S156" s="40"/>
      <c r="T156" s="76"/>
      <c r="AT156" s="22" t="s">
        <v>142</v>
      </c>
      <c r="AU156" s="22" t="s">
        <v>85</v>
      </c>
    </row>
    <row r="157" spans="2:65" s="10" customFormat="1" ht="29.85" customHeight="1">
      <c r="B157" s="174"/>
      <c r="C157" s="175"/>
      <c r="D157" s="188" t="s">
        <v>77</v>
      </c>
      <c r="E157" s="189" t="s">
        <v>172</v>
      </c>
      <c r="F157" s="189" t="s">
        <v>284</v>
      </c>
      <c r="G157" s="175"/>
      <c r="H157" s="175"/>
      <c r="I157" s="178"/>
      <c r="J157" s="190">
        <f>BK157</f>
        <v>0</v>
      </c>
      <c r="K157" s="175"/>
      <c r="L157" s="180"/>
      <c r="M157" s="181"/>
      <c r="N157" s="182"/>
      <c r="O157" s="182"/>
      <c r="P157" s="183">
        <f>SUM(P158:P174)</f>
        <v>0</v>
      </c>
      <c r="Q157" s="182"/>
      <c r="R157" s="183">
        <f>SUM(R158:R174)</f>
        <v>14.62644459</v>
      </c>
      <c r="S157" s="182"/>
      <c r="T157" s="184">
        <f>SUM(T158:T174)</f>
        <v>0</v>
      </c>
      <c r="AR157" s="185" t="s">
        <v>25</v>
      </c>
      <c r="AT157" s="186" t="s">
        <v>77</v>
      </c>
      <c r="AU157" s="186" t="s">
        <v>25</v>
      </c>
      <c r="AY157" s="185" t="s">
        <v>128</v>
      </c>
      <c r="BK157" s="187">
        <f>SUM(BK158:BK174)</f>
        <v>0</v>
      </c>
    </row>
    <row r="158" spans="2:65" s="1" customFormat="1" ht="31.5" customHeight="1">
      <c r="B158" s="39"/>
      <c r="C158" s="191" t="s">
        <v>285</v>
      </c>
      <c r="D158" s="191" t="s">
        <v>130</v>
      </c>
      <c r="E158" s="192" t="s">
        <v>286</v>
      </c>
      <c r="F158" s="193" t="s">
        <v>287</v>
      </c>
      <c r="G158" s="194" t="s">
        <v>148</v>
      </c>
      <c r="H158" s="195">
        <v>474.2</v>
      </c>
      <c r="I158" s="196"/>
      <c r="J158" s="197">
        <f>ROUND(I158*H158,2)</f>
        <v>0</v>
      </c>
      <c r="K158" s="193" t="s">
        <v>24</v>
      </c>
      <c r="L158" s="59"/>
      <c r="M158" s="198" t="s">
        <v>24</v>
      </c>
      <c r="N158" s="199" t="s">
        <v>49</v>
      </c>
      <c r="O158" s="40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AR158" s="22" t="s">
        <v>135</v>
      </c>
      <c r="AT158" s="22" t="s">
        <v>130</v>
      </c>
      <c r="AU158" s="22" t="s">
        <v>85</v>
      </c>
      <c r="AY158" s="22" t="s">
        <v>128</v>
      </c>
      <c r="BE158" s="202">
        <f>IF(N158="základní",J158,0)</f>
        <v>0</v>
      </c>
      <c r="BF158" s="202">
        <f>IF(N158="snížená",J158,0)</f>
        <v>0</v>
      </c>
      <c r="BG158" s="202">
        <f>IF(N158="zákl. přenesená",J158,0)</f>
        <v>0</v>
      </c>
      <c r="BH158" s="202">
        <f>IF(N158="sníž. přenesená",J158,0)</f>
        <v>0</v>
      </c>
      <c r="BI158" s="202">
        <f>IF(N158="nulová",J158,0)</f>
        <v>0</v>
      </c>
      <c r="BJ158" s="22" t="s">
        <v>25</v>
      </c>
      <c r="BK158" s="202">
        <f>ROUND(I158*H158,2)</f>
        <v>0</v>
      </c>
      <c r="BL158" s="22" t="s">
        <v>135</v>
      </c>
      <c r="BM158" s="22" t="s">
        <v>288</v>
      </c>
    </row>
    <row r="159" spans="2:65" s="1" customFormat="1" ht="31.5" customHeight="1">
      <c r="B159" s="39"/>
      <c r="C159" s="232" t="s">
        <v>289</v>
      </c>
      <c r="D159" s="232" t="s">
        <v>203</v>
      </c>
      <c r="E159" s="233" t="s">
        <v>290</v>
      </c>
      <c r="F159" s="234" t="s">
        <v>291</v>
      </c>
      <c r="G159" s="235" t="s">
        <v>148</v>
      </c>
      <c r="H159" s="236">
        <v>481.31299999999999</v>
      </c>
      <c r="I159" s="237"/>
      <c r="J159" s="238">
        <f>ROUND(I159*H159,2)</f>
        <v>0</v>
      </c>
      <c r="K159" s="234" t="s">
        <v>24</v>
      </c>
      <c r="L159" s="239"/>
      <c r="M159" s="240" t="s">
        <v>24</v>
      </c>
      <c r="N159" s="241" t="s">
        <v>49</v>
      </c>
      <c r="O159" s="40"/>
      <c r="P159" s="200">
        <f>O159*H159</f>
        <v>0</v>
      </c>
      <c r="Q159" s="200">
        <v>4.2999999999999999E-4</v>
      </c>
      <c r="R159" s="200">
        <f>Q159*H159</f>
        <v>0.20696458999999998</v>
      </c>
      <c r="S159" s="200">
        <v>0</v>
      </c>
      <c r="T159" s="201">
        <f>S159*H159</f>
        <v>0</v>
      </c>
      <c r="AR159" s="22" t="s">
        <v>172</v>
      </c>
      <c r="AT159" s="22" t="s">
        <v>203</v>
      </c>
      <c r="AU159" s="22" t="s">
        <v>85</v>
      </c>
      <c r="AY159" s="22" t="s">
        <v>128</v>
      </c>
      <c r="BE159" s="202">
        <f>IF(N159="základní",J159,0)</f>
        <v>0</v>
      </c>
      <c r="BF159" s="202">
        <f>IF(N159="snížená",J159,0)</f>
        <v>0</v>
      </c>
      <c r="BG159" s="202">
        <f>IF(N159="zákl. přenesená",J159,0)</f>
        <v>0</v>
      </c>
      <c r="BH159" s="202">
        <f>IF(N159="sníž. přenesená",J159,0)</f>
        <v>0</v>
      </c>
      <c r="BI159" s="202">
        <f>IF(N159="nulová",J159,0)</f>
        <v>0</v>
      </c>
      <c r="BJ159" s="22" t="s">
        <v>25</v>
      </c>
      <c r="BK159" s="202">
        <f>ROUND(I159*H159,2)</f>
        <v>0</v>
      </c>
      <c r="BL159" s="22" t="s">
        <v>135</v>
      </c>
      <c r="BM159" s="22" t="s">
        <v>292</v>
      </c>
    </row>
    <row r="160" spans="2:65" s="11" customFormat="1" ht="13.5">
      <c r="B160" s="203"/>
      <c r="C160" s="204"/>
      <c r="D160" s="205" t="s">
        <v>137</v>
      </c>
      <c r="E160" s="204"/>
      <c r="F160" s="207" t="s">
        <v>293</v>
      </c>
      <c r="G160" s="204"/>
      <c r="H160" s="208">
        <v>481.31299999999999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137</v>
      </c>
      <c r="AU160" s="214" t="s">
        <v>85</v>
      </c>
      <c r="AV160" s="11" t="s">
        <v>85</v>
      </c>
      <c r="AW160" s="11" t="s">
        <v>6</v>
      </c>
      <c r="AX160" s="11" t="s">
        <v>25</v>
      </c>
      <c r="AY160" s="214" t="s">
        <v>128</v>
      </c>
    </row>
    <row r="161" spans="2:65" s="1" customFormat="1" ht="22.5" customHeight="1">
      <c r="B161" s="39"/>
      <c r="C161" s="191" t="s">
        <v>294</v>
      </c>
      <c r="D161" s="191" t="s">
        <v>130</v>
      </c>
      <c r="E161" s="192" t="s">
        <v>295</v>
      </c>
      <c r="F161" s="193" t="s">
        <v>296</v>
      </c>
      <c r="G161" s="194" t="s">
        <v>148</v>
      </c>
      <c r="H161" s="195">
        <v>596.6</v>
      </c>
      <c r="I161" s="196"/>
      <c r="J161" s="197">
        <f>ROUND(I161*H161,2)</f>
        <v>0</v>
      </c>
      <c r="K161" s="193" t="s">
        <v>134</v>
      </c>
      <c r="L161" s="59"/>
      <c r="M161" s="198" t="s">
        <v>24</v>
      </c>
      <c r="N161" s="199" t="s">
        <v>49</v>
      </c>
      <c r="O161" s="40"/>
      <c r="P161" s="200">
        <f>O161*H161</f>
        <v>0</v>
      </c>
      <c r="Q161" s="200">
        <v>1.9000000000000001E-4</v>
      </c>
      <c r="R161" s="200">
        <f>Q161*H161</f>
        <v>0.11335400000000001</v>
      </c>
      <c r="S161" s="200">
        <v>0</v>
      </c>
      <c r="T161" s="201">
        <f>S161*H161</f>
        <v>0</v>
      </c>
      <c r="AR161" s="22" t="s">
        <v>135</v>
      </c>
      <c r="AT161" s="22" t="s">
        <v>130</v>
      </c>
      <c r="AU161" s="22" t="s">
        <v>85</v>
      </c>
      <c r="AY161" s="22" t="s">
        <v>128</v>
      </c>
      <c r="BE161" s="202">
        <f>IF(N161="základní",J161,0)</f>
        <v>0</v>
      </c>
      <c r="BF161" s="202">
        <f>IF(N161="snížená",J161,0)</f>
        <v>0</v>
      </c>
      <c r="BG161" s="202">
        <f>IF(N161="zákl. přenesená",J161,0)</f>
        <v>0</v>
      </c>
      <c r="BH161" s="202">
        <f>IF(N161="sníž. přenesená",J161,0)</f>
        <v>0</v>
      </c>
      <c r="BI161" s="202">
        <f>IF(N161="nulová",J161,0)</f>
        <v>0</v>
      </c>
      <c r="BJ161" s="22" t="s">
        <v>25</v>
      </c>
      <c r="BK161" s="202">
        <f>ROUND(I161*H161,2)</f>
        <v>0</v>
      </c>
      <c r="BL161" s="22" t="s">
        <v>135</v>
      </c>
      <c r="BM161" s="22" t="s">
        <v>297</v>
      </c>
    </row>
    <row r="162" spans="2:65" s="11" customFormat="1" ht="13.5">
      <c r="B162" s="203"/>
      <c r="C162" s="204"/>
      <c r="D162" s="205" t="s">
        <v>137</v>
      </c>
      <c r="E162" s="206" t="s">
        <v>24</v>
      </c>
      <c r="F162" s="207" t="s">
        <v>298</v>
      </c>
      <c r="G162" s="204"/>
      <c r="H162" s="208">
        <v>596.6</v>
      </c>
      <c r="I162" s="209"/>
      <c r="J162" s="204"/>
      <c r="K162" s="204"/>
      <c r="L162" s="210"/>
      <c r="M162" s="211"/>
      <c r="N162" s="212"/>
      <c r="O162" s="212"/>
      <c r="P162" s="212"/>
      <c r="Q162" s="212"/>
      <c r="R162" s="212"/>
      <c r="S162" s="212"/>
      <c r="T162" s="213"/>
      <c r="AT162" s="214" t="s">
        <v>137</v>
      </c>
      <c r="AU162" s="214" t="s">
        <v>85</v>
      </c>
      <c r="AV162" s="11" t="s">
        <v>85</v>
      </c>
      <c r="AW162" s="11" t="s">
        <v>42</v>
      </c>
      <c r="AX162" s="11" t="s">
        <v>25</v>
      </c>
      <c r="AY162" s="214" t="s">
        <v>128</v>
      </c>
    </row>
    <row r="163" spans="2:65" s="1" customFormat="1" ht="22.5" customHeight="1">
      <c r="B163" s="39"/>
      <c r="C163" s="191" t="s">
        <v>299</v>
      </c>
      <c r="D163" s="191" t="s">
        <v>130</v>
      </c>
      <c r="E163" s="192" t="s">
        <v>300</v>
      </c>
      <c r="F163" s="193" t="s">
        <v>301</v>
      </c>
      <c r="G163" s="194" t="s">
        <v>148</v>
      </c>
      <c r="H163" s="195">
        <v>474.2</v>
      </c>
      <c r="I163" s="196"/>
      <c r="J163" s="197">
        <f t="shared" ref="J163:J174" si="0">ROUND(I163*H163,2)</f>
        <v>0</v>
      </c>
      <c r="K163" s="193" t="s">
        <v>134</v>
      </c>
      <c r="L163" s="59"/>
      <c r="M163" s="198" t="s">
        <v>24</v>
      </c>
      <c r="N163" s="199" t="s">
        <v>49</v>
      </c>
      <c r="O163" s="40"/>
      <c r="P163" s="200">
        <f t="shared" ref="P163:P174" si="1">O163*H163</f>
        <v>0</v>
      </c>
      <c r="Q163" s="200">
        <v>1.2999999999999999E-4</v>
      </c>
      <c r="R163" s="200">
        <f t="shared" ref="R163:R174" si="2">Q163*H163</f>
        <v>6.1645999999999992E-2</v>
      </c>
      <c r="S163" s="200">
        <v>0</v>
      </c>
      <c r="T163" s="201">
        <f t="shared" ref="T163:T174" si="3">S163*H163</f>
        <v>0</v>
      </c>
      <c r="AR163" s="22" t="s">
        <v>135</v>
      </c>
      <c r="AT163" s="22" t="s">
        <v>130</v>
      </c>
      <c r="AU163" s="22" t="s">
        <v>85</v>
      </c>
      <c r="AY163" s="22" t="s">
        <v>128</v>
      </c>
      <c r="BE163" s="202">
        <f t="shared" ref="BE163:BE174" si="4">IF(N163="základní",J163,0)</f>
        <v>0</v>
      </c>
      <c r="BF163" s="202">
        <f t="shared" ref="BF163:BF174" si="5">IF(N163="snížená",J163,0)</f>
        <v>0</v>
      </c>
      <c r="BG163" s="202">
        <f t="shared" ref="BG163:BG174" si="6">IF(N163="zákl. přenesená",J163,0)</f>
        <v>0</v>
      </c>
      <c r="BH163" s="202">
        <f t="shared" ref="BH163:BH174" si="7">IF(N163="sníž. přenesená",J163,0)</f>
        <v>0</v>
      </c>
      <c r="BI163" s="202">
        <f t="shared" ref="BI163:BI174" si="8">IF(N163="nulová",J163,0)</f>
        <v>0</v>
      </c>
      <c r="BJ163" s="22" t="s">
        <v>25</v>
      </c>
      <c r="BK163" s="202">
        <f t="shared" ref="BK163:BK174" si="9">ROUND(I163*H163,2)</f>
        <v>0</v>
      </c>
      <c r="BL163" s="22" t="s">
        <v>135</v>
      </c>
      <c r="BM163" s="22" t="s">
        <v>302</v>
      </c>
    </row>
    <row r="164" spans="2:65" s="1" customFormat="1" ht="22.5" customHeight="1">
      <c r="B164" s="39"/>
      <c r="C164" s="191" t="s">
        <v>303</v>
      </c>
      <c r="D164" s="191" t="s">
        <v>130</v>
      </c>
      <c r="E164" s="192" t="s">
        <v>304</v>
      </c>
      <c r="F164" s="193" t="s">
        <v>305</v>
      </c>
      <c r="G164" s="194" t="s">
        <v>306</v>
      </c>
      <c r="H164" s="195">
        <v>36</v>
      </c>
      <c r="I164" s="196"/>
      <c r="J164" s="197">
        <f t="shared" si="0"/>
        <v>0</v>
      </c>
      <c r="K164" s="193" t="s">
        <v>24</v>
      </c>
      <c r="L164" s="59"/>
      <c r="M164" s="198" t="s">
        <v>24</v>
      </c>
      <c r="N164" s="199" t="s">
        <v>49</v>
      </c>
      <c r="O164" s="40"/>
      <c r="P164" s="200">
        <f t="shared" si="1"/>
        <v>0</v>
      </c>
      <c r="Q164" s="200">
        <v>0</v>
      </c>
      <c r="R164" s="200">
        <f t="shared" si="2"/>
        <v>0</v>
      </c>
      <c r="S164" s="200">
        <v>0</v>
      </c>
      <c r="T164" s="201">
        <f t="shared" si="3"/>
        <v>0</v>
      </c>
      <c r="AR164" s="22" t="s">
        <v>135</v>
      </c>
      <c r="AT164" s="22" t="s">
        <v>130</v>
      </c>
      <c r="AU164" s="22" t="s">
        <v>85</v>
      </c>
      <c r="AY164" s="22" t="s">
        <v>128</v>
      </c>
      <c r="BE164" s="202">
        <f t="shared" si="4"/>
        <v>0</v>
      </c>
      <c r="BF164" s="202">
        <f t="shared" si="5"/>
        <v>0</v>
      </c>
      <c r="BG164" s="202">
        <f t="shared" si="6"/>
        <v>0</v>
      </c>
      <c r="BH164" s="202">
        <f t="shared" si="7"/>
        <v>0</v>
      </c>
      <c r="BI164" s="202">
        <f t="shared" si="8"/>
        <v>0</v>
      </c>
      <c r="BJ164" s="22" t="s">
        <v>25</v>
      </c>
      <c r="BK164" s="202">
        <f t="shared" si="9"/>
        <v>0</v>
      </c>
      <c r="BL164" s="22" t="s">
        <v>135</v>
      </c>
      <c r="BM164" s="22" t="s">
        <v>307</v>
      </c>
    </row>
    <row r="165" spans="2:65" s="1" customFormat="1" ht="22.5" customHeight="1">
      <c r="B165" s="39"/>
      <c r="C165" s="232" t="s">
        <v>308</v>
      </c>
      <c r="D165" s="232" t="s">
        <v>203</v>
      </c>
      <c r="E165" s="233" t="s">
        <v>309</v>
      </c>
      <c r="F165" s="234" t="s">
        <v>310</v>
      </c>
      <c r="G165" s="235" t="s">
        <v>311</v>
      </c>
      <c r="H165" s="236">
        <v>36</v>
      </c>
      <c r="I165" s="237"/>
      <c r="J165" s="238">
        <f t="shared" si="0"/>
        <v>0</v>
      </c>
      <c r="K165" s="234" t="s">
        <v>24</v>
      </c>
      <c r="L165" s="239"/>
      <c r="M165" s="240" t="s">
        <v>24</v>
      </c>
      <c r="N165" s="241" t="s">
        <v>49</v>
      </c>
      <c r="O165" s="40"/>
      <c r="P165" s="200">
        <f t="shared" si="1"/>
        <v>0</v>
      </c>
      <c r="Q165" s="200">
        <v>0.25</v>
      </c>
      <c r="R165" s="200">
        <f t="shared" si="2"/>
        <v>9</v>
      </c>
      <c r="S165" s="200">
        <v>0</v>
      </c>
      <c r="T165" s="201">
        <f t="shared" si="3"/>
        <v>0</v>
      </c>
      <c r="AR165" s="22" t="s">
        <v>172</v>
      </c>
      <c r="AT165" s="22" t="s">
        <v>203</v>
      </c>
      <c r="AU165" s="22" t="s">
        <v>85</v>
      </c>
      <c r="AY165" s="22" t="s">
        <v>128</v>
      </c>
      <c r="BE165" s="202">
        <f t="shared" si="4"/>
        <v>0</v>
      </c>
      <c r="BF165" s="202">
        <f t="shared" si="5"/>
        <v>0</v>
      </c>
      <c r="BG165" s="202">
        <f t="shared" si="6"/>
        <v>0</v>
      </c>
      <c r="BH165" s="202">
        <f t="shared" si="7"/>
        <v>0</v>
      </c>
      <c r="BI165" s="202">
        <f t="shared" si="8"/>
        <v>0</v>
      </c>
      <c r="BJ165" s="22" t="s">
        <v>25</v>
      </c>
      <c r="BK165" s="202">
        <f t="shared" si="9"/>
        <v>0</v>
      </c>
      <c r="BL165" s="22" t="s">
        <v>135</v>
      </c>
      <c r="BM165" s="22" t="s">
        <v>312</v>
      </c>
    </row>
    <row r="166" spans="2:65" s="1" customFormat="1" ht="31.5" customHeight="1">
      <c r="B166" s="39"/>
      <c r="C166" s="191" t="s">
        <v>313</v>
      </c>
      <c r="D166" s="191" t="s">
        <v>130</v>
      </c>
      <c r="E166" s="192" t="s">
        <v>314</v>
      </c>
      <c r="F166" s="193" t="s">
        <v>315</v>
      </c>
      <c r="G166" s="194" t="s">
        <v>306</v>
      </c>
      <c r="H166" s="195">
        <v>36</v>
      </c>
      <c r="I166" s="196"/>
      <c r="J166" s="197">
        <f t="shared" si="0"/>
        <v>0</v>
      </c>
      <c r="K166" s="193" t="s">
        <v>134</v>
      </c>
      <c r="L166" s="59"/>
      <c r="M166" s="198" t="s">
        <v>24</v>
      </c>
      <c r="N166" s="199" t="s">
        <v>49</v>
      </c>
      <c r="O166" s="40"/>
      <c r="P166" s="200">
        <f t="shared" si="1"/>
        <v>0</v>
      </c>
      <c r="Q166" s="200">
        <v>0</v>
      </c>
      <c r="R166" s="200">
        <f t="shared" si="2"/>
        <v>0</v>
      </c>
      <c r="S166" s="200">
        <v>0</v>
      </c>
      <c r="T166" s="201">
        <f t="shared" si="3"/>
        <v>0</v>
      </c>
      <c r="AR166" s="22" t="s">
        <v>135</v>
      </c>
      <c r="AT166" s="22" t="s">
        <v>130</v>
      </c>
      <c r="AU166" s="22" t="s">
        <v>85</v>
      </c>
      <c r="AY166" s="22" t="s">
        <v>128</v>
      </c>
      <c r="BE166" s="202">
        <f t="shared" si="4"/>
        <v>0</v>
      </c>
      <c r="BF166" s="202">
        <f t="shared" si="5"/>
        <v>0</v>
      </c>
      <c r="BG166" s="202">
        <f t="shared" si="6"/>
        <v>0</v>
      </c>
      <c r="BH166" s="202">
        <f t="shared" si="7"/>
        <v>0</v>
      </c>
      <c r="BI166" s="202">
        <f t="shared" si="8"/>
        <v>0</v>
      </c>
      <c r="BJ166" s="22" t="s">
        <v>25</v>
      </c>
      <c r="BK166" s="202">
        <f t="shared" si="9"/>
        <v>0</v>
      </c>
      <c r="BL166" s="22" t="s">
        <v>135</v>
      </c>
      <c r="BM166" s="22" t="s">
        <v>316</v>
      </c>
    </row>
    <row r="167" spans="2:65" s="1" customFormat="1" ht="22.5" customHeight="1">
      <c r="B167" s="39"/>
      <c r="C167" s="232" t="s">
        <v>317</v>
      </c>
      <c r="D167" s="232" t="s">
        <v>203</v>
      </c>
      <c r="E167" s="233" t="s">
        <v>318</v>
      </c>
      <c r="F167" s="234" t="s">
        <v>319</v>
      </c>
      <c r="G167" s="235" t="s">
        <v>306</v>
      </c>
      <c r="H167" s="236">
        <v>24</v>
      </c>
      <c r="I167" s="237"/>
      <c r="J167" s="238">
        <f t="shared" si="0"/>
        <v>0</v>
      </c>
      <c r="K167" s="234" t="s">
        <v>24</v>
      </c>
      <c r="L167" s="239"/>
      <c r="M167" s="240" t="s">
        <v>24</v>
      </c>
      <c r="N167" s="241" t="s">
        <v>49</v>
      </c>
      <c r="O167" s="40"/>
      <c r="P167" s="200">
        <f t="shared" si="1"/>
        <v>0</v>
      </c>
      <c r="Q167" s="200">
        <v>2.0999999999999999E-3</v>
      </c>
      <c r="R167" s="200">
        <f t="shared" si="2"/>
        <v>5.04E-2</v>
      </c>
      <c r="S167" s="200">
        <v>0</v>
      </c>
      <c r="T167" s="201">
        <f t="shared" si="3"/>
        <v>0</v>
      </c>
      <c r="AR167" s="22" t="s">
        <v>172</v>
      </c>
      <c r="AT167" s="22" t="s">
        <v>203</v>
      </c>
      <c r="AU167" s="22" t="s">
        <v>85</v>
      </c>
      <c r="AY167" s="22" t="s">
        <v>128</v>
      </c>
      <c r="BE167" s="202">
        <f t="shared" si="4"/>
        <v>0</v>
      </c>
      <c r="BF167" s="202">
        <f t="shared" si="5"/>
        <v>0</v>
      </c>
      <c r="BG167" s="202">
        <f t="shared" si="6"/>
        <v>0</v>
      </c>
      <c r="BH167" s="202">
        <f t="shared" si="7"/>
        <v>0</v>
      </c>
      <c r="BI167" s="202">
        <f t="shared" si="8"/>
        <v>0</v>
      </c>
      <c r="BJ167" s="22" t="s">
        <v>25</v>
      </c>
      <c r="BK167" s="202">
        <f t="shared" si="9"/>
        <v>0</v>
      </c>
      <c r="BL167" s="22" t="s">
        <v>135</v>
      </c>
      <c r="BM167" s="22" t="s">
        <v>320</v>
      </c>
    </row>
    <row r="168" spans="2:65" s="1" customFormat="1" ht="22.5" customHeight="1">
      <c r="B168" s="39"/>
      <c r="C168" s="232" t="s">
        <v>321</v>
      </c>
      <c r="D168" s="232" t="s">
        <v>203</v>
      </c>
      <c r="E168" s="233" t="s">
        <v>322</v>
      </c>
      <c r="F168" s="234" t="s">
        <v>323</v>
      </c>
      <c r="G168" s="235" t="s">
        <v>306</v>
      </c>
      <c r="H168" s="236">
        <v>12</v>
      </c>
      <c r="I168" s="237"/>
      <c r="J168" s="238">
        <f t="shared" si="0"/>
        <v>0</v>
      </c>
      <c r="K168" s="234" t="s">
        <v>24</v>
      </c>
      <c r="L168" s="239"/>
      <c r="M168" s="240" t="s">
        <v>24</v>
      </c>
      <c r="N168" s="241" t="s">
        <v>49</v>
      </c>
      <c r="O168" s="40"/>
      <c r="P168" s="200">
        <f t="shared" si="1"/>
        <v>0</v>
      </c>
      <c r="Q168" s="200">
        <v>2.7000000000000001E-3</v>
      </c>
      <c r="R168" s="200">
        <f t="shared" si="2"/>
        <v>3.2399999999999998E-2</v>
      </c>
      <c r="S168" s="200">
        <v>0</v>
      </c>
      <c r="T168" s="201">
        <f t="shared" si="3"/>
        <v>0</v>
      </c>
      <c r="AR168" s="22" t="s">
        <v>172</v>
      </c>
      <c r="AT168" s="22" t="s">
        <v>203</v>
      </c>
      <c r="AU168" s="22" t="s">
        <v>85</v>
      </c>
      <c r="AY168" s="22" t="s">
        <v>128</v>
      </c>
      <c r="BE168" s="202">
        <f t="shared" si="4"/>
        <v>0</v>
      </c>
      <c r="BF168" s="202">
        <f t="shared" si="5"/>
        <v>0</v>
      </c>
      <c r="BG168" s="202">
        <f t="shared" si="6"/>
        <v>0</v>
      </c>
      <c r="BH168" s="202">
        <f t="shared" si="7"/>
        <v>0</v>
      </c>
      <c r="BI168" s="202">
        <f t="shared" si="8"/>
        <v>0</v>
      </c>
      <c r="BJ168" s="22" t="s">
        <v>25</v>
      </c>
      <c r="BK168" s="202">
        <f t="shared" si="9"/>
        <v>0</v>
      </c>
      <c r="BL168" s="22" t="s">
        <v>135</v>
      </c>
      <c r="BM168" s="22" t="s">
        <v>324</v>
      </c>
    </row>
    <row r="169" spans="2:65" s="1" customFormat="1" ht="22.5" customHeight="1">
      <c r="B169" s="39"/>
      <c r="C169" s="191" t="s">
        <v>325</v>
      </c>
      <c r="D169" s="191" t="s">
        <v>130</v>
      </c>
      <c r="E169" s="192" t="s">
        <v>326</v>
      </c>
      <c r="F169" s="193" t="s">
        <v>327</v>
      </c>
      <c r="G169" s="194" t="s">
        <v>306</v>
      </c>
      <c r="H169" s="195">
        <v>36</v>
      </c>
      <c r="I169" s="196"/>
      <c r="J169" s="197">
        <f t="shared" si="0"/>
        <v>0</v>
      </c>
      <c r="K169" s="193" t="s">
        <v>134</v>
      </c>
      <c r="L169" s="59"/>
      <c r="M169" s="198" t="s">
        <v>24</v>
      </c>
      <c r="N169" s="199" t="s">
        <v>49</v>
      </c>
      <c r="O169" s="40"/>
      <c r="P169" s="200">
        <f t="shared" si="1"/>
        <v>0</v>
      </c>
      <c r="Q169" s="200">
        <v>2.0000000000000002E-5</v>
      </c>
      <c r="R169" s="200">
        <f t="shared" si="2"/>
        <v>7.2000000000000005E-4</v>
      </c>
      <c r="S169" s="200">
        <v>0</v>
      </c>
      <c r="T169" s="201">
        <f t="shared" si="3"/>
        <v>0</v>
      </c>
      <c r="AR169" s="22" t="s">
        <v>135</v>
      </c>
      <c r="AT169" s="22" t="s">
        <v>130</v>
      </c>
      <c r="AU169" s="22" t="s">
        <v>85</v>
      </c>
      <c r="AY169" s="22" t="s">
        <v>128</v>
      </c>
      <c r="BE169" s="202">
        <f t="shared" si="4"/>
        <v>0</v>
      </c>
      <c r="BF169" s="202">
        <f t="shared" si="5"/>
        <v>0</v>
      </c>
      <c r="BG169" s="202">
        <f t="shared" si="6"/>
        <v>0</v>
      </c>
      <c r="BH169" s="202">
        <f t="shared" si="7"/>
        <v>0</v>
      </c>
      <c r="BI169" s="202">
        <f t="shared" si="8"/>
        <v>0</v>
      </c>
      <c r="BJ169" s="22" t="s">
        <v>25</v>
      </c>
      <c r="BK169" s="202">
        <f t="shared" si="9"/>
        <v>0</v>
      </c>
      <c r="BL169" s="22" t="s">
        <v>135</v>
      </c>
      <c r="BM169" s="22" t="s">
        <v>328</v>
      </c>
    </row>
    <row r="170" spans="2:65" s="1" customFormat="1" ht="22.5" customHeight="1">
      <c r="B170" s="39"/>
      <c r="C170" s="232" t="s">
        <v>329</v>
      </c>
      <c r="D170" s="232" t="s">
        <v>203</v>
      </c>
      <c r="E170" s="233" t="s">
        <v>330</v>
      </c>
      <c r="F170" s="234" t="s">
        <v>331</v>
      </c>
      <c r="G170" s="235" t="s">
        <v>306</v>
      </c>
      <c r="H170" s="236">
        <v>36</v>
      </c>
      <c r="I170" s="237"/>
      <c r="J170" s="238">
        <f t="shared" si="0"/>
        <v>0</v>
      </c>
      <c r="K170" s="234" t="s">
        <v>24</v>
      </c>
      <c r="L170" s="239"/>
      <c r="M170" s="240" t="s">
        <v>24</v>
      </c>
      <c r="N170" s="241" t="s">
        <v>49</v>
      </c>
      <c r="O170" s="40"/>
      <c r="P170" s="200">
        <f t="shared" si="1"/>
        <v>0</v>
      </c>
      <c r="Q170" s="200">
        <v>3.9300000000000003E-3</v>
      </c>
      <c r="R170" s="200">
        <f t="shared" si="2"/>
        <v>0.14148000000000002</v>
      </c>
      <c r="S170" s="200">
        <v>0</v>
      </c>
      <c r="T170" s="201">
        <f t="shared" si="3"/>
        <v>0</v>
      </c>
      <c r="AR170" s="22" t="s">
        <v>172</v>
      </c>
      <c r="AT170" s="22" t="s">
        <v>203</v>
      </c>
      <c r="AU170" s="22" t="s">
        <v>85</v>
      </c>
      <c r="AY170" s="22" t="s">
        <v>128</v>
      </c>
      <c r="BE170" s="202">
        <f t="shared" si="4"/>
        <v>0</v>
      </c>
      <c r="BF170" s="202">
        <f t="shared" si="5"/>
        <v>0</v>
      </c>
      <c r="BG170" s="202">
        <f t="shared" si="6"/>
        <v>0</v>
      </c>
      <c r="BH170" s="202">
        <f t="shared" si="7"/>
        <v>0</v>
      </c>
      <c r="BI170" s="202">
        <f t="shared" si="8"/>
        <v>0</v>
      </c>
      <c r="BJ170" s="22" t="s">
        <v>25</v>
      </c>
      <c r="BK170" s="202">
        <f t="shared" si="9"/>
        <v>0</v>
      </c>
      <c r="BL170" s="22" t="s">
        <v>135</v>
      </c>
      <c r="BM170" s="22" t="s">
        <v>332</v>
      </c>
    </row>
    <row r="171" spans="2:65" s="1" customFormat="1" ht="22.5" customHeight="1">
      <c r="B171" s="39"/>
      <c r="C171" s="232" t="s">
        <v>333</v>
      </c>
      <c r="D171" s="232" t="s">
        <v>203</v>
      </c>
      <c r="E171" s="233" t="s">
        <v>334</v>
      </c>
      <c r="F171" s="234" t="s">
        <v>335</v>
      </c>
      <c r="G171" s="235" t="s">
        <v>306</v>
      </c>
      <c r="H171" s="236">
        <v>36</v>
      </c>
      <c r="I171" s="237"/>
      <c r="J171" s="238">
        <f t="shared" si="0"/>
        <v>0</v>
      </c>
      <c r="K171" s="234" t="s">
        <v>24</v>
      </c>
      <c r="L171" s="239"/>
      <c r="M171" s="240" t="s">
        <v>24</v>
      </c>
      <c r="N171" s="241" t="s">
        <v>49</v>
      </c>
      <c r="O171" s="40"/>
      <c r="P171" s="200">
        <f t="shared" si="1"/>
        <v>0</v>
      </c>
      <c r="Q171" s="200">
        <v>3.3E-3</v>
      </c>
      <c r="R171" s="200">
        <f t="shared" si="2"/>
        <v>0.1188</v>
      </c>
      <c r="S171" s="200">
        <v>0</v>
      </c>
      <c r="T171" s="201">
        <f t="shared" si="3"/>
        <v>0</v>
      </c>
      <c r="AR171" s="22" t="s">
        <v>172</v>
      </c>
      <c r="AT171" s="22" t="s">
        <v>203</v>
      </c>
      <c r="AU171" s="22" t="s">
        <v>85</v>
      </c>
      <c r="AY171" s="22" t="s">
        <v>128</v>
      </c>
      <c r="BE171" s="202">
        <f t="shared" si="4"/>
        <v>0</v>
      </c>
      <c r="BF171" s="202">
        <f t="shared" si="5"/>
        <v>0</v>
      </c>
      <c r="BG171" s="202">
        <f t="shared" si="6"/>
        <v>0</v>
      </c>
      <c r="BH171" s="202">
        <f t="shared" si="7"/>
        <v>0</v>
      </c>
      <c r="BI171" s="202">
        <f t="shared" si="8"/>
        <v>0</v>
      </c>
      <c r="BJ171" s="22" t="s">
        <v>25</v>
      </c>
      <c r="BK171" s="202">
        <f t="shared" si="9"/>
        <v>0</v>
      </c>
      <c r="BL171" s="22" t="s">
        <v>135</v>
      </c>
      <c r="BM171" s="22" t="s">
        <v>336</v>
      </c>
    </row>
    <row r="172" spans="2:65" s="1" customFormat="1" ht="22.5" customHeight="1">
      <c r="B172" s="39"/>
      <c r="C172" s="191" t="s">
        <v>337</v>
      </c>
      <c r="D172" s="191" t="s">
        <v>130</v>
      </c>
      <c r="E172" s="192" t="s">
        <v>338</v>
      </c>
      <c r="F172" s="193" t="s">
        <v>339</v>
      </c>
      <c r="G172" s="194" t="s">
        <v>306</v>
      </c>
      <c r="H172" s="195">
        <v>36</v>
      </c>
      <c r="I172" s="196"/>
      <c r="J172" s="197">
        <f t="shared" si="0"/>
        <v>0</v>
      </c>
      <c r="K172" s="193" t="s">
        <v>134</v>
      </c>
      <c r="L172" s="59"/>
      <c r="M172" s="198" t="s">
        <v>24</v>
      </c>
      <c r="N172" s="199" t="s">
        <v>49</v>
      </c>
      <c r="O172" s="40"/>
      <c r="P172" s="200">
        <f t="shared" si="1"/>
        <v>0</v>
      </c>
      <c r="Q172" s="200">
        <v>0.12303</v>
      </c>
      <c r="R172" s="200">
        <f t="shared" si="2"/>
        <v>4.4290799999999999</v>
      </c>
      <c r="S172" s="200">
        <v>0</v>
      </c>
      <c r="T172" s="201">
        <f t="shared" si="3"/>
        <v>0</v>
      </c>
      <c r="AR172" s="22" t="s">
        <v>135</v>
      </c>
      <c r="AT172" s="22" t="s">
        <v>130</v>
      </c>
      <c r="AU172" s="22" t="s">
        <v>85</v>
      </c>
      <c r="AY172" s="22" t="s">
        <v>128</v>
      </c>
      <c r="BE172" s="202">
        <f t="shared" si="4"/>
        <v>0</v>
      </c>
      <c r="BF172" s="202">
        <f t="shared" si="5"/>
        <v>0</v>
      </c>
      <c r="BG172" s="202">
        <f t="shared" si="6"/>
        <v>0</v>
      </c>
      <c r="BH172" s="202">
        <f t="shared" si="7"/>
        <v>0</v>
      </c>
      <c r="BI172" s="202">
        <f t="shared" si="8"/>
        <v>0</v>
      </c>
      <c r="BJ172" s="22" t="s">
        <v>25</v>
      </c>
      <c r="BK172" s="202">
        <f t="shared" si="9"/>
        <v>0</v>
      </c>
      <c r="BL172" s="22" t="s">
        <v>135</v>
      </c>
      <c r="BM172" s="22" t="s">
        <v>340</v>
      </c>
    </row>
    <row r="173" spans="2:65" s="1" customFormat="1" ht="22.5" customHeight="1">
      <c r="B173" s="39"/>
      <c r="C173" s="232" t="s">
        <v>341</v>
      </c>
      <c r="D173" s="232" t="s">
        <v>203</v>
      </c>
      <c r="E173" s="233" t="s">
        <v>342</v>
      </c>
      <c r="F173" s="234" t="s">
        <v>343</v>
      </c>
      <c r="G173" s="235" t="s">
        <v>306</v>
      </c>
      <c r="H173" s="236">
        <v>36</v>
      </c>
      <c r="I173" s="237"/>
      <c r="J173" s="238">
        <f t="shared" si="0"/>
        <v>0</v>
      </c>
      <c r="K173" s="234" t="s">
        <v>24</v>
      </c>
      <c r="L173" s="239"/>
      <c r="M173" s="240" t="s">
        <v>24</v>
      </c>
      <c r="N173" s="241" t="s">
        <v>49</v>
      </c>
      <c r="O173" s="40"/>
      <c r="P173" s="200">
        <f t="shared" si="1"/>
        <v>0</v>
      </c>
      <c r="Q173" s="200">
        <v>6.4999999999999997E-4</v>
      </c>
      <c r="R173" s="200">
        <f t="shared" si="2"/>
        <v>2.3399999999999997E-2</v>
      </c>
      <c r="S173" s="200">
        <v>0</v>
      </c>
      <c r="T173" s="201">
        <f t="shared" si="3"/>
        <v>0</v>
      </c>
      <c r="AR173" s="22" t="s">
        <v>172</v>
      </c>
      <c r="AT173" s="22" t="s">
        <v>203</v>
      </c>
      <c r="AU173" s="22" t="s">
        <v>85</v>
      </c>
      <c r="AY173" s="22" t="s">
        <v>128</v>
      </c>
      <c r="BE173" s="202">
        <f t="shared" si="4"/>
        <v>0</v>
      </c>
      <c r="BF173" s="202">
        <f t="shared" si="5"/>
        <v>0</v>
      </c>
      <c r="BG173" s="202">
        <f t="shared" si="6"/>
        <v>0</v>
      </c>
      <c r="BH173" s="202">
        <f t="shared" si="7"/>
        <v>0</v>
      </c>
      <c r="BI173" s="202">
        <f t="shared" si="8"/>
        <v>0</v>
      </c>
      <c r="BJ173" s="22" t="s">
        <v>25</v>
      </c>
      <c r="BK173" s="202">
        <f t="shared" si="9"/>
        <v>0</v>
      </c>
      <c r="BL173" s="22" t="s">
        <v>135</v>
      </c>
      <c r="BM173" s="22" t="s">
        <v>344</v>
      </c>
    </row>
    <row r="174" spans="2:65" s="1" customFormat="1" ht="22.5" customHeight="1">
      <c r="B174" s="39"/>
      <c r="C174" s="232" t="s">
        <v>345</v>
      </c>
      <c r="D174" s="232" t="s">
        <v>203</v>
      </c>
      <c r="E174" s="233" t="s">
        <v>346</v>
      </c>
      <c r="F174" s="234" t="s">
        <v>347</v>
      </c>
      <c r="G174" s="235" t="s">
        <v>306</v>
      </c>
      <c r="H174" s="236">
        <v>36</v>
      </c>
      <c r="I174" s="237"/>
      <c r="J174" s="238">
        <f t="shared" si="0"/>
        <v>0</v>
      </c>
      <c r="K174" s="234" t="s">
        <v>24</v>
      </c>
      <c r="L174" s="239"/>
      <c r="M174" s="240" t="s">
        <v>24</v>
      </c>
      <c r="N174" s="241" t="s">
        <v>49</v>
      </c>
      <c r="O174" s="40"/>
      <c r="P174" s="200">
        <f t="shared" si="1"/>
        <v>0</v>
      </c>
      <c r="Q174" s="200">
        <v>1.2449999999999999E-2</v>
      </c>
      <c r="R174" s="200">
        <f t="shared" si="2"/>
        <v>0.44819999999999999</v>
      </c>
      <c r="S174" s="200">
        <v>0</v>
      </c>
      <c r="T174" s="201">
        <f t="shared" si="3"/>
        <v>0</v>
      </c>
      <c r="AR174" s="22" t="s">
        <v>172</v>
      </c>
      <c r="AT174" s="22" t="s">
        <v>203</v>
      </c>
      <c r="AU174" s="22" t="s">
        <v>85</v>
      </c>
      <c r="AY174" s="22" t="s">
        <v>128</v>
      </c>
      <c r="BE174" s="202">
        <f t="shared" si="4"/>
        <v>0</v>
      </c>
      <c r="BF174" s="202">
        <f t="shared" si="5"/>
        <v>0</v>
      </c>
      <c r="BG174" s="202">
        <f t="shared" si="6"/>
        <v>0</v>
      </c>
      <c r="BH174" s="202">
        <f t="shared" si="7"/>
        <v>0</v>
      </c>
      <c r="BI174" s="202">
        <f t="shared" si="8"/>
        <v>0</v>
      </c>
      <c r="BJ174" s="22" t="s">
        <v>25</v>
      </c>
      <c r="BK174" s="202">
        <f t="shared" si="9"/>
        <v>0</v>
      </c>
      <c r="BL174" s="22" t="s">
        <v>135</v>
      </c>
      <c r="BM174" s="22" t="s">
        <v>348</v>
      </c>
    </row>
    <row r="175" spans="2:65" s="10" customFormat="1" ht="29.85" customHeight="1">
      <c r="B175" s="174"/>
      <c r="C175" s="175"/>
      <c r="D175" s="188" t="s">
        <v>77</v>
      </c>
      <c r="E175" s="189" t="s">
        <v>176</v>
      </c>
      <c r="F175" s="189" t="s">
        <v>349</v>
      </c>
      <c r="G175" s="175"/>
      <c r="H175" s="175"/>
      <c r="I175" s="178"/>
      <c r="J175" s="190">
        <f>BK175</f>
        <v>0</v>
      </c>
      <c r="K175" s="175"/>
      <c r="L175" s="180"/>
      <c r="M175" s="181"/>
      <c r="N175" s="182"/>
      <c r="O175" s="182"/>
      <c r="P175" s="183">
        <f>SUM(P176:P179)</f>
        <v>0</v>
      </c>
      <c r="Q175" s="182"/>
      <c r="R175" s="183">
        <f>SUM(R176:R179)</f>
        <v>8.857800000000001</v>
      </c>
      <c r="S175" s="182"/>
      <c r="T175" s="184">
        <f>SUM(T176:T179)</f>
        <v>0</v>
      </c>
      <c r="AR175" s="185" t="s">
        <v>25</v>
      </c>
      <c r="AT175" s="186" t="s">
        <v>77</v>
      </c>
      <c r="AU175" s="186" t="s">
        <v>25</v>
      </c>
      <c r="AY175" s="185" t="s">
        <v>128</v>
      </c>
      <c r="BK175" s="187">
        <f>SUM(BK176:BK179)</f>
        <v>0</v>
      </c>
    </row>
    <row r="176" spans="2:65" s="1" customFormat="1" ht="44.25" customHeight="1">
      <c r="B176" s="39"/>
      <c r="C176" s="191" t="s">
        <v>350</v>
      </c>
      <c r="D176" s="191" t="s">
        <v>130</v>
      </c>
      <c r="E176" s="192" t="s">
        <v>351</v>
      </c>
      <c r="F176" s="193" t="s">
        <v>352</v>
      </c>
      <c r="G176" s="194" t="s">
        <v>148</v>
      </c>
      <c r="H176" s="195">
        <v>57</v>
      </c>
      <c r="I176" s="196"/>
      <c r="J176" s="197">
        <f>ROUND(I176*H176,2)</f>
        <v>0</v>
      </c>
      <c r="K176" s="193" t="s">
        <v>134</v>
      </c>
      <c r="L176" s="59"/>
      <c r="M176" s="198" t="s">
        <v>24</v>
      </c>
      <c r="N176" s="199" t="s">
        <v>49</v>
      </c>
      <c r="O176" s="40"/>
      <c r="P176" s="200">
        <f>O176*H176</f>
        <v>0</v>
      </c>
      <c r="Q176" s="200">
        <v>0.15540000000000001</v>
      </c>
      <c r="R176" s="200">
        <f>Q176*H176</f>
        <v>8.857800000000001</v>
      </c>
      <c r="S176" s="200">
        <v>0</v>
      </c>
      <c r="T176" s="201">
        <f>S176*H176</f>
        <v>0</v>
      </c>
      <c r="AR176" s="22" t="s">
        <v>135</v>
      </c>
      <c r="AT176" s="22" t="s">
        <v>130</v>
      </c>
      <c r="AU176" s="22" t="s">
        <v>85</v>
      </c>
      <c r="AY176" s="22" t="s">
        <v>128</v>
      </c>
      <c r="BE176" s="202">
        <f>IF(N176="základní",J176,0)</f>
        <v>0</v>
      </c>
      <c r="BF176" s="202">
        <f>IF(N176="snížená",J176,0)</f>
        <v>0</v>
      </c>
      <c r="BG176" s="202">
        <f>IF(N176="zákl. přenesená",J176,0)</f>
        <v>0</v>
      </c>
      <c r="BH176" s="202">
        <f>IF(N176="sníž. přenesená",J176,0)</f>
        <v>0</v>
      </c>
      <c r="BI176" s="202">
        <f>IF(N176="nulová",J176,0)</f>
        <v>0</v>
      </c>
      <c r="BJ176" s="22" t="s">
        <v>25</v>
      </c>
      <c r="BK176" s="202">
        <f>ROUND(I176*H176,2)</f>
        <v>0</v>
      </c>
      <c r="BL176" s="22" t="s">
        <v>135</v>
      </c>
      <c r="BM176" s="22" t="s">
        <v>353</v>
      </c>
    </row>
    <row r="177" spans="2:65" s="1" customFormat="1" ht="27">
      <c r="B177" s="39"/>
      <c r="C177" s="61"/>
      <c r="D177" s="205" t="s">
        <v>142</v>
      </c>
      <c r="E177" s="61"/>
      <c r="F177" s="242" t="s">
        <v>354</v>
      </c>
      <c r="G177" s="61"/>
      <c r="H177" s="61"/>
      <c r="I177" s="161"/>
      <c r="J177" s="61"/>
      <c r="K177" s="61"/>
      <c r="L177" s="59"/>
      <c r="M177" s="217"/>
      <c r="N177" s="40"/>
      <c r="O177" s="40"/>
      <c r="P177" s="40"/>
      <c r="Q177" s="40"/>
      <c r="R177" s="40"/>
      <c r="S177" s="40"/>
      <c r="T177" s="76"/>
      <c r="AT177" s="22" t="s">
        <v>142</v>
      </c>
      <c r="AU177" s="22" t="s">
        <v>85</v>
      </c>
    </row>
    <row r="178" spans="2:65" s="1" customFormat="1" ht="57" customHeight="1">
      <c r="B178" s="39"/>
      <c r="C178" s="191" t="s">
        <v>355</v>
      </c>
      <c r="D178" s="191" t="s">
        <v>130</v>
      </c>
      <c r="E178" s="192" t="s">
        <v>356</v>
      </c>
      <c r="F178" s="193" t="s">
        <v>357</v>
      </c>
      <c r="G178" s="194" t="s">
        <v>148</v>
      </c>
      <c r="H178" s="195">
        <v>57</v>
      </c>
      <c r="I178" s="196"/>
      <c r="J178" s="197">
        <f>ROUND(I178*H178,2)</f>
        <v>0</v>
      </c>
      <c r="K178" s="193" t="s">
        <v>134</v>
      </c>
      <c r="L178" s="59"/>
      <c r="M178" s="198" t="s">
        <v>24</v>
      </c>
      <c r="N178" s="199" t="s">
        <v>49</v>
      </c>
      <c r="O178" s="40"/>
      <c r="P178" s="200">
        <f>O178*H178</f>
        <v>0</v>
      </c>
      <c r="Q178" s="200">
        <v>0</v>
      </c>
      <c r="R178" s="200">
        <f>Q178*H178</f>
        <v>0</v>
      </c>
      <c r="S178" s="200">
        <v>0</v>
      </c>
      <c r="T178" s="201">
        <f>S178*H178</f>
        <v>0</v>
      </c>
      <c r="AR178" s="22" t="s">
        <v>135</v>
      </c>
      <c r="AT178" s="22" t="s">
        <v>130</v>
      </c>
      <c r="AU178" s="22" t="s">
        <v>85</v>
      </c>
      <c r="AY178" s="22" t="s">
        <v>128</v>
      </c>
      <c r="BE178" s="202">
        <f>IF(N178="základní",J178,0)</f>
        <v>0</v>
      </c>
      <c r="BF178" s="202">
        <f>IF(N178="snížená",J178,0)</f>
        <v>0</v>
      </c>
      <c r="BG178" s="202">
        <f>IF(N178="zákl. přenesená",J178,0)</f>
        <v>0</v>
      </c>
      <c r="BH178" s="202">
        <f>IF(N178="sníž. přenesená",J178,0)</f>
        <v>0</v>
      </c>
      <c r="BI178" s="202">
        <f>IF(N178="nulová",J178,0)</f>
        <v>0</v>
      </c>
      <c r="BJ178" s="22" t="s">
        <v>25</v>
      </c>
      <c r="BK178" s="202">
        <f>ROUND(I178*H178,2)</f>
        <v>0</v>
      </c>
      <c r="BL178" s="22" t="s">
        <v>135</v>
      </c>
      <c r="BM178" s="22" t="s">
        <v>358</v>
      </c>
    </row>
    <row r="179" spans="2:65" s="1" customFormat="1" ht="57" customHeight="1">
      <c r="B179" s="39"/>
      <c r="C179" s="191" t="s">
        <v>359</v>
      </c>
      <c r="D179" s="191" t="s">
        <v>130</v>
      </c>
      <c r="E179" s="192" t="s">
        <v>360</v>
      </c>
      <c r="F179" s="193" t="s">
        <v>361</v>
      </c>
      <c r="G179" s="194" t="s">
        <v>133</v>
      </c>
      <c r="H179" s="195">
        <v>19.8</v>
      </c>
      <c r="I179" s="196"/>
      <c r="J179" s="197">
        <f>ROUND(I179*H179,2)</f>
        <v>0</v>
      </c>
      <c r="K179" s="193" t="s">
        <v>134</v>
      </c>
      <c r="L179" s="59"/>
      <c r="M179" s="198" t="s">
        <v>24</v>
      </c>
      <c r="N179" s="199" t="s">
        <v>49</v>
      </c>
      <c r="O179" s="40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AR179" s="22" t="s">
        <v>135</v>
      </c>
      <c r="AT179" s="22" t="s">
        <v>130</v>
      </c>
      <c r="AU179" s="22" t="s">
        <v>85</v>
      </c>
      <c r="AY179" s="22" t="s">
        <v>128</v>
      </c>
      <c r="BE179" s="202">
        <f>IF(N179="základní",J179,0)</f>
        <v>0</v>
      </c>
      <c r="BF179" s="202">
        <f>IF(N179="snížená",J179,0)</f>
        <v>0</v>
      </c>
      <c r="BG179" s="202">
        <f>IF(N179="zákl. přenesená",J179,0)</f>
        <v>0</v>
      </c>
      <c r="BH179" s="202">
        <f>IF(N179="sníž. přenesená",J179,0)</f>
        <v>0</v>
      </c>
      <c r="BI179" s="202">
        <f>IF(N179="nulová",J179,0)</f>
        <v>0</v>
      </c>
      <c r="BJ179" s="22" t="s">
        <v>25</v>
      </c>
      <c r="BK179" s="202">
        <f>ROUND(I179*H179,2)</f>
        <v>0</v>
      </c>
      <c r="BL179" s="22" t="s">
        <v>135</v>
      </c>
      <c r="BM179" s="22" t="s">
        <v>362</v>
      </c>
    </row>
    <row r="180" spans="2:65" s="10" customFormat="1" ht="29.85" customHeight="1">
      <c r="B180" s="174"/>
      <c r="C180" s="175"/>
      <c r="D180" s="188" t="s">
        <v>77</v>
      </c>
      <c r="E180" s="189" t="s">
        <v>363</v>
      </c>
      <c r="F180" s="189" t="s">
        <v>364</v>
      </c>
      <c r="G180" s="175"/>
      <c r="H180" s="175"/>
      <c r="I180" s="178"/>
      <c r="J180" s="190">
        <f>BK180</f>
        <v>0</v>
      </c>
      <c r="K180" s="175"/>
      <c r="L180" s="180"/>
      <c r="M180" s="181"/>
      <c r="N180" s="182"/>
      <c r="O180" s="182"/>
      <c r="P180" s="183">
        <f>SUM(P181:P195)</f>
        <v>0</v>
      </c>
      <c r="Q180" s="182"/>
      <c r="R180" s="183">
        <f>SUM(R181:R195)</f>
        <v>0</v>
      </c>
      <c r="S180" s="182"/>
      <c r="T180" s="184">
        <f>SUM(T181:T195)</f>
        <v>0</v>
      </c>
      <c r="AR180" s="185" t="s">
        <v>25</v>
      </c>
      <c r="AT180" s="186" t="s">
        <v>77</v>
      </c>
      <c r="AU180" s="186" t="s">
        <v>25</v>
      </c>
      <c r="AY180" s="185" t="s">
        <v>128</v>
      </c>
      <c r="BK180" s="187">
        <f>SUM(BK181:BK195)</f>
        <v>0</v>
      </c>
    </row>
    <row r="181" spans="2:65" s="1" customFormat="1" ht="22.5" customHeight="1">
      <c r="B181" s="39"/>
      <c r="C181" s="191" t="s">
        <v>365</v>
      </c>
      <c r="D181" s="191" t="s">
        <v>130</v>
      </c>
      <c r="E181" s="192" t="s">
        <v>366</v>
      </c>
      <c r="F181" s="193" t="s">
        <v>367</v>
      </c>
      <c r="G181" s="194" t="s">
        <v>206</v>
      </c>
      <c r="H181" s="195">
        <v>8.2439999999999998</v>
      </c>
      <c r="I181" s="196"/>
      <c r="J181" s="197">
        <f>ROUND(I181*H181,2)</f>
        <v>0</v>
      </c>
      <c r="K181" s="193" t="s">
        <v>134</v>
      </c>
      <c r="L181" s="59"/>
      <c r="M181" s="198" t="s">
        <v>24</v>
      </c>
      <c r="N181" s="199" t="s">
        <v>49</v>
      </c>
      <c r="O181" s="40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AR181" s="22" t="s">
        <v>135</v>
      </c>
      <c r="AT181" s="22" t="s">
        <v>130</v>
      </c>
      <c r="AU181" s="22" t="s">
        <v>85</v>
      </c>
      <c r="AY181" s="22" t="s">
        <v>128</v>
      </c>
      <c r="BE181" s="202">
        <f>IF(N181="základní",J181,0)</f>
        <v>0</v>
      </c>
      <c r="BF181" s="202">
        <f>IF(N181="snížená",J181,0)</f>
        <v>0</v>
      </c>
      <c r="BG181" s="202">
        <f>IF(N181="zákl. přenesená",J181,0)</f>
        <v>0</v>
      </c>
      <c r="BH181" s="202">
        <f>IF(N181="sníž. přenesená",J181,0)</f>
        <v>0</v>
      </c>
      <c r="BI181" s="202">
        <f>IF(N181="nulová",J181,0)</f>
        <v>0</v>
      </c>
      <c r="BJ181" s="22" t="s">
        <v>25</v>
      </c>
      <c r="BK181" s="202">
        <f>ROUND(I181*H181,2)</f>
        <v>0</v>
      </c>
      <c r="BL181" s="22" t="s">
        <v>135</v>
      </c>
      <c r="BM181" s="22" t="s">
        <v>368</v>
      </c>
    </row>
    <row r="182" spans="2:65" s="11" customFormat="1" ht="13.5">
      <c r="B182" s="203"/>
      <c r="C182" s="204"/>
      <c r="D182" s="205" t="s">
        <v>137</v>
      </c>
      <c r="E182" s="206" t="s">
        <v>24</v>
      </c>
      <c r="F182" s="207" t="s">
        <v>369</v>
      </c>
      <c r="G182" s="204"/>
      <c r="H182" s="208">
        <v>8.2439999999999998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137</v>
      </c>
      <c r="AU182" s="214" t="s">
        <v>85</v>
      </c>
      <c r="AV182" s="11" t="s">
        <v>85</v>
      </c>
      <c r="AW182" s="11" t="s">
        <v>42</v>
      </c>
      <c r="AX182" s="11" t="s">
        <v>25</v>
      </c>
      <c r="AY182" s="214" t="s">
        <v>128</v>
      </c>
    </row>
    <row r="183" spans="2:65" s="1" customFormat="1" ht="31.5" customHeight="1">
      <c r="B183" s="39"/>
      <c r="C183" s="191" t="s">
        <v>370</v>
      </c>
      <c r="D183" s="191" t="s">
        <v>130</v>
      </c>
      <c r="E183" s="192" t="s">
        <v>371</v>
      </c>
      <c r="F183" s="193" t="s">
        <v>372</v>
      </c>
      <c r="G183" s="194" t="s">
        <v>206</v>
      </c>
      <c r="H183" s="195">
        <v>16.488</v>
      </c>
      <c r="I183" s="196"/>
      <c r="J183" s="197">
        <f>ROUND(I183*H183,2)</f>
        <v>0</v>
      </c>
      <c r="K183" s="193" t="s">
        <v>134</v>
      </c>
      <c r="L183" s="59"/>
      <c r="M183" s="198" t="s">
        <v>24</v>
      </c>
      <c r="N183" s="199" t="s">
        <v>49</v>
      </c>
      <c r="O183" s="40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AR183" s="22" t="s">
        <v>135</v>
      </c>
      <c r="AT183" s="22" t="s">
        <v>130</v>
      </c>
      <c r="AU183" s="22" t="s">
        <v>85</v>
      </c>
      <c r="AY183" s="22" t="s">
        <v>128</v>
      </c>
      <c r="BE183" s="202">
        <f>IF(N183="základní",J183,0)</f>
        <v>0</v>
      </c>
      <c r="BF183" s="202">
        <f>IF(N183="snížená",J183,0)</f>
        <v>0</v>
      </c>
      <c r="BG183" s="202">
        <f>IF(N183="zákl. přenesená",J183,0)</f>
        <v>0</v>
      </c>
      <c r="BH183" s="202">
        <f>IF(N183="sníž. přenesená",J183,0)</f>
        <v>0</v>
      </c>
      <c r="BI183" s="202">
        <f>IF(N183="nulová",J183,0)</f>
        <v>0</v>
      </c>
      <c r="BJ183" s="22" t="s">
        <v>25</v>
      </c>
      <c r="BK183" s="202">
        <f>ROUND(I183*H183,2)</f>
        <v>0</v>
      </c>
      <c r="BL183" s="22" t="s">
        <v>135</v>
      </c>
      <c r="BM183" s="22" t="s">
        <v>373</v>
      </c>
    </row>
    <row r="184" spans="2:65" s="11" customFormat="1" ht="13.5">
      <c r="B184" s="203"/>
      <c r="C184" s="204"/>
      <c r="D184" s="205" t="s">
        <v>137</v>
      </c>
      <c r="E184" s="206" t="s">
        <v>24</v>
      </c>
      <c r="F184" s="207" t="s">
        <v>374</v>
      </c>
      <c r="G184" s="204"/>
      <c r="H184" s="208">
        <v>16.488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137</v>
      </c>
      <c r="AU184" s="214" t="s">
        <v>85</v>
      </c>
      <c r="AV184" s="11" t="s">
        <v>85</v>
      </c>
      <c r="AW184" s="11" t="s">
        <v>42</v>
      </c>
      <c r="AX184" s="11" t="s">
        <v>25</v>
      </c>
      <c r="AY184" s="214" t="s">
        <v>128</v>
      </c>
    </row>
    <row r="185" spans="2:65" s="1" customFormat="1" ht="22.5" customHeight="1">
      <c r="B185" s="39"/>
      <c r="C185" s="191" t="s">
        <v>375</v>
      </c>
      <c r="D185" s="191" t="s">
        <v>130</v>
      </c>
      <c r="E185" s="192" t="s">
        <v>376</v>
      </c>
      <c r="F185" s="193" t="s">
        <v>377</v>
      </c>
      <c r="G185" s="194" t="s">
        <v>206</v>
      </c>
      <c r="H185" s="195">
        <v>8.5890000000000004</v>
      </c>
      <c r="I185" s="196"/>
      <c r="J185" s="197">
        <f>ROUND(I185*H185,2)</f>
        <v>0</v>
      </c>
      <c r="K185" s="193" t="s">
        <v>134</v>
      </c>
      <c r="L185" s="59"/>
      <c r="M185" s="198" t="s">
        <v>24</v>
      </c>
      <c r="N185" s="199" t="s">
        <v>49</v>
      </c>
      <c r="O185" s="40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AR185" s="22" t="s">
        <v>135</v>
      </c>
      <c r="AT185" s="22" t="s">
        <v>130</v>
      </c>
      <c r="AU185" s="22" t="s">
        <v>85</v>
      </c>
      <c r="AY185" s="22" t="s">
        <v>128</v>
      </c>
      <c r="BE185" s="202">
        <f>IF(N185="základní",J185,0)</f>
        <v>0</v>
      </c>
      <c r="BF185" s="202">
        <f>IF(N185="snížená",J185,0)</f>
        <v>0</v>
      </c>
      <c r="BG185" s="202">
        <f>IF(N185="zákl. přenesená",J185,0)</f>
        <v>0</v>
      </c>
      <c r="BH185" s="202">
        <f>IF(N185="sníž. přenesená",J185,0)</f>
        <v>0</v>
      </c>
      <c r="BI185" s="202">
        <f>IF(N185="nulová",J185,0)</f>
        <v>0</v>
      </c>
      <c r="BJ185" s="22" t="s">
        <v>25</v>
      </c>
      <c r="BK185" s="202">
        <f>ROUND(I185*H185,2)</f>
        <v>0</v>
      </c>
      <c r="BL185" s="22" t="s">
        <v>135</v>
      </c>
      <c r="BM185" s="22" t="s">
        <v>378</v>
      </c>
    </row>
    <row r="186" spans="2:65" s="11" customFormat="1" ht="13.5">
      <c r="B186" s="203"/>
      <c r="C186" s="204"/>
      <c r="D186" s="215" t="s">
        <v>137</v>
      </c>
      <c r="E186" s="218" t="s">
        <v>24</v>
      </c>
      <c r="F186" s="219" t="s">
        <v>379</v>
      </c>
      <c r="G186" s="204"/>
      <c r="H186" s="220">
        <v>1.5840000000000001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137</v>
      </c>
      <c r="AU186" s="214" t="s">
        <v>85</v>
      </c>
      <c r="AV186" s="11" t="s">
        <v>85</v>
      </c>
      <c r="AW186" s="11" t="s">
        <v>42</v>
      </c>
      <c r="AX186" s="11" t="s">
        <v>78</v>
      </c>
      <c r="AY186" s="214" t="s">
        <v>128</v>
      </c>
    </row>
    <row r="187" spans="2:65" s="11" customFormat="1" ht="13.5">
      <c r="B187" s="203"/>
      <c r="C187" s="204"/>
      <c r="D187" s="215" t="s">
        <v>137</v>
      </c>
      <c r="E187" s="218" t="s">
        <v>24</v>
      </c>
      <c r="F187" s="219" t="s">
        <v>380</v>
      </c>
      <c r="G187" s="204"/>
      <c r="H187" s="220">
        <v>7.0049999999999999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137</v>
      </c>
      <c r="AU187" s="214" t="s">
        <v>85</v>
      </c>
      <c r="AV187" s="11" t="s">
        <v>85</v>
      </c>
      <c r="AW187" s="11" t="s">
        <v>42</v>
      </c>
      <c r="AX187" s="11" t="s">
        <v>78</v>
      </c>
      <c r="AY187" s="214" t="s">
        <v>128</v>
      </c>
    </row>
    <row r="188" spans="2:65" s="12" customFormat="1" ht="13.5">
      <c r="B188" s="221"/>
      <c r="C188" s="222"/>
      <c r="D188" s="205" t="s">
        <v>137</v>
      </c>
      <c r="E188" s="223" t="s">
        <v>24</v>
      </c>
      <c r="F188" s="224" t="s">
        <v>171</v>
      </c>
      <c r="G188" s="222"/>
      <c r="H188" s="225">
        <v>8.5890000000000004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137</v>
      </c>
      <c r="AU188" s="231" t="s">
        <v>85</v>
      </c>
      <c r="AV188" s="12" t="s">
        <v>135</v>
      </c>
      <c r="AW188" s="12" t="s">
        <v>42</v>
      </c>
      <c r="AX188" s="12" t="s">
        <v>25</v>
      </c>
      <c r="AY188" s="231" t="s">
        <v>128</v>
      </c>
    </row>
    <row r="189" spans="2:65" s="1" customFormat="1" ht="31.5" customHeight="1">
      <c r="B189" s="39"/>
      <c r="C189" s="191" t="s">
        <v>381</v>
      </c>
      <c r="D189" s="191" t="s">
        <v>130</v>
      </c>
      <c r="E189" s="192" t="s">
        <v>382</v>
      </c>
      <c r="F189" s="193" t="s">
        <v>383</v>
      </c>
      <c r="G189" s="194" t="s">
        <v>206</v>
      </c>
      <c r="H189" s="195">
        <v>8.5890000000000004</v>
      </c>
      <c r="I189" s="196"/>
      <c r="J189" s="197">
        <f>ROUND(I189*H189,2)</f>
        <v>0</v>
      </c>
      <c r="K189" s="193" t="s">
        <v>134</v>
      </c>
      <c r="L189" s="59"/>
      <c r="M189" s="198" t="s">
        <v>24</v>
      </c>
      <c r="N189" s="199" t="s">
        <v>49</v>
      </c>
      <c r="O189" s="40"/>
      <c r="P189" s="200">
        <f>O189*H189</f>
        <v>0</v>
      </c>
      <c r="Q189" s="200">
        <v>0</v>
      </c>
      <c r="R189" s="200">
        <f>Q189*H189</f>
        <v>0</v>
      </c>
      <c r="S189" s="200">
        <v>0</v>
      </c>
      <c r="T189" s="201">
        <f>S189*H189</f>
        <v>0</v>
      </c>
      <c r="AR189" s="22" t="s">
        <v>135</v>
      </c>
      <c r="AT189" s="22" t="s">
        <v>130</v>
      </c>
      <c r="AU189" s="22" t="s">
        <v>85</v>
      </c>
      <c r="AY189" s="22" t="s">
        <v>128</v>
      </c>
      <c r="BE189" s="202">
        <f>IF(N189="základní",J189,0)</f>
        <v>0</v>
      </c>
      <c r="BF189" s="202">
        <f>IF(N189="snížená",J189,0)</f>
        <v>0</v>
      </c>
      <c r="BG189" s="202">
        <f>IF(N189="zákl. přenesená",J189,0)</f>
        <v>0</v>
      </c>
      <c r="BH189" s="202">
        <f>IF(N189="sníž. přenesená",J189,0)</f>
        <v>0</v>
      </c>
      <c r="BI189" s="202">
        <f>IF(N189="nulová",J189,0)</f>
        <v>0</v>
      </c>
      <c r="BJ189" s="22" t="s">
        <v>25</v>
      </c>
      <c r="BK189" s="202">
        <f>ROUND(I189*H189,2)</f>
        <v>0</v>
      </c>
      <c r="BL189" s="22" t="s">
        <v>135</v>
      </c>
      <c r="BM189" s="22" t="s">
        <v>384</v>
      </c>
    </row>
    <row r="190" spans="2:65" s="1" customFormat="1" ht="27">
      <c r="B190" s="39"/>
      <c r="C190" s="61"/>
      <c r="D190" s="205" t="s">
        <v>142</v>
      </c>
      <c r="E190" s="61"/>
      <c r="F190" s="242" t="s">
        <v>385</v>
      </c>
      <c r="G190" s="61"/>
      <c r="H190" s="61"/>
      <c r="I190" s="161"/>
      <c r="J190" s="61"/>
      <c r="K190" s="61"/>
      <c r="L190" s="59"/>
      <c r="M190" s="217"/>
      <c r="N190" s="40"/>
      <c r="O190" s="40"/>
      <c r="P190" s="40"/>
      <c r="Q190" s="40"/>
      <c r="R190" s="40"/>
      <c r="S190" s="40"/>
      <c r="T190" s="76"/>
      <c r="AT190" s="22" t="s">
        <v>142</v>
      </c>
      <c r="AU190" s="22" t="s">
        <v>85</v>
      </c>
    </row>
    <row r="191" spans="2:65" s="1" customFormat="1" ht="31.5" customHeight="1">
      <c r="B191" s="39"/>
      <c r="C191" s="191" t="s">
        <v>386</v>
      </c>
      <c r="D191" s="191" t="s">
        <v>130</v>
      </c>
      <c r="E191" s="192" t="s">
        <v>387</v>
      </c>
      <c r="F191" s="193" t="s">
        <v>388</v>
      </c>
      <c r="G191" s="194" t="s">
        <v>206</v>
      </c>
      <c r="H191" s="195">
        <v>77.301000000000002</v>
      </c>
      <c r="I191" s="196"/>
      <c r="J191" s="197">
        <f>ROUND(I191*H191,2)</f>
        <v>0</v>
      </c>
      <c r="K191" s="193" t="s">
        <v>134</v>
      </c>
      <c r="L191" s="59"/>
      <c r="M191" s="198" t="s">
        <v>24</v>
      </c>
      <c r="N191" s="199" t="s">
        <v>49</v>
      </c>
      <c r="O191" s="40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AR191" s="22" t="s">
        <v>135</v>
      </c>
      <c r="AT191" s="22" t="s">
        <v>130</v>
      </c>
      <c r="AU191" s="22" t="s">
        <v>85</v>
      </c>
      <c r="AY191" s="22" t="s">
        <v>128</v>
      </c>
      <c r="BE191" s="202">
        <f>IF(N191="základní",J191,0)</f>
        <v>0</v>
      </c>
      <c r="BF191" s="202">
        <f>IF(N191="snížená",J191,0)</f>
        <v>0</v>
      </c>
      <c r="BG191" s="202">
        <f>IF(N191="zákl. přenesená",J191,0)</f>
        <v>0</v>
      </c>
      <c r="BH191" s="202">
        <f>IF(N191="sníž. přenesená",J191,0)</f>
        <v>0</v>
      </c>
      <c r="BI191" s="202">
        <f>IF(N191="nulová",J191,0)</f>
        <v>0</v>
      </c>
      <c r="BJ191" s="22" t="s">
        <v>25</v>
      </c>
      <c r="BK191" s="202">
        <f>ROUND(I191*H191,2)</f>
        <v>0</v>
      </c>
      <c r="BL191" s="22" t="s">
        <v>135</v>
      </c>
      <c r="BM191" s="22" t="s">
        <v>389</v>
      </c>
    </row>
    <row r="192" spans="2:65" s="1" customFormat="1" ht="27">
      <c r="B192" s="39"/>
      <c r="C192" s="61"/>
      <c r="D192" s="215" t="s">
        <v>142</v>
      </c>
      <c r="E192" s="61"/>
      <c r="F192" s="216" t="s">
        <v>390</v>
      </c>
      <c r="G192" s="61"/>
      <c r="H192" s="61"/>
      <c r="I192" s="161"/>
      <c r="J192" s="61"/>
      <c r="K192" s="61"/>
      <c r="L192" s="59"/>
      <c r="M192" s="217"/>
      <c r="N192" s="40"/>
      <c r="O192" s="40"/>
      <c r="P192" s="40"/>
      <c r="Q192" s="40"/>
      <c r="R192" s="40"/>
      <c r="S192" s="40"/>
      <c r="T192" s="76"/>
      <c r="AT192" s="22" t="s">
        <v>142</v>
      </c>
      <c r="AU192" s="22" t="s">
        <v>85</v>
      </c>
    </row>
    <row r="193" spans="2:65" s="11" customFormat="1" ht="13.5">
      <c r="B193" s="203"/>
      <c r="C193" s="204"/>
      <c r="D193" s="205" t="s">
        <v>137</v>
      </c>
      <c r="E193" s="206" t="s">
        <v>24</v>
      </c>
      <c r="F193" s="207" t="s">
        <v>391</v>
      </c>
      <c r="G193" s="204"/>
      <c r="H193" s="208">
        <v>77.301000000000002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137</v>
      </c>
      <c r="AU193" s="214" t="s">
        <v>85</v>
      </c>
      <c r="AV193" s="11" t="s">
        <v>85</v>
      </c>
      <c r="AW193" s="11" t="s">
        <v>42</v>
      </c>
      <c r="AX193" s="11" t="s">
        <v>25</v>
      </c>
      <c r="AY193" s="214" t="s">
        <v>128</v>
      </c>
    </row>
    <row r="194" spans="2:65" s="1" customFormat="1" ht="22.5" customHeight="1">
      <c r="B194" s="39"/>
      <c r="C194" s="191" t="s">
        <v>392</v>
      </c>
      <c r="D194" s="191" t="s">
        <v>130</v>
      </c>
      <c r="E194" s="192" t="s">
        <v>393</v>
      </c>
      <c r="F194" s="193" t="s">
        <v>394</v>
      </c>
      <c r="G194" s="194" t="s">
        <v>206</v>
      </c>
      <c r="H194" s="195">
        <v>8.5890000000000004</v>
      </c>
      <c r="I194" s="196"/>
      <c r="J194" s="197">
        <f>ROUND(I194*H194,2)</f>
        <v>0</v>
      </c>
      <c r="K194" s="193" t="s">
        <v>134</v>
      </c>
      <c r="L194" s="59"/>
      <c r="M194" s="198" t="s">
        <v>24</v>
      </c>
      <c r="N194" s="199" t="s">
        <v>49</v>
      </c>
      <c r="O194" s="40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AR194" s="22" t="s">
        <v>135</v>
      </c>
      <c r="AT194" s="22" t="s">
        <v>130</v>
      </c>
      <c r="AU194" s="22" t="s">
        <v>85</v>
      </c>
      <c r="AY194" s="22" t="s">
        <v>128</v>
      </c>
      <c r="BE194" s="202">
        <f>IF(N194="základní",J194,0)</f>
        <v>0</v>
      </c>
      <c r="BF194" s="202">
        <f>IF(N194="snížená",J194,0)</f>
        <v>0</v>
      </c>
      <c r="BG194" s="202">
        <f>IF(N194="zákl. přenesená",J194,0)</f>
        <v>0</v>
      </c>
      <c r="BH194" s="202">
        <f>IF(N194="sníž. přenesená",J194,0)</f>
        <v>0</v>
      </c>
      <c r="BI194" s="202">
        <f>IF(N194="nulová",J194,0)</f>
        <v>0</v>
      </c>
      <c r="BJ194" s="22" t="s">
        <v>25</v>
      </c>
      <c r="BK194" s="202">
        <f>ROUND(I194*H194,2)</f>
        <v>0</v>
      </c>
      <c r="BL194" s="22" t="s">
        <v>135</v>
      </c>
      <c r="BM194" s="22" t="s">
        <v>395</v>
      </c>
    </row>
    <row r="195" spans="2:65" s="1" customFormat="1" ht="27">
      <c r="B195" s="39"/>
      <c r="C195" s="61"/>
      <c r="D195" s="215" t="s">
        <v>142</v>
      </c>
      <c r="E195" s="61"/>
      <c r="F195" s="216" t="s">
        <v>385</v>
      </c>
      <c r="G195" s="61"/>
      <c r="H195" s="61"/>
      <c r="I195" s="161"/>
      <c r="J195" s="61"/>
      <c r="K195" s="61"/>
      <c r="L195" s="59"/>
      <c r="M195" s="217"/>
      <c r="N195" s="40"/>
      <c r="O195" s="40"/>
      <c r="P195" s="40"/>
      <c r="Q195" s="40"/>
      <c r="R195" s="40"/>
      <c r="S195" s="40"/>
      <c r="T195" s="76"/>
      <c r="AT195" s="22" t="s">
        <v>142</v>
      </c>
      <c r="AU195" s="22" t="s">
        <v>85</v>
      </c>
    </row>
    <row r="196" spans="2:65" s="10" customFormat="1" ht="29.85" customHeight="1">
      <c r="B196" s="174"/>
      <c r="C196" s="175"/>
      <c r="D196" s="188" t="s">
        <v>77</v>
      </c>
      <c r="E196" s="189" t="s">
        <v>396</v>
      </c>
      <c r="F196" s="189" t="s">
        <v>397</v>
      </c>
      <c r="G196" s="175"/>
      <c r="H196" s="175"/>
      <c r="I196" s="178"/>
      <c r="J196" s="190">
        <f>BK196</f>
        <v>0</v>
      </c>
      <c r="K196" s="175"/>
      <c r="L196" s="180"/>
      <c r="M196" s="181"/>
      <c r="N196" s="182"/>
      <c r="O196" s="182"/>
      <c r="P196" s="183">
        <f>P197</f>
        <v>0</v>
      </c>
      <c r="Q196" s="182"/>
      <c r="R196" s="183">
        <f>R197</f>
        <v>0</v>
      </c>
      <c r="S196" s="182"/>
      <c r="T196" s="184">
        <f>T197</f>
        <v>0</v>
      </c>
      <c r="AR196" s="185" t="s">
        <v>25</v>
      </c>
      <c r="AT196" s="186" t="s">
        <v>77</v>
      </c>
      <c r="AU196" s="186" t="s">
        <v>25</v>
      </c>
      <c r="AY196" s="185" t="s">
        <v>128</v>
      </c>
      <c r="BK196" s="187">
        <f>BK197</f>
        <v>0</v>
      </c>
    </row>
    <row r="197" spans="2:65" s="1" customFormat="1" ht="44.25" customHeight="1">
      <c r="B197" s="39"/>
      <c r="C197" s="191" t="s">
        <v>398</v>
      </c>
      <c r="D197" s="191" t="s">
        <v>130</v>
      </c>
      <c r="E197" s="192" t="s">
        <v>399</v>
      </c>
      <c r="F197" s="193" t="s">
        <v>400</v>
      </c>
      <c r="G197" s="194" t="s">
        <v>206</v>
      </c>
      <c r="H197" s="195">
        <v>299.85199999999998</v>
      </c>
      <c r="I197" s="196"/>
      <c r="J197" s="197">
        <f>ROUND(I197*H197,2)</f>
        <v>0</v>
      </c>
      <c r="K197" s="193" t="s">
        <v>134</v>
      </c>
      <c r="L197" s="59"/>
      <c r="M197" s="198" t="s">
        <v>24</v>
      </c>
      <c r="N197" s="199" t="s">
        <v>49</v>
      </c>
      <c r="O197" s="40"/>
      <c r="P197" s="200">
        <f>O197*H197</f>
        <v>0</v>
      </c>
      <c r="Q197" s="200">
        <v>0</v>
      </c>
      <c r="R197" s="200">
        <f>Q197*H197</f>
        <v>0</v>
      </c>
      <c r="S197" s="200">
        <v>0</v>
      </c>
      <c r="T197" s="201">
        <f>S197*H197</f>
        <v>0</v>
      </c>
      <c r="AR197" s="22" t="s">
        <v>135</v>
      </c>
      <c r="AT197" s="22" t="s">
        <v>130</v>
      </c>
      <c r="AU197" s="22" t="s">
        <v>85</v>
      </c>
      <c r="AY197" s="22" t="s">
        <v>128</v>
      </c>
      <c r="BE197" s="202">
        <f>IF(N197="základní",J197,0)</f>
        <v>0</v>
      </c>
      <c r="BF197" s="202">
        <f>IF(N197="snížená",J197,0)</f>
        <v>0</v>
      </c>
      <c r="BG197" s="202">
        <f>IF(N197="zákl. přenesená",J197,0)</f>
        <v>0</v>
      </c>
      <c r="BH197" s="202">
        <f>IF(N197="sníž. přenesená",J197,0)</f>
        <v>0</v>
      </c>
      <c r="BI197" s="202">
        <f>IF(N197="nulová",J197,0)</f>
        <v>0</v>
      </c>
      <c r="BJ197" s="22" t="s">
        <v>25</v>
      </c>
      <c r="BK197" s="202">
        <f>ROUND(I197*H197,2)</f>
        <v>0</v>
      </c>
      <c r="BL197" s="22" t="s">
        <v>135</v>
      </c>
      <c r="BM197" s="22" t="s">
        <v>401</v>
      </c>
    </row>
    <row r="198" spans="2:65" s="10" customFormat="1" ht="37.35" customHeight="1">
      <c r="B198" s="174"/>
      <c r="C198" s="175"/>
      <c r="D198" s="176" t="s">
        <v>77</v>
      </c>
      <c r="E198" s="177" t="s">
        <v>203</v>
      </c>
      <c r="F198" s="177" t="s">
        <v>402</v>
      </c>
      <c r="G198" s="175"/>
      <c r="H198" s="175"/>
      <c r="I198" s="178"/>
      <c r="J198" s="179">
        <f>BK198</f>
        <v>0</v>
      </c>
      <c r="K198" s="175"/>
      <c r="L198" s="180"/>
      <c r="M198" s="181"/>
      <c r="N198" s="182"/>
      <c r="O198" s="182"/>
      <c r="P198" s="183">
        <f>P199</f>
        <v>0</v>
      </c>
      <c r="Q198" s="182"/>
      <c r="R198" s="183">
        <f>R199</f>
        <v>3.5639999999999998E-2</v>
      </c>
      <c r="S198" s="182"/>
      <c r="T198" s="184">
        <f>T199</f>
        <v>0</v>
      </c>
      <c r="AR198" s="185" t="s">
        <v>145</v>
      </c>
      <c r="AT198" s="186" t="s">
        <v>77</v>
      </c>
      <c r="AU198" s="186" t="s">
        <v>78</v>
      </c>
      <c r="AY198" s="185" t="s">
        <v>128</v>
      </c>
      <c r="BK198" s="187">
        <f>BK199</f>
        <v>0</v>
      </c>
    </row>
    <row r="199" spans="2:65" s="10" customFormat="1" ht="19.899999999999999" customHeight="1">
      <c r="B199" s="174"/>
      <c r="C199" s="175"/>
      <c r="D199" s="188" t="s">
        <v>77</v>
      </c>
      <c r="E199" s="189" t="s">
        <v>403</v>
      </c>
      <c r="F199" s="189" t="s">
        <v>404</v>
      </c>
      <c r="G199" s="175"/>
      <c r="H199" s="175"/>
      <c r="I199" s="178"/>
      <c r="J199" s="190">
        <f>BK199</f>
        <v>0</v>
      </c>
      <c r="K199" s="175"/>
      <c r="L199" s="180"/>
      <c r="M199" s="181"/>
      <c r="N199" s="182"/>
      <c r="O199" s="182"/>
      <c r="P199" s="183">
        <f>SUM(P200:P202)</f>
        <v>0</v>
      </c>
      <c r="Q199" s="182"/>
      <c r="R199" s="183">
        <f>SUM(R200:R202)</f>
        <v>3.5639999999999998E-2</v>
      </c>
      <c r="S199" s="182"/>
      <c r="T199" s="184">
        <f>SUM(T200:T202)</f>
        <v>0</v>
      </c>
      <c r="AR199" s="185" t="s">
        <v>145</v>
      </c>
      <c r="AT199" s="186" t="s">
        <v>77</v>
      </c>
      <c r="AU199" s="186" t="s">
        <v>25</v>
      </c>
      <c r="AY199" s="185" t="s">
        <v>128</v>
      </c>
      <c r="BK199" s="187">
        <f>SUM(BK200:BK202)</f>
        <v>0</v>
      </c>
    </row>
    <row r="200" spans="2:65" s="1" customFormat="1" ht="22.5" customHeight="1">
      <c r="B200" s="39"/>
      <c r="C200" s="191" t="s">
        <v>405</v>
      </c>
      <c r="D200" s="191" t="s">
        <v>130</v>
      </c>
      <c r="E200" s="192" t="s">
        <v>406</v>
      </c>
      <c r="F200" s="193" t="s">
        <v>407</v>
      </c>
      <c r="G200" s="194" t="s">
        <v>306</v>
      </c>
      <c r="H200" s="195">
        <v>72</v>
      </c>
      <c r="I200" s="196"/>
      <c r="J200" s="197">
        <f>ROUND(I200*H200,2)</f>
        <v>0</v>
      </c>
      <c r="K200" s="193" t="s">
        <v>134</v>
      </c>
      <c r="L200" s="59"/>
      <c r="M200" s="198" t="s">
        <v>24</v>
      </c>
      <c r="N200" s="199" t="s">
        <v>49</v>
      </c>
      <c r="O200" s="40"/>
      <c r="P200" s="200">
        <f>O200*H200</f>
        <v>0</v>
      </c>
      <c r="Q200" s="200">
        <v>3.0000000000000001E-5</v>
      </c>
      <c r="R200" s="200">
        <f>Q200*H200</f>
        <v>2.16E-3</v>
      </c>
      <c r="S200" s="200">
        <v>0</v>
      </c>
      <c r="T200" s="201">
        <f>S200*H200</f>
        <v>0</v>
      </c>
      <c r="AR200" s="22" t="s">
        <v>408</v>
      </c>
      <c r="AT200" s="22" t="s">
        <v>130</v>
      </c>
      <c r="AU200" s="22" t="s">
        <v>85</v>
      </c>
      <c r="AY200" s="22" t="s">
        <v>128</v>
      </c>
      <c r="BE200" s="202">
        <f>IF(N200="základní",J200,0)</f>
        <v>0</v>
      </c>
      <c r="BF200" s="202">
        <f>IF(N200="snížená",J200,0)</f>
        <v>0</v>
      </c>
      <c r="BG200" s="202">
        <f>IF(N200="zákl. přenesená",J200,0)</f>
        <v>0</v>
      </c>
      <c r="BH200" s="202">
        <f>IF(N200="sníž. přenesená",J200,0)</f>
        <v>0</v>
      </c>
      <c r="BI200" s="202">
        <f>IF(N200="nulová",J200,0)</f>
        <v>0</v>
      </c>
      <c r="BJ200" s="22" t="s">
        <v>25</v>
      </c>
      <c r="BK200" s="202">
        <f>ROUND(I200*H200,2)</f>
        <v>0</v>
      </c>
      <c r="BL200" s="22" t="s">
        <v>408</v>
      </c>
      <c r="BM200" s="22" t="s">
        <v>409</v>
      </c>
    </row>
    <row r="201" spans="2:65" s="1" customFormat="1" ht="22.5" customHeight="1">
      <c r="B201" s="39"/>
      <c r="C201" s="232" t="s">
        <v>410</v>
      </c>
      <c r="D201" s="232" t="s">
        <v>203</v>
      </c>
      <c r="E201" s="233" t="s">
        <v>411</v>
      </c>
      <c r="F201" s="234" t="s">
        <v>412</v>
      </c>
      <c r="G201" s="235" t="s">
        <v>306</v>
      </c>
      <c r="H201" s="236">
        <v>36</v>
      </c>
      <c r="I201" s="237"/>
      <c r="J201" s="238">
        <f>ROUND(I201*H201,2)</f>
        <v>0</v>
      </c>
      <c r="K201" s="234" t="s">
        <v>24</v>
      </c>
      <c r="L201" s="239"/>
      <c r="M201" s="240" t="s">
        <v>24</v>
      </c>
      <c r="N201" s="241" t="s">
        <v>49</v>
      </c>
      <c r="O201" s="40"/>
      <c r="P201" s="200">
        <f>O201*H201</f>
        <v>0</v>
      </c>
      <c r="Q201" s="200">
        <v>6.3000000000000003E-4</v>
      </c>
      <c r="R201" s="200">
        <f>Q201*H201</f>
        <v>2.2680000000000002E-2</v>
      </c>
      <c r="S201" s="200">
        <v>0</v>
      </c>
      <c r="T201" s="201">
        <f>S201*H201</f>
        <v>0</v>
      </c>
      <c r="AR201" s="22" t="s">
        <v>413</v>
      </c>
      <c r="AT201" s="22" t="s">
        <v>203</v>
      </c>
      <c r="AU201" s="22" t="s">
        <v>85</v>
      </c>
      <c r="AY201" s="22" t="s">
        <v>128</v>
      </c>
      <c r="BE201" s="202">
        <f>IF(N201="základní",J201,0)</f>
        <v>0</v>
      </c>
      <c r="BF201" s="202">
        <f>IF(N201="snížená",J201,0)</f>
        <v>0</v>
      </c>
      <c r="BG201" s="202">
        <f>IF(N201="zákl. přenesená",J201,0)</f>
        <v>0</v>
      </c>
      <c r="BH201" s="202">
        <f>IF(N201="sníž. přenesená",J201,0)</f>
        <v>0</v>
      </c>
      <c r="BI201" s="202">
        <f>IF(N201="nulová",J201,0)</f>
        <v>0</v>
      </c>
      <c r="BJ201" s="22" t="s">
        <v>25</v>
      </c>
      <c r="BK201" s="202">
        <f>ROUND(I201*H201,2)</f>
        <v>0</v>
      </c>
      <c r="BL201" s="22" t="s">
        <v>408</v>
      </c>
      <c r="BM201" s="22" t="s">
        <v>414</v>
      </c>
    </row>
    <row r="202" spans="2:65" s="1" customFormat="1" ht="22.5" customHeight="1">
      <c r="B202" s="39"/>
      <c r="C202" s="232" t="s">
        <v>415</v>
      </c>
      <c r="D202" s="232" t="s">
        <v>203</v>
      </c>
      <c r="E202" s="233" t="s">
        <v>416</v>
      </c>
      <c r="F202" s="234" t="s">
        <v>417</v>
      </c>
      <c r="G202" s="235" t="s">
        <v>306</v>
      </c>
      <c r="H202" s="236">
        <v>36</v>
      </c>
      <c r="I202" s="237"/>
      <c r="J202" s="238">
        <f>ROUND(I202*H202,2)</f>
        <v>0</v>
      </c>
      <c r="K202" s="234" t="s">
        <v>24</v>
      </c>
      <c r="L202" s="239"/>
      <c r="M202" s="240" t="s">
        <v>24</v>
      </c>
      <c r="N202" s="243" t="s">
        <v>49</v>
      </c>
      <c r="O202" s="244"/>
      <c r="P202" s="245">
        <f>O202*H202</f>
        <v>0</v>
      </c>
      <c r="Q202" s="245">
        <v>2.9999999999999997E-4</v>
      </c>
      <c r="R202" s="245">
        <f>Q202*H202</f>
        <v>1.0799999999999999E-2</v>
      </c>
      <c r="S202" s="245">
        <v>0</v>
      </c>
      <c r="T202" s="246">
        <f>S202*H202</f>
        <v>0</v>
      </c>
      <c r="AR202" s="22" t="s">
        <v>413</v>
      </c>
      <c r="AT202" s="22" t="s">
        <v>203</v>
      </c>
      <c r="AU202" s="22" t="s">
        <v>85</v>
      </c>
      <c r="AY202" s="22" t="s">
        <v>128</v>
      </c>
      <c r="BE202" s="202">
        <f>IF(N202="základní",J202,0)</f>
        <v>0</v>
      </c>
      <c r="BF202" s="202">
        <f>IF(N202="snížená",J202,0)</f>
        <v>0</v>
      </c>
      <c r="BG202" s="202">
        <f>IF(N202="zákl. přenesená",J202,0)</f>
        <v>0</v>
      </c>
      <c r="BH202" s="202">
        <f>IF(N202="sníž. přenesená",J202,0)</f>
        <v>0</v>
      </c>
      <c r="BI202" s="202">
        <f>IF(N202="nulová",J202,0)</f>
        <v>0</v>
      </c>
      <c r="BJ202" s="22" t="s">
        <v>25</v>
      </c>
      <c r="BK202" s="202">
        <f>ROUND(I202*H202,2)</f>
        <v>0</v>
      </c>
      <c r="BL202" s="22" t="s">
        <v>408</v>
      </c>
      <c r="BM202" s="22" t="s">
        <v>418</v>
      </c>
    </row>
    <row r="203" spans="2:65" s="1" customFormat="1" ht="6.95" customHeight="1">
      <c r="B203" s="54"/>
      <c r="C203" s="55"/>
      <c r="D203" s="55"/>
      <c r="E203" s="55"/>
      <c r="F203" s="55"/>
      <c r="G203" s="55"/>
      <c r="H203" s="55"/>
      <c r="I203" s="137"/>
      <c r="J203" s="55"/>
      <c r="K203" s="55"/>
      <c r="L203" s="59"/>
    </row>
  </sheetData>
  <sheetProtection password="CC35" sheet="1" objects="1" scenarios="1" formatCells="0" formatColumns="0" formatRows="0" sort="0" autoFilter="0"/>
  <autoFilter ref="C85:K202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96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89</v>
      </c>
      <c r="G1" s="372" t="s">
        <v>90</v>
      </c>
      <c r="H1" s="372"/>
      <c r="I1" s="113"/>
      <c r="J1" s="112" t="s">
        <v>91</v>
      </c>
      <c r="K1" s="111" t="s">
        <v>92</v>
      </c>
      <c r="L1" s="112" t="s">
        <v>93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AT2" s="22" t="s">
        <v>88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85</v>
      </c>
    </row>
    <row r="4" spans="1:70" ht="36.950000000000003" customHeight="1">
      <c r="B4" s="26"/>
      <c r="C4" s="27"/>
      <c r="D4" s="28" t="s">
        <v>94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65" t="str">
        <f>'Rekapitulace stavby'!K6</f>
        <v>Přečaply - tlaková splašková kanalizace_DP</v>
      </c>
      <c r="F7" s="366"/>
      <c r="G7" s="366"/>
      <c r="H7" s="366"/>
      <c r="I7" s="115"/>
      <c r="J7" s="27"/>
      <c r="K7" s="29"/>
    </row>
    <row r="8" spans="1:70" s="1" customFormat="1">
      <c r="B8" s="39"/>
      <c r="C8" s="40"/>
      <c r="D8" s="35" t="s">
        <v>95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7" t="s">
        <v>419</v>
      </c>
      <c r="F9" s="368"/>
      <c r="G9" s="368"/>
      <c r="H9" s="368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22</v>
      </c>
      <c r="G11" s="40"/>
      <c r="H11" s="40"/>
      <c r="I11" s="117" t="s">
        <v>23</v>
      </c>
      <c r="J11" s="33" t="s">
        <v>24</v>
      </c>
      <c r="K11" s="43"/>
    </row>
    <row r="12" spans="1:70" s="1" customFormat="1" ht="14.45" customHeight="1">
      <c r="B12" s="39"/>
      <c r="C12" s="40"/>
      <c r="D12" s="35" t="s">
        <v>26</v>
      </c>
      <c r="E12" s="40"/>
      <c r="F12" s="33" t="s">
        <v>27</v>
      </c>
      <c r="G12" s="40"/>
      <c r="H12" s="40"/>
      <c r="I12" s="117" t="s">
        <v>28</v>
      </c>
      <c r="J12" s="118" t="str">
        <f>'Rekapitulace stavby'!AN8</f>
        <v>14. 12. 2015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32</v>
      </c>
      <c r="E14" s="40"/>
      <c r="F14" s="40"/>
      <c r="G14" s="40"/>
      <c r="H14" s="40"/>
      <c r="I14" s="117" t="s">
        <v>33</v>
      </c>
      <c r="J14" s="33" t="s">
        <v>34</v>
      </c>
      <c r="K14" s="43"/>
    </row>
    <row r="15" spans="1:70" s="1" customFormat="1" ht="18" customHeight="1">
      <c r="B15" s="39"/>
      <c r="C15" s="40"/>
      <c r="D15" s="40"/>
      <c r="E15" s="33" t="s">
        <v>35</v>
      </c>
      <c r="F15" s="40"/>
      <c r="G15" s="40"/>
      <c r="H15" s="40"/>
      <c r="I15" s="117" t="s">
        <v>36</v>
      </c>
      <c r="J15" s="33" t="s">
        <v>24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37</v>
      </c>
      <c r="E17" s="40"/>
      <c r="F17" s="40"/>
      <c r="G17" s="40"/>
      <c r="H17" s="40"/>
      <c r="I17" s="117" t="s">
        <v>33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36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39</v>
      </c>
      <c r="E20" s="40"/>
      <c r="F20" s="40"/>
      <c r="G20" s="40"/>
      <c r="H20" s="40"/>
      <c r="I20" s="117" t="s">
        <v>33</v>
      </c>
      <c r="J20" s="33" t="s">
        <v>40</v>
      </c>
      <c r="K20" s="43"/>
    </row>
    <row r="21" spans="2:11" s="1" customFormat="1" ht="18" customHeight="1">
      <c r="B21" s="39"/>
      <c r="C21" s="40"/>
      <c r="D21" s="40"/>
      <c r="E21" s="33" t="s">
        <v>41</v>
      </c>
      <c r="F21" s="40"/>
      <c r="G21" s="40"/>
      <c r="H21" s="40"/>
      <c r="I21" s="117" t="s">
        <v>36</v>
      </c>
      <c r="J21" s="33" t="s">
        <v>24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43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34" t="s">
        <v>24</v>
      </c>
      <c r="F24" s="334"/>
      <c r="G24" s="334"/>
      <c r="H24" s="334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44</v>
      </c>
      <c r="E27" s="40"/>
      <c r="F27" s="40"/>
      <c r="G27" s="40"/>
      <c r="H27" s="40"/>
      <c r="I27" s="116"/>
      <c r="J27" s="126">
        <f>ROUND(J86,2)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46</v>
      </c>
      <c r="G29" s="40"/>
      <c r="H29" s="40"/>
      <c r="I29" s="127" t="s">
        <v>45</v>
      </c>
      <c r="J29" s="44" t="s">
        <v>47</v>
      </c>
      <c r="K29" s="43"/>
    </row>
    <row r="30" spans="2:11" s="1" customFormat="1" ht="14.45" customHeight="1">
      <c r="B30" s="39"/>
      <c r="C30" s="40"/>
      <c r="D30" s="47" t="s">
        <v>48</v>
      </c>
      <c r="E30" s="47" t="s">
        <v>49</v>
      </c>
      <c r="F30" s="128">
        <f>ROUND(SUM(BE86:BE195), 2)</f>
        <v>0</v>
      </c>
      <c r="G30" s="40"/>
      <c r="H30" s="40"/>
      <c r="I30" s="129">
        <v>0.21</v>
      </c>
      <c r="J30" s="128">
        <f>ROUND(ROUND((SUM(BE86:BE195)),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50</v>
      </c>
      <c r="F31" s="128">
        <f>ROUND(SUM(BF86:BF195), 2)</f>
        <v>0</v>
      </c>
      <c r="G31" s="40"/>
      <c r="H31" s="40"/>
      <c r="I31" s="129">
        <v>0.15</v>
      </c>
      <c r="J31" s="128">
        <f>ROUND(ROUND((SUM(BF86:BF195)),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51</v>
      </c>
      <c r="F32" s="128">
        <f>ROUND(SUM(BG86:BG195),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52</v>
      </c>
      <c r="F33" s="128">
        <f>ROUND(SUM(BH86:BH195),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53</v>
      </c>
      <c r="F34" s="128">
        <f>ROUND(SUM(BI86:BI195),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54</v>
      </c>
      <c r="E36" s="77"/>
      <c r="F36" s="77"/>
      <c r="G36" s="132" t="s">
        <v>55</v>
      </c>
      <c r="H36" s="133" t="s">
        <v>56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97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65" t="str">
        <f>E7</f>
        <v>Přečaply - tlaková splašková kanalizace_DP</v>
      </c>
      <c r="F45" s="366"/>
      <c r="G45" s="366"/>
      <c r="H45" s="366"/>
      <c r="I45" s="116"/>
      <c r="J45" s="40"/>
      <c r="K45" s="43"/>
    </row>
    <row r="46" spans="2:11" s="1" customFormat="1" ht="14.45" customHeight="1">
      <c r="B46" s="39"/>
      <c r="C46" s="35" t="s">
        <v>95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67" t="str">
        <f>E9</f>
        <v>K-09_II - Přečaply - tlaková splašková kanalizace_DP II.etapa</v>
      </c>
      <c r="F47" s="368"/>
      <c r="G47" s="368"/>
      <c r="H47" s="368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26</v>
      </c>
      <c r="D49" s="40"/>
      <c r="E49" s="40"/>
      <c r="F49" s="33" t="str">
        <f>F12</f>
        <v>Přečaply</v>
      </c>
      <c r="G49" s="40"/>
      <c r="H49" s="40"/>
      <c r="I49" s="117" t="s">
        <v>28</v>
      </c>
      <c r="J49" s="118" t="str">
        <f>IF(J12="","",J12)</f>
        <v>14. 12. 2015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32</v>
      </c>
      <c r="D51" s="40"/>
      <c r="E51" s="40"/>
      <c r="F51" s="33" t="str">
        <f>E15</f>
        <v>Obec Údlice</v>
      </c>
      <c r="G51" s="40"/>
      <c r="H51" s="40"/>
      <c r="I51" s="117" t="s">
        <v>39</v>
      </c>
      <c r="J51" s="33" t="str">
        <f>E21</f>
        <v>Ing. Robert Klement</v>
      </c>
      <c r="K51" s="43"/>
    </row>
    <row r="52" spans="2:47" s="1" customFormat="1" ht="14.45" customHeight="1">
      <c r="B52" s="39"/>
      <c r="C52" s="35" t="s">
        <v>37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98</v>
      </c>
      <c r="D54" s="130"/>
      <c r="E54" s="130"/>
      <c r="F54" s="130"/>
      <c r="G54" s="130"/>
      <c r="H54" s="130"/>
      <c r="I54" s="143"/>
      <c r="J54" s="144" t="s">
        <v>99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100</v>
      </c>
      <c r="D56" s="40"/>
      <c r="E56" s="40"/>
      <c r="F56" s="40"/>
      <c r="G56" s="40"/>
      <c r="H56" s="40"/>
      <c r="I56" s="116"/>
      <c r="J56" s="126">
        <f>J86</f>
        <v>0</v>
      </c>
      <c r="K56" s="43"/>
      <c r="AU56" s="22" t="s">
        <v>101</v>
      </c>
    </row>
    <row r="57" spans="2:47" s="7" customFormat="1" ht="24.95" customHeight="1">
      <c r="B57" s="147"/>
      <c r="C57" s="148"/>
      <c r="D57" s="149" t="s">
        <v>102</v>
      </c>
      <c r="E57" s="150"/>
      <c r="F57" s="150"/>
      <c r="G57" s="150"/>
      <c r="H57" s="150"/>
      <c r="I57" s="151"/>
      <c r="J57" s="152">
        <f>J87</f>
        <v>0</v>
      </c>
      <c r="K57" s="153"/>
    </row>
    <row r="58" spans="2:47" s="8" customFormat="1" ht="19.899999999999999" customHeight="1">
      <c r="B58" s="154"/>
      <c r="C58" s="155"/>
      <c r="D58" s="156" t="s">
        <v>103</v>
      </c>
      <c r="E58" s="157"/>
      <c r="F58" s="157"/>
      <c r="G58" s="157"/>
      <c r="H58" s="157"/>
      <c r="I58" s="158"/>
      <c r="J58" s="159">
        <f>J88</f>
        <v>0</v>
      </c>
      <c r="K58" s="160"/>
    </row>
    <row r="59" spans="2:47" s="8" customFormat="1" ht="19.899999999999999" customHeight="1">
      <c r="B59" s="154"/>
      <c r="C59" s="155"/>
      <c r="D59" s="156" t="s">
        <v>104</v>
      </c>
      <c r="E59" s="157"/>
      <c r="F59" s="157"/>
      <c r="G59" s="157"/>
      <c r="H59" s="157"/>
      <c r="I59" s="158"/>
      <c r="J59" s="159">
        <f>J142</f>
        <v>0</v>
      </c>
      <c r="K59" s="160"/>
    </row>
    <row r="60" spans="2:47" s="8" customFormat="1" ht="19.899999999999999" customHeight="1">
      <c r="B60" s="154"/>
      <c r="C60" s="155"/>
      <c r="D60" s="156" t="s">
        <v>105</v>
      </c>
      <c r="E60" s="157"/>
      <c r="F60" s="157"/>
      <c r="G60" s="157"/>
      <c r="H60" s="157"/>
      <c r="I60" s="158"/>
      <c r="J60" s="159">
        <f>J153</f>
        <v>0</v>
      </c>
      <c r="K60" s="160"/>
    </row>
    <row r="61" spans="2:47" s="8" customFormat="1" ht="19.899999999999999" customHeight="1">
      <c r="B61" s="154"/>
      <c r="C61" s="155"/>
      <c r="D61" s="156" t="s">
        <v>106</v>
      </c>
      <c r="E61" s="157"/>
      <c r="F61" s="157"/>
      <c r="G61" s="157"/>
      <c r="H61" s="157"/>
      <c r="I61" s="158"/>
      <c r="J61" s="159">
        <f>J160</f>
        <v>0</v>
      </c>
      <c r="K61" s="160"/>
    </row>
    <row r="62" spans="2:47" s="8" customFormat="1" ht="19.899999999999999" customHeight="1">
      <c r="B62" s="154"/>
      <c r="C62" s="155"/>
      <c r="D62" s="156" t="s">
        <v>107</v>
      </c>
      <c r="E62" s="157"/>
      <c r="F62" s="157"/>
      <c r="G62" s="157"/>
      <c r="H62" s="157"/>
      <c r="I62" s="158"/>
      <c r="J62" s="159">
        <f>J178</f>
        <v>0</v>
      </c>
      <c r="K62" s="160"/>
    </row>
    <row r="63" spans="2:47" s="8" customFormat="1" ht="19.899999999999999" customHeight="1">
      <c r="B63" s="154"/>
      <c r="C63" s="155"/>
      <c r="D63" s="156" t="s">
        <v>108</v>
      </c>
      <c r="E63" s="157"/>
      <c r="F63" s="157"/>
      <c r="G63" s="157"/>
      <c r="H63" s="157"/>
      <c r="I63" s="158"/>
      <c r="J63" s="159">
        <f>J179</f>
        <v>0</v>
      </c>
      <c r="K63" s="160"/>
    </row>
    <row r="64" spans="2:47" s="8" customFormat="1" ht="19.899999999999999" customHeight="1">
      <c r="B64" s="154"/>
      <c r="C64" s="155"/>
      <c r="D64" s="156" t="s">
        <v>109</v>
      </c>
      <c r="E64" s="157"/>
      <c r="F64" s="157"/>
      <c r="G64" s="157"/>
      <c r="H64" s="157"/>
      <c r="I64" s="158"/>
      <c r="J64" s="159">
        <f>J189</f>
        <v>0</v>
      </c>
      <c r="K64" s="160"/>
    </row>
    <row r="65" spans="2:12" s="7" customFormat="1" ht="24.95" customHeight="1">
      <c r="B65" s="147"/>
      <c r="C65" s="148"/>
      <c r="D65" s="149" t="s">
        <v>110</v>
      </c>
      <c r="E65" s="150"/>
      <c r="F65" s="150"/>
      <c r="G65" s="150"/>
      <c r="H65" s="150"/>
      <c r="I65" s="151"/>
      <c r="J65" s="152">
        <f>J191</f>
        <v>0</v>
      </c>
      <c r="K65" s="153"/>
    </row>
    <row r="66" spans="2:12" s="8" customFormat="1" ht="19.899999999999999" customHeight="1">
      <c r="B66" s="154"/>
      <c r="C66" s="155"/>
      <c r="D66" s="156" t="s">
        <v>111</v>
      </c>
      <c r="E66" s="157"/>
      <c r="F66" s="157"/>
      <c r="G66" s="157"/>
      <c r="H66" s="157"/>
      <c r="I66" s="158"/>
      <c r="J66" s="159">
        <f>J192</f>
        <v>0</v>
      </c>
      <c r="K66" s="160"/>
    </row>
    <row r="67" spans="2:12" s="1" customFormat="1" ht="21.75" customHeight="1">
      <c r="B67" s="39"/>
      <c r="C67" s="40"/>
      <c r="D67" s="40"/>
      <c r="E67" s="40"/>
      <c r="F67" s="40"/>
      <c r="G67" s="40"/>
      <c r="H67" s="40"/>
      <c r="I67" s="116"/>
      <c r="J67" s="40"/>
      <c r="K67" s="43"/>
    </row>
    <row r="68" spans="2:12" s="1" customFormat="1" ht="6.95" customHeight="1">
      <c r="B68" s="54"/>
      <c r="C68" s="55"/>
      <c r="D68" s="55"/>
      <c r="E68" s="55"/>
      <c r="F68" s="55"/>
      <c r="G68" s="55"/>
      <c r="H68" s="55"/>
      <c r="I68" s="137"/>
      <c r="J68" s="55"/>
      <c r="K68" s="56"/>
    </row>
    <row r="72" spans="2:12" s="1" customFormat="1" ht="6.95" customHeight="1">
      <c r="B72" s="57"/>
      <c r="C72" s="58"/>
      <c r="D72" s="58"/>
      <c r="E72" s="58"/>
      <c r="F72" s="58"/>
      <c r="G72" s="58"/>
      <c r="H72" s="58"/>
      <c r="I72" s="140"/>
      <c r="J72" s="58"/>
      <c r="K72" s="58"/>
      <c r="L72" s="59"/>
    </row>
    <row r="73" spans="2:12" s="1" customFormat="1" ht="36.950000000000003" customHeight="1">
      <c r="B73" s="39"/>
      <c r="C73" s="60" t="s">
        <v>112</v>
      </c>
      <c r="D73" s="61"/>
      <c r="E73" s="61"/>
      <c r="F73" s="61"/>
      <c r="G73" s="61"/>
      <c r="H73" s="61"/>
      <c r="I73" s="161"/>
      <c r="J73" s="61"/>
      <c r="K73" s="61"/>
      <c r="L73" s="59"/>
    </row>
    <row r="74" spans="2:12" s="1" customFormat="1" ht="6.95" customHeight="1">
      <c r="B74" s="39"/>
      <c r="C74" s="61"/>
      <c r="D74" s="61"/>
      <c r="E74" s="61"/>
      <c r="F74" s="61"/>
      <c r="G74" s="61"/>
      <c r="H74" s="61"/>
      <c r="I74" s="161"/>
      <c r="J74" s="61"/>
      <c r="K74" s="61"/>
      <c r="L74" s="59"/>
    </row>
    <row r="75" spans="2:12" s="1" customFormat="1" ht="14.45" customHeight="1">
      <c r="B75" s="39"/>
      <c r="C75" s="63" t="s">
        <v>18</v>
      </c>
      <c r="D75" s="61"/>
      <c r="E75" s="61"/>
      <c r="F75" s="61"/>
      <c r="G75" s="61"/>
      <c r="H75" s="61"/>
      <c r="I75" s="161"/>
      <c r="J75" s="61"/>
      <c r="K75" s="61"/>
      <c r="L75" s="59"/>
    </row>
    <row r="76" spans="2:12" s="1" customFormat="1" ht="22.5" customHeight="1">
      <c r="B76" s="39"/>
      <c r="C76" s="61"/>
      <c r="D76" s="61"/>
      <c r="E76" s="369" t="str">
        <f>E7</f>
        <v>Přečaply - tlaková splašková kanalizace_DP</v>
      </c>
      <c r="F76" s="370"/>
      <c r="G76" s="370"/>
      <c r="H76" s="370"/>
      <c r="I76" s="161"/>
      <c r="J76" s="61"/>
      <c r="K76" s="61"/>
      <c r="L76" s="59"/>
    </row>
    <row r="77" spans="2:12" s="1" customFormat="1" ht="14.45" customHeight="1">
      <c r="B77" s="39"/>
      <c r="C77" s="63" t="s">
        <v>95</v>
      </c>
      <c r="D77" s="61"/>
      <c r="E77" s="61"/>
      <c r="F77" s="61"/>
      <c r="G77" s="61"/>
      <c r="H77" s="61"/>
      <c r="I77" s="161"/>
      <c r="J77" s="61"/>
      <c r="K77" s="61"/>
      <c r="L77" s="59"/>
    </row>
    <row r="78" spans="2:12" s="1" customFormat="1" ht="23.25" customHeight="1">
      <c r="B78" s="39"/>
      <c r="C78" s="61"/>
      <c r="D78" s="61"/>
      <c r="E78" s="345" t="str">
        <f>E9</f>
        <v>K-09_II - Přečaply - tlaková splašková kanalizace_DP II.etapa</v>
      </c>
      <c r="F78" s="371"/>
      <c r="G78" s="371"/>
      <c r="H78" s="371"/>
      <c r="I78" s="161"/>
      <c r="J78" s="61"/>
      <c r="K78" s="61"/>
      <c r="L78" s="59"/>
    </row>
    <row r="79" spans="2:12" s="1" customFormat="1" ht="6.95" customHeight="1">
      <c r="B79" s="39"/>
      <c r="C79" s="61"/>
      <c r="D79" s="61"/>
      <c r="E79" s="61"/>
      <c r="F79" s="61"/>
      <c r="G79" s="61"/>
      <c r="H79" s="61"/>
      <c r="I79" s="161"/>
      <c r="J79" s="61"/>
      <c r="K79" s="61"/>
      <c r="L79" s="59"/>
    </row>
    <row r="80" spans="2:12" s="1" customFormat="1" ht="18" customHeight="1">
      <c r="B80" s="39"/>
      <c r="C80" s="63" t="s">
        <v>26</v>
      </c>
      <c r="D80" s="61"/>
      <c r="E80" s="61"/>
      <c r="F80" s="162" t="str">
        <f>F12</f>
        <v>Přečaply</v>
      </c>
      <c r="G80" s="61"/>
      <c r="H80" s="61"/>
      <c r="I80" s="163" t="s">
        <v>28</v>
      </c>
      <c r="J80" s="71" t="str">
        <f>IF(J12="","",J12)</f>
        <v>14. 12. 2015</v>
      </c>
      <c r="K80" s="61"/>
      <c r="L80" s="59"/>
    </row>
    <row r="81" spans="2:65" s="1" customFormat="1" ht="6.95" customHeight="1">
      <c r="B81" s="39"/>
      <c r="C81" s="61"/>
      <c r="D81" s="61"/>
      <c r="E81" s="61"/>
      <c r="F81" s="61"/>
      <c r="G81" s="61"/>
      <c r="H81" s="61"/>
      <c r="I81" s="161"/>
      <c r="J81" s="61"/>
      <c r="K81" s="61"/>
      <c r="L81" s="59"/>
    </row>
    <row r="82" spans="2:65" s="1" customFormat="1">
      <c r="B82" s="39"/>
      <c r="C82" s="63" t="s">
        <v>32</v>
      </c>
      <c r="D82" s="61"/>
      <c r="E82" s="61"/>
      <c r="F82" s="162" t="str">
        <f>E15</f>
        <v>Obec Údlice</v>
      </c>
      <c r="G82" s="61"/>
      <c r="H82" s="61"/>
      <c r="I82" s="163" t="s">
        <v>39</v>
      </c>
      <c r="J82" s="162" t="str">
        <f>E21</f>
        <v>Ing. Robert Klement</v>
      </c>
      <c r="K82" s="61"/>
      <c r="L82" s="59"/>
    </row>
    <row r="83" spans="2:65" s="1" customFormat="1" ht="14.45" customHeight="1">
      <c r="B83" s="39"/>
      <c r="C83" s="63" t="s">
        <v>37</v>
      </c>
      <c r="D83" s="61"/>
      <c r="E83" s="61"/>
      <c r="F83" s="162" t="str">
        <f>IF(E18="","",E18)</f>
        <v/>
      </c>
      <c r="G83" s="61"/>
      <c r="H83" s="61"/>
      <c r="I83" s="161"/>
      <c r="J83" s="61"/>
      <c r="K83" s="61"/>
      <c r="L83" s="59"/>
    </row>
    <row r="84" spans="2:65" s="1" customFormat="1" ht="10.35" customHeight="1">
      <c r="B84" s="39"/>
      <c r="C84" s="61"/>
      <c r="D84" s="61"/>
      <c r="E84" s="61"/>
      <c r="F84" s="61"/>
      <c r="G84" s="61"/>
      <c r="H84" s="61"/>
      <c r="I84" s="161"/>
      <c r="J84" s="61"/>
      <c r="K84" s="61"/>
      <c r="L84" s="59"/>
    </row>
    <row r="85" spans="2:65" s="9" customFormat="1" ht="29.25" customHeight="1">
      <c r="B85" s="164"/>
      <c r="C85" s="165" t="s">
        <v>113</v>
      </c>
      <c r="D85" s="166" t="s">
        <v>63</v>
      </c>
      <c r="E85" s="166" t="s">
        <v>59</v>
      </c>
      <c r="F85" s="166" t="s">
        <v>114</v>
      </c>
      <c r="G85" s="166" t="s">
        <v>115</v>
      </c>
      <c r="H85" s="166" t="s">
        <v>116</v>
      </c>
      <c r="I85" s="167" t="s">
        <v>117</v>
      </c>
      <c r="J85" s="166" t="s">
        <v>99</v>
      </c>
      <c r="K85" s="168" t="s">
        <v>118</v>
      </c>
      <c r="L85" s="169"/>
      <c r="M85" s="79" t="s">
        <v>119</v>
      </c>
      <c r="N85" s="80" t="s">
        <v>48</v>
      </c>
      <c r="O85" s="80" t="s">
        <v>120</v>
      </c>
      <c r="P85" s="80" t="s">
        <v>121</v>
      </c>
      <c r="Q85" s="80" t="s">
        <v>122</v>
      </c>
      <c r="R85" s="80" t="s">
        <v>123</v>
      </c>
      <c r="S85" s="80" t="s">
        <v>124</v>
      </c>
      <c r="T85" s="81" t="s">
        <v>125</v>
      </c>
    </row>
    <row r="86" spans="2:65" s="1" customFormat="1" ht="29.25" customHeight="1">
      <c r="B86" s="39"/>
      <c r="C86" s="85" t="s">
        <v>100</v>
      </c>
      <c r="D86" s="61"/>
      <c r="E86" s="61"/>
      <c r="F86" s="61"/>
      <c r="G86" s="61"/>
      <c r="H86" s="61"/>
      <c r="I86" s="161"/>
      <c r="J86" s="170">
        <f>BK86</f>
        <v>0</v>
      </c>
      <c r="K86" s="61"/>
      <c r="L86" s="59"/>
      <c r="M86" s="82"/>
      <c r="N86" s="83"/>
      <c r="O86" s="83"/>
      <c r="P86" s="171">
        <f>P87+P191</f>
        <v>0</v>
      </c>
      <c r="Q86" s="83"/>
      <c r="R86" s="171">
        <f>R87+R191</f>
        <v>37.320415419999996</v>
      </c>
      <c r="S86" s="83"/>
      <c r="T86" s="172">
        <f>T87+T191</f>
        <v>9.3449999999999989</v>
      </c>
      <c r="AT86" s="22" t="s">
        <v>77</v>
      </c>
      <c r="AU86" s="22" t="s">
        <v>101</v>
      </c>
      <c r="BK86" s="173">
        <f>BK87+BK191</f>
        <v>0</v>
      </c>
    </row>
    <row r="87" spans="2:65" s="10" customFormat="1" ht="37.35" customHeight="1">
      <c r="B87" s="174"/>
      <c r="C87" s="175"/>
      <c r="D87" s="176" t="s">
        <v>77</v>
      </c>
      <c r="E87" s="177" t="s">
        <v>126</v>
      </c>
      <c r="F87" s="177" t="s">
        <v>127</v>
      </c>
      <c r="G87" s="175"/>
      <c r="H87" s="175"/>
      <c r="I87" s="178"/>
      <c r="J87" s="179">
        <f>BK87</f>
        <v>0</v>
      </c>
      <c r="K87" s="175"/>
      <c r="L87" s="180"/>
      <c r="M87" s="181"/>
      <c r="N87" s="182"/>
      <c r="O87" s="182"/>
      <c r="P87" s="183">
        <f>P88+P142+P153+P160+P178+P179+P189</f>
        <v>0</v>
      </c>
      <c r="Q87" s="182"/>
      <c r="R87" s="183">
        <f>R88+R142+R153+R160+R178+R179+R189</f>
        <v>37.303815419999999</v>
      </c>
      <c r="S87" s="182"/>
      <c r="T87" s="184">
        <f>T88+T142+T153+T160+T178+T179+T189</f>
        <v>9.3449999999999989</v>
      </c>
      <c r="AR87" s="185" t="s">
        <v>25</v>
      </c>
      <c r="AT87" s="186" t="s">
        <v>77</v>
      </c>
      <c r="AU87" s="186" t="s">
        <v>78</v>
      </c>
      <c r="AY87" s="185" t="s">
        <v>128</v>
      </c>
      <c r="BK87" s="187">
        <f>BK88+BK142+BK153+BK160+BK178+BK179+BK189</f>
        <v>0</v>
      </c>
    </row>
    <row r="88" spans="2:65" s="10" customFormat="1" ht="19.899999999999999" customHeight="1">
      <c r="B88" s="174"/>
      <c r="C88" s="175"/>
      <c r="D88" s="188" t="s">
        <v>77</v>
      </c>
      <c r="E88" s="189" t="s">
        <v>25</v>
      </c>
      <c r="F88" s="189" t="s">
        <v>129</v>
      </c>
      <c r="G88" s="175"/>
      <c r="H88" s="175"/>
      <c r="I88" s="178"/>
      <c r="J88" s="190">
        <f>BK88</f>
        <v>0</v>
      </c>
      <c r="K88" s="175"/>
      <c r="L88" s="180"/>
      <c r="M88" s="181"/>
      <c r="N88" s="182"/>
      <c r="O88" s="182"/>
      <c r="P88" s="183">
        <f>SUM(P89:P141)</f>
        <v>0</v>
      </c>
      <c r="Q88" s="182"/>
      <c r="R88" s="183">
        <f>SUM(R89:R141)</f>
        <v>12.936782340000001</v>
      </c>
      <c r="S88" s="182"/>
      <c r="T88" s="184">
        <f>SUM(T89:T141)</f>
        <v>9.3449999999999989</v>
      </c>
      <c r="AR88" s="185" t="s">
        <v>25</v>
      </c>
      <c r="AT88" s="186" t="s">
        <v>77</v>
      </c>
      <c r="AU88" s="186" t="s">
        <v>25</v>
      </c>
      <c r="AY88" s="185" t="s">
        <v>128</v>
      </c>
      <c r="BK88" s="187">
        <f>SUM(BK89:BK141)</f>
        <v>0</v>
      </c>
    </row>
    <row r="89" spans="2:65" s="1" customFormat="1" ht="44.25" customHeight="1">
      <c r="B89" s="39"/>
      <c r="C89" s="191" t="s">
        <v>25</v>
      </c>
      <c r="D89" s="191" t="s">
        <v>130</v>
      </c>
      <c r="E89" s="192" t="s">
        <v>420</v>
      </c>
      <c r="F89" s="193" t="s">
        <v>421</v>
      </c>
      <c r="G89" s="194" t="s">
        <v>133</v>
      </c>
      <c r="H89" s="195">
        <v>6</v>
      </c>
      <c r="I89" s="196"/>
      <c r="J89" s="197">
        <f>ROUND(I89*H89,2)</f>
        <v>0</v>
      </c>
      <c r="K89" s="193" t="s">
        <v>134</v>
      </c>
      <c r="L89" s="59"/>
      <c r="M89" s="198" t="s">
        <v>24</v>
      </c>
      <c r="N89" s="199" t="s">
        <v>49</v>
      </c>
      <c r="O89" s="40"/>
      <c r="P89" s="200">
        <f>O89*H89</f>
        <v>0</v>
      </c>
      <c r="Q89" s="200">
        <v>0</v>
      </c>
      <c r="R89" s="200">
        <f>Q89*H89</f>
        <v>0</v>
      </c>
      <c r="S89" s="200">
        <v>0.5</v>
      </c>
      <c r="T89" s="201">
        <f>S89*H89</f>
        <v>3</v>
      </c>
      <c r="AR89" s="22" t="s">
        <v>135</v>
      </c>
      <c r="AT89" s="22" t="s">
        <v>130</v>
      </c>
      <c r="AU89" s="22" t="s">
        <v>85</v>
      </c>
      <c r="AY89" s="22" t="s">
        <v>128</v>
      </c>
      <c r="BE89" s="202">
        <f>IF(N89="základní",J89,0)</f>
        <v>0</v>
      </c>
      <c r="BF89" s="202">
        <f>IF(N89="snížená",J89,0)</f>
        <v>0</v>
      </c>
      <c r="BG89" s="202">
        <f>IF(N89="zákl. přenesená",J89,0)</f>
        <v>0</v>
      </c>
      <c r="BH89" s="202">
        <f>IF(N89="sníž. přenesená",J89,0)</f>
        <v>0</v>
      </c>
      <c r="BI89" s="202">
        <f>IF(N89="nulová",J89,0)</f>
        <v>0</v>
      </c>
      <c r="BJ89" s="22" t="s">
        <v>25</v>
      </c>
      <c r="BK89" s="202">
        <f>ROUND(I89*H89,2)</f>
        <v>0</v>
      </c>
      <c r="BL89" s="22" t="s">
        <v>135</v>
      </c>
      <c r="BM89" s="22" t="s">
        <v>422</v>
      </c>
    </row>
    <row r="90" spans="2:65" s="11" customFormat="1" ht="13.5">
      <c r="B90" s="203"/>
      <c r="C90" s="204"/>
      <c r="D90" s="205" t="s">
        <v>137</v>
      </c>
      <c r="E90" s="206" t="s">
        <v>24</v>
      </c>
      <c r="F90" s="207" t="s">
        <v>423</v>
      </c>
      <c r="G90" s="204"/>
      <c r="H90" s="208">
        <v>6</v>
      </c>
      <c r="I90" s="209"/>
      <c r="J90" s="204"/>
      <c r="K90" s="204"/>
      <c r="L90" s="210"/>
      <c r="M90" s="211"/>
      <c r="N90" s="212"/>
      <c r="O90" s="212"/>
      <c r="P90" s="212"/>
      <c r="Q90" s="212"/>
      <c r="R90" s="212"/>
      <c r="S90" s="212"/>
      <c r="T90" s="213"/>
      <c r="AT90" s="214" t="s">
        <v>137</v>
      </c>
      <c r="AU90" s="214" t="s">
        <v>85</v>
      </c>
      <c r="AV90" s="11" t="s">
        <v>85</v>
      </c>
      <c r="AW90" s="11" t="s">
        <v>42</v>
      </c>
      <c r="AX90" s="11" t="s">
        <v>25</v>
      </c>
      <c r="AY90" s="214" t="s">
        <v>128</v>
      </c>
    </row>
    <row r="91" spans="2:65" s="1" customFormat="1" ht="44.25" customHeight="1">
      <c r="B91" s="39"/>
      <c r="C91" s="191" t="s">
        <v>85</v>
      </c>
      <c r="D91" s="191" t="s">
        <v>130</v>
      </c>
      <c r="E91" s="192" t="s">
        <v>139</v>
      </c>
      <c r="F91" s="193" t="s">
        <v>140</v>
      </c>
      <c r="G91" s="194" t="s">
        <v>133</v>
      </c>
      <c r="H91" s="195">
        <v>27</v>
      </c>
      <c r="I91" s="196"/>
      <c r="J91" s="197">
        <f>ROUND(I91*H91,2)</f>
        <v>0</v>
      </c>
      <c r="K91" s="193" t="s">
        <v>134</v>
      </c>
      <c r="L91" s="59"/>
      <c r="M91" s="198" t="s">
        <v>24</v>
      </c>
      <c r="N91" s="199" t="s">
        <v>49</v>
      </c>
      <c r="O91" s="40"/>
      <c r="P91" s="200">
        <f>O91*H91</f>
        <v>0</v>
      </c>
      <c r="Q91" s="200">
        <v>0</v>
      </c>
      <c r="R91" s="200">
        <f>Q91*H91</f>
        <v>0</v>
      </c>
      <c r="S91" s="200">
        <v>0.23499999999999999</v>
      </c>
      <c r="T91" s="201">
        <f>S91*H91</f>
        <v>6.3449999999999998</v>
      </c>
      <c r="AR91" s="22" t="s">
        <v>135</v>
      </c>
      <c r="AT91" s="22" t="s">
        <v>130</v>
      </c>
      <c r="AU91" s="22" t="s">
        <v>85</v>
      </c>
      <c r="AY91" s="22" t="s">
        <v>128</v>
      </c>
      <c r="BE91" s="202">
        <f>IF(N91="základní",J91,0)</f>
        <v>0</v>
      </c>
      <c r="BF91" s="202">
        <f>IF(N91="snížená",J91,0)</f>
        <v>0</v>
      </c>
      <c r="BG91" s="202">
        <f>IF(N91="zákl. přenesená",J91,0)</f>
        <v>0</v>
      </c>
      <c r="BH91" s="202">
        <f>IF(N91="sníž. přenesená",J91,0)</f>
        <v>0</v>
      </c>
      <c r="BI91" s="202">
        <f>IF(N91="nulová",J91,0)</f>
        <v>0</v>
      </c>
      <c r="BJ91" s="22" t="s">
        <v>25</v>
      </c>
      <c r="BK91" s="202">
        <f>ROUND(I91*H91,2)</f>
        <v>0</v>
      </c>
      <c r="BL91" s="22" t="s">
        <v>135</v>
      </c>
      <c r="BM91" s="22" t="s">
        <v>141</v>
      </c>
    </row>
    <row r="92" spans="2:65" s="1" customFormat="1" ht="27">
      <c r="B92" s="39"/>
      <c r="C92" s="61"/>
      <c r="D92" s="215" t="s">
        <v>142</v>
      </c>
      <c r="E92" s="61"/>
      <c r="F92" s="216" t="s">
        <v>143</v>
      </c>
      <c r="G92" s="61"/>
      <c r="H92" s="61"/>
      <c r="I92" s="161"/>
      <c r="J92" s="61"/>
      <c r="K92" s="61"/>
      <c r="L92" s="59"/>
      <c r="M92" s="217"/>
      <c r="N92" s="40"/>
      <c r="O92" s="40"/>
      <c r="P92" s="40"/>
      <c r="Q92" s="40"/>
      <c r="R92" s="40"/>
      <c r="S92" s="40"/>
      <c r="T92" s="76"/>
      <c r="AT92" s="22" t="s">
        <v>142</v>
      </c>
      <c r="AU92" s="22" t="s">
        <v>85</v>
      </c>
    </row>
    <row r="93" spans="2:65" s="11" customFormat="1" ht="13.5">
      <c r="B93" s="203"/>
      <c r="C93" s="204"/>
      <c r="D93" s="215" t="s">
        <v>137</v>
      </c>
      <c r="E93" s="218" t="s">
        <v>24</v>
      </c>
      <c r="F93" s="219" t="s">
        <v>424</v>
      </c>
      <c r="G93" s="204"/>
      <c r="H93" s="220">
        <v>12</v>
      </c>
      <c r="I93" s="209"/>
      <c r="J93" s="204"/>
      <c r="K93" s="204"/>
      <c r="L93" s="210"/>
      <c r="M93" s="211"/>
      <c r="N93" s="212"/>
      <c r="O93" s="212"/>
      <c r="P93" s="212"/>
      <c r="Q93" s="212"/>
      <c r="R93" s="212"/>
      <c r="S93" s="212"/>
      <c r="T93" s="213"/>
      <c r="AT93" s="214" t="s">
        <v>137</v>
      </c>
      <c r="AU93" s="214" t="s">
        <v>85</v>
      </c>
      <c r="AV93" s="11" t="s">
        <v>85</v>
      </c>
      <c r="AW93" s="11" t="s">
        <v>42</v>
      </c>
      <c r="AX93" s="11" t="s">
        <v>78</v>
      </c>
      <c r="AY93" s="214" t="s">
        <v>128</v>
      </c>
    </row>
    <row r="94" spans="2:65" s="11" customFormat="1" ht="13.5">
      <c r="B94" s="203"/>
      <c r="C94" s="204"/>
      <c r="D94" s="215" t="s">
        <v>137</v>
      </c>
      <c r="E94" s="218" t="s">
        <v>24</v>
      </c>
      <c r="F94" s="219" t="s">
        <v>425</v>
      </c>
      <c r="G94" s="204"/>
      <c r="H94" s="220">
        <v>15</v>
      </c>
      <c r="I94" s="209"/>
      <c r="J94" s="204"/>
      <c r="K94" s="204"/>
      <c r="L94" s="210"/>
      <c r="M94" s="211"/>
      <c r="N94" s="212"/>
      <c r="O94" s="212"/>
      <c r="P94" s="212"/>
      <c r="Q94" s="212"/>
      <c r="R94" s="212"/>
      <c r="S94" s="212"/>
      <c r="T94" s="213"/>
      <c r="AT94" s="214" t="s">
        <v>137</v>
      </c>
      <c r="AU94" s="214" t="s">
        <v>85</v>
      </c>
      <c r="AV94" s="11" t="s">
        <v>85</v>
      </c>
      <c r="AW94" s="11" t="s">
        <v>42</v>
      </c>
      <c r="AX94" s="11" t="s">
        <v>78</v>
      </c>
      <c r="AY94" s="214" t="s">
        <v>128</v>
      </c>
    </row>
    <row r="95" spans="2:65" s="12" customFormat="1" ht="13.5">
      <c r="B95" s="221"/>
      <c r="C95" s="222"/>
      <c r="D95" s="205" t="s">
        <v>137</v>
      </c>
      <c r="E95" s="223" t="s">
        <v>24</v>
      </c>
      <c r="F95" s="224" t="s">
        <v>171</v>
      </c>
      <c r="G95" s="222"/>
      <c r="H95" s="225">
        <v>27</v>
      </c>
      <c r="I95" s="226"/>
      <c r="J95" s="222"/>
      <c r="K95" s="222"/>
      <c r="L95" s="227"/>
      <c r="M95" s="228"/>
      <c r="N95" s="229"/>
      <c r="O95" s="229"/>
      <c r="P95" s="229"/>
      <c r="Q95" s="229"/>
      <c r="R95" s="229"/>
      <c r="S95" s="229"/>
      <c r="T95" s="230"/>
      <c r="AT95" s="231" t="s">
        <v>137</v>
      </c>
      <c r="AU95" s="231" t="s">
        <v>85</v>
      </c>
      <c r="AV95" s="12" t="s">
        <v>135</v>
      </c>
      <c r="AW95" s="12" t="s">
        <v>42</v>
      </c>
      <c r="AX95" s="12" t="s">
        <v>25</v>
      </c>
      <c r="AY95" s="231" t="s">
        <v>128</v>
      </c>
    </row>
    <row r="96" spans="2:65" s="1" customFormat="1" ht="31.5" customHeight="1">
      <c r="B96" s="39"/>
      <c r="C96" s="191" t="s">
        <v>145</v>
      </c>
      <c r="D96" s="191" t="s">
        <v>130</v>
      </c>
      <c r="E96" s="192" t="s">
        <v>151</v>
      </c>
      <c r="F96" s="193" t="s">
        <v>152</v>
      </c>
      <c r="G96" s="194" t="s">
        <v>153</v>
      </c>
      <c r="H96" s="195">
        <v>4.8</v>
      </c>
      <c r="I96" s="196"/>
      <c r="J96" s="197">
        <f>ROUND(I96*H96,2)</f>
        <v>0</v>
      </c>
      <c r="K96" s="193" t="s">
        <v>134</v>
      </c>
      <c r="L96" s="59"/>
      <c r="M96" s="198" t="s">
        <v>24</v>
      </c>
      <c r="N96" s="199" t="s">
        <v>49</v>
      </c>
      <c r="O96" s="40"/>
      <c r="P96" s="200">
        <f>O96*H96</f>
        <v>0</v>
      </c>
      <c r="Q96" s="200">
        <v>0</v>
      </c>
      <c r="R96" s="200">
        <f>Q96*H96</f>
        <v>0</v>
      </c>
      <c r="S96" s="200">
        <v>0</v>
      </c>
      <c r="T96" s="201">
        <f>S96*H96</f>
        <v>0</v>
      </c>
      <c r="AR96" s="22" t="s">
        <v>135</v>
      </c>
      <c r="AT96" s="22" t="s">
        <v>130</v>
      </c>
      <c r="AU96" s="22" t="s">
        <v>85</v>
      </c>
      <c r="AY96" s="22" t="s">
        <v>128</v>
      </c>
      <c r="BE96" s="202">
        <f>IF(N96="základní",J96,0)</f>
        <v>0</v>
      </c>
      <c r="BF96" s="202">
        <f>IF(N96="snížená",J96,0)</f>
        <v>0</v>
      </c>
      <c r="BG96" s="202">
        <f>IF(N96="zákl. přenesená",J96,0)</f>
        <v>0</v>
      </c>
      <c r="BH96" s="202">
        <f>IF(N96="sníž. přenesená",J96,0)</f>
        <v>0</v>
      </c>
      <c r="BI96" s="202">
        <f>IF(N96="nulová",J96,0)</f>
        <v>0</v>
      </c>
      <c r="BJ96" s="22" t="s">
        <v>25</v>
      </c>
      <c r="BK96" s="202">
        <f>ROUND(I96*H96,2)</f>
        <v>0</v>
      </c>
      <c r="BL96" s="22" t="s">
        <v>135</v>
      </c>
      <c r="BM96" s="22" t="s">
        <v>154</v>
      </c>
    </row>
    <row r="97" spans="2:65" s="11" customFormat="1" ht="13.5">
      <c r="B97" s="203"/>
      <c r="C97" s="204"/>
      <c r="D97" s="205" t="s">
        <v>137</v>
      </c>
      <c r="E97" s="206" t="s">
        <v>24</v>
      </c>
      <c r="F97" s="207" t="s">
        <v>426</v>
      </c>
      <c r="G97" s="204"/>
      <c r="H97" s="208">
        <v>4.8</v>
      </c>
      <c r="I97" s="209"/>
      <c r="J97" s="204"/>
      <c r="K97" s="204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137</v>
      </c>
      <c r="AU97" s="214" t="s">
        <v>85</v>
      </c>
      <c r="AV97" s="11" t="s">
        <v>85</v>
      </c>
      <c r="AW97" s="11" t="s">
        <v>42</v>
      </c>
      <c r="AX97" s="11" t="s">
        <v>25</v>
      </c>
      <c r="AY97" s="214" t="s">
        <v>128</v>
      </c>
    </row>
    <row r="98" spans="2:65" s="1" customFormat="1" ht="31.5" customHeight="1">
      <c r="B98" s="39"/>
      <c r="C98" s="191" t="s">
        <v>135</v>
      </c>
      <c r="D98" s="191" t="s">
        <v>130</v>
      </c>
      <c r="E98" s="192" t="s">
        <v>157</v>
      </c>
      <c r="F98" s="193" t="s">
        <v>158</v>
      </c>
      <c r="G98" s="194" t="s">
        <v>153</v>
      </c>
      <c r="H98" s="195">
        <v>178.95</v>
      </c>
      <c r="I98" s="196"/>
      <c r="J98" s="197">
        <f>ROUND(I98*H98,2)</f>
        <v>0</v>
      </c>
      <c r="K98" s="193" t="s">
        <v>134</v>
      </c>
      <c r="L98" s="59"/>
      <c r="M98" s="198" t="s">
        <v>24</v>
      </c>
      <c r="N98" s="199" t="s">
        <v>49</v>
      </c>
      <c r="O98" s="40"/>
      <c r="P98" s="200">
        <f>O98*H98</f>
        <v>0</v>
      </c>
      <c r="Q98" s="200">
        <v>0</v>
      </c>
      <c r="R98" s="200">
        <f>Q98*H98</f>
        <v>0</v>
      </c>
      <c r="S98" s="200">
        <v>0</v>
      </c>
      <c r="T98" s="201">
        <f>S98*H98</f>
        <v>0</v>
      </c>
      <c r="AR98" s="22" t="s">
        <v>135</v>
      </c>
      <c r="AT98" s="22" t="s">
        <v>130</v>
      </c>
      <c r="AU98" s="22" t="s">
        <v>85</v>
      </c>
      <c r="AY98" s="22" t="s">
        <v>128</v>
      </c>
      <c r="BE98" s="202">
        <f>IF(N98="základní",J98,0)</f>
        <v>0</v>
      </c>
      <c r="BF98" s="202">
        <f>IF(N98="snížená",J98,0)</f>
        <v>0</v>
      </c>
      <c r="BG98" s="202">
        <f>IF(N98="zákl. přenesená",J98,0)</f>
        <v>0</v>
      </c>
      <c r="BH98" s="202">
        <f>IF(N98="sníž. přenesená",J98,0)</f>
        <v>0</v>
      </c>
      <c r="BI98" s="202">
        <f>IF(N98="nulová",J98,0)</f>
        <v>0</v>
      </c>
      <c r="BJ98" s="22" t="s">
        <v>25</v>
      </c>
      <c r="BK98" s="202">
        <f>ROUND(I98*H98,2)</f>
        <v>0</v>
      </c>
      <c r="BL98" s="22" t="s">
        <v>135</v>
      </c>
      <c r="BM98" s="22" t="s">
        <v>159</v>
      </c>
    </row>
    <row r="99" spans="2:65" s="11" customFormat="1" ht="13.5">
      <c r="B99" s="203"/>
      <c r="C99" s="204"/>
      <c r="D99" s="215" t="s">
        <v>137</v>
      </c>
      <c r="E99" s="218" t="s">
        <v>24</v>
      </c>
      <c r="F99" s="219" t="s">
        <v>427</v>
      </c>
      <c r="G99" s="204"/>
      <c r="H99" s="220">
        <v>85.2</v>
      </c>
      <c r="I99" s="209"/>
      <c r="J99" s="204"/>
      <c r="K99" s="204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137</v>
      </c>
      <c r="AU99" s="214" t="s">
        <v>85</v>
      </c>
      <c r="AV99" s="11" t="s">
        <v>85</v>
      </c>
      <c r="AW99" s="11" t="s">
        <v>42</v>
      </c>
      <c r="AX99" s="11" t="s">
        <v>78</v>
      </c>
      <c r="AY99" s="214" t="s">
        <v>128</v>
      </c>
    </row>
    <row r="100" spans="2:65" s="11" customFormat="1" ht="13.5">
      <c r="B100" s="203"/>
      <c r="C100" s="204"/>
      <c r="D100" s="215" t="s">
        <v>137</v>
      </c>
      <c r="E100" s="218" t="s">
        <v>24</v>
      </c>
      <c r="F100" s="219" t="s">
        <v>428</v>
      </c>
      <c r="G100" s="204"/>
      <c r="H100" s="220">
        <v>93.75</v>
      </c>
      <c r="I100" s="209"/>
      <c r="J100" s="204"/>
      <c r="K100" s="204"/>
      <c r="L100" s="210"/>
      <c r="M100" s="211"/>
      <c r="N100" s="212"/>
      <c r="O100" s="212"/>
      <c r="P100" s="212"/>
      <c r="Q100" s="212"/>
      <c r="R100" s="212"/>
      <c r="S100" s="212"/>
      <c r="T100" s="213"/>
      <c r="AT100" s="214" t="s">
        <v>137</v>
      </c>
      <c r="AU100" s="214" t="s">
        <v>85</v>
      </c>
      <c r="AV100" s="11" t="s">
        <v>85</v>
      </c>
      <c r="AW100" s="11" t="s">
        <v>42</v>
      </c>
      <c r="AX100" s="11" t="s">
        <v>78</v>
      </c>
      <c r="AY100" s="214" t="s">
        <v>128</v>
      </c>
    </row>
    <row r="101" spans="2:65" s="12" customFormat="1" ht="13.5">
      <c r="B101" s="221"/>
      <c r="C101" s="222"/>
      <c r="D101" s="205" t="s">
        <v>137</v>
      </c>
      <c r="E101" s="223" t="s">
        <v>24</v>
      </c>
      <c r="F101" s="224" t="s">
        <v>171</v>
      </c>
      <c r="G101" s="222"/>
      <c r="H101" s="225">
        <v>178.95</v>
      </c>
      <c r="I101" s="226"/>
      <c r="J101" s="222"/>
      <c r="K101" s="222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137</v>
      </c>
      <c r="AU101" s="231" t="s">
        <v>85</v>
      </c>
      <c r="AV101" s="12" t="s">
        <v>135</v>
      </c>
      <c r="AW101" s="12" t="s">
        <v>42</v>
      </c>
      <c r="AX101" s="12" t="s">
        <v>25</v>
      </c>
      <c r="AY101" s="231" t="s">
        <v>128</v>
      </c>
    </row>
    <row r="102" spans="2:65" s="1" customFormat="1" ht="31.5" customHeight="1">
      <c r="B102" s="39"/>
      <c r="C102" s="191" t="s">
        <v>156</v>
      </c>
      <c r="D102" s="191" t="s">
        <v>130</v>
      </c>
      <c r="E102" s="192" t="s">
        <v>162</v>
      </c>
      <c r="F102" s="193" t="s">
        <v>163</v>
      </c>
      <c r="G102" s="194" t="s">
        <v>153</v>
      </c>
      <c r="H102" s="195">
        <v>178.95</v>
      </c>
      <c r="I102" s="196"/>
      <c r="J102" s="197">
        <f>ROUND(I102*H102,2)</f>
        <v>0</v>
      </c>
      <c r="K102" s="193" t="s">
        <v>134</v>
      </c>
      <c r="L102" s="59"/>
      <c r="M102" s="198" t="s">
        <v>24</v>
      </c>
      <c r="N102" s="199" t="s">
        <v>49</v>
      </c>
      <c r="O102" s="40"/>
      <c r="P102" s="200">
        <f>O102*H102</f>
        <v>0</v>
      </c>
      <c r="Q102" s="200">
        <v>0</v>
      </c>
      <c r="R102" s="200">
        <f>Q102*H102</f>
        <v>0</v>
      </c>
      <c r="S102" s="200">
        <v>0</v>
      </c>
      <c r="T102" s="201">
        <f>S102*H102</f>
        <v>0</v>
      </c>
      <c r="AR102" s="22" t="s">
        <v>135</v>
      </c>
      <c r="AT102" s="22" t="s">
        <v>130</v>
      </c>
      <c r="AU102" s="22" t="s">
        <v>85</v>
      </c>
      <c r="AY102" s="22" t="s">
        <v>128</v>
      </c>
      <c r="BE102" s="202">
        <f>IF(N102="základní",J102,0)</f>
        <v>0</v>
      </c>
      <c r="BF102" s="202">
        <f>IF(N102="snížená",J102,0)</f>
        <v>0</v>
      </c>
      <c r="BG102" s="202">
        <f>IF(N102="zákl. přenesená",J102,0)</f>
        <v>0</v>
      </c>
      <c r="BH102" s="202">
        <f>IF(N102="sníž. přenesená",J102,0)</f>
        <v>0</v>
      </c>
      <c r="BI102" s="202">
        <f>IF(N102="nulová",J102,0)</f>
        <v>0</v>
      </c>
      <c r="BJ102" s="22" t="s">
        <v>25</v>
      </c>
      <c r="BK102" s="202">
        <f>ROUND(I102*H102,2)</f>
        <v>0</v>
      </c>
      <c r="BL102" s="22" t="s">
        <v>135</v>
      </c>
      <c r="BM102" s="22" t="s">
        <v>164</v>
      </c>
    </row>
    <row r="103" spans="2:65" s="1" customFormat="1" ht="22.5" customHeight="1">
      <c r="B103" s="39"/>
      <c r="C103" s="191" t="s">
        <v>161</v>
      </c>
      <c r="D103" s="191" t="s">
        <v>130</v>
      </c>
      <c r="E103" s="192" t="s">
        <v>429</v>
      </c>
      <c r="F103" s="193" t="s">
        <v>430</v>
      </c>
      <c r="G103" s="194" t="s">
        <v>133</v>
      </c>
      <c r="H103" s="195">
        <v>70</v>
      </c>
      <c r="I103" s="196"/>
      <c r="J103" s="197">
        <f>ROUND(I103*H103,2)</f>
        <v>0</v>
      </c>
      <c r="K103" s="193" t="s">
        <v>134</v>
      </c>
      <c r="L103" s="59"/>
      <c r="M103" s="198" t="s">
        <v>24</v>
      </c>
      <c r="N103" s="199" t="s">
        <v>49</v>
      </c>
      <c r="O103" s="40"/>
      <c r="P103" s="200">
        <f>O103*H103</f>
        <v>0</v>
      </c>
      <c r="Q103" s="200">
        <v>6.9999999999999999E-4</v>
      </c>
      <c r="R103" s="200">
        <f>Q103*H103</f>
        <v>4.9000000000000002E-2</v>
      </c>
      <c r="S103" s="200">
        <v>0</v>
      </c>
      <c r="T103" s="201">
        <f>S103*H103</f>
        <v>0</v>
      </c>
      <c r="AR103" s="22" t="s">
        <v>135</v>
      </c>
      <c r="AT103" s="22" t="s">
        <v>130</v>
      </c>
      <c r="AU103" s="22" t="s">
        <v>85</v>
      </c>
      <c r="AY103" s="22" t="s">
        <v>128</v>
      </c>
      <c r="BE103" s="202">
        <f>IF(N103="základní",J103,0)</f>
        <v>0</v>
      </c>
      <c r="BF103" s="202">
        <f>IF(N103="snížená",J103,0)</f>
        <v>0</v>
      </c>
      <c r="BG103" s="202">
        <f>IF(N103="zákl. přenesená",J103,0)</f>
        <v>0</v>
      </c>
      <c r="BH103" s="202">
        <f>IF(N103="sníž. přenesená",J103,0)</f>
        <v>0</v>
      </c>
      <c r="BI103" s="202">
        <f>IF(N103="nulová",J103,0)</f>
        <v>0</v>
      </c>
      <c r="BJ103" s="22" t="s">
        <v>25</v>
      </c>
      <c r="BK103" s="202">
        <f>ROUND(I103*H103,2)</f>
        <v>0</v>
      </c>
      <c r="BL103" s="22" t="s">
        <v>135</v>
      </c>
      <c r="BM103" s="22" t="s">
        <v>431</v>
      </c>
    </row>
    <row r="104" spans="2:65" s="11" customFormat="1" ht="13.5">
      <c r="B104" s="203"/>
      <c r="C104" s="204"/>
      <c r="D104" s="205" t="s">
        <v>137</v>
      </c>
      <c r="E104" s="206" t="s">
        <v>24</v>
      </c>
      <c r="F104" s="207" t="s">
        <v>432</v>
      </c>
      <c r="G104" s="204"/>
      <c r="H104" s="208">
        <v>70</v>
      </c>
      <c r="I104" s="209"/>
      <c r="J104" s="204"/>
      <c r="K104" s="204"/>
      <c r="L104" s="210"/>
      <c r="M104" s="211"/>
      <c r="N104" s="212"/>
      <c r="O104" s="212"/>
      <c r="P104" s="212"/>
      <c r="Q104" s="212"/>
      <c r="R104" s="212"/>
      <c r="S104" s="212"/>
      <c r="T104" s="213"/>
      <c r="AT104" s="214" t="s">
        <v>137</v>
      </c>
      <c r="AU104" s="214" t="s">
        <v>85</v>
      </c>
      <c r="AV104" s="11" t="s">
        <v>85</v>
      </c>
      <c r="AW104" s="11" t="s">
        <v>42</v>
      </c>
      <c r="AX104" s="11" t="s">
        <v>25</v>
      </c>
      <c r="AY104" s="214" t="s">
        <v>128</v>
      </c>
    </row>
    <row r="105" spans="2:65" s="1" customFormat="1" ht="31.5" customHeight="1">
      <c r="B105" s="39"/>
      <c r="C105" s="191" t="s">
        <v>165</v>
      </c>
      <c r="D105" s="191" t="s">
        <v>130</v>
      </c>
      <c r="E105" s="192" t="s">
        <v>433</v>
      </c>
      <c r="F105" s="193" t="s">
        <v>434</v>
      </c>
      <c r="G105" s="194" t="s">
        <v>133</v>
      </c>
      <c r="H105" s="195">
        <v>70</v>
      </c>
      <c r="I105" s="196"/>
      <c r="J105" s="197">
        <f>ROUND(I105*H105,2)</f>
        <v>0</v>
      </c>
      <c r="K105" s="193" t="s">
        <v>134</v>
      </c>
      <c r="L105" s="59"/>
      <c r="M105" s="198" t="s">
        <v>24</v>
      </c>
      <c r="N105" s="199" t="s">
        <v>49</v>
      </c>
      <c r="O105" s="40"/>
      <c r="P105" s="200">
        <f>O105*H105</f>
        <v>0</v>
      </c>
      <c r="Q105" s="200">
        <v>0</v>
      </c>
      <c r="R105" s="200">
        <f>Q105*H105</f>
        <v>0</v>
      </c>
      <c r="S105" s="200">
        <v>0</v>
      </c>
      <c r="T105" s="201">
        <f>S105*H105</f>
        <v>0</v>
      </c>
      <c r="AR105" s="22" t="s">
        <v>135</v>
      </c>
      <c r="AT105" s="22" t="s">
        <v>130</v>
      </c>
      <c r="AU105" s="22" t="s">
        <v>85</v>
      </c>
      <c r="AY105" s="22" t="s">
        <v>128</v>
      </c>
      <c r="BE105" s="202">
        <f>IF(N105="základní",J105,0)</f>
        <v>0</v>
      </c>
      <c r="BF105" s="202">
        <f>IF(N105="snížená",J105,0)</f>
        <v>0</v>
      </c>
      <c r="BG105" s="202">
        <f>IF(N105="zákl. přenesená",J105,0)</f>
        <v>0</v>
      </c>
      <c r="BH105" s="202">
        <f>IF(N105="sníž. přenesená",J105,0)</f>
        <v>0</v>
      </c>
      <c r="BI105" s="202">
        <f>IF(N105="nulová",J105,0)</f>
        <v>0</v>
      </c>
      <c r="BJ105" s="22" t="s">
        <v>25</v>
      </c>
      <c r="BK105" s="202">
        <f>ROUND(I105*H105,2)</f>
        <v>0</v>
      </c>
      <c r="BL105" s="22" t="s">
        <v>135</v>
      </c>
      <c r="BM105" s="22" t="s">
        <v>435</v>
      </c>
    </row>
    <row r="106" spans="2:65" s="1" customFormat="1" ht="31.5" customHeight="1">
      <c r="B106" s="39"/>
      <c r="C106" s="191" t="s">
        <v>172</v>
      </c>
      <c r="D106" s="191" t="s">
        <v>130</v>
      </c>
      <c r="E106" s="192" t="s">
        <v>436</v>
      </c>
      <c r="F106" s="193" t="s">
        <v>437</v>
      </c>
      <c r="G106" s="194" t="s">
        <v>153</v>
      </c>
      <c r="H106" s="195">
        <v>30</v>
      </c>
      <c r="I106" s="196"/>
      <c r="J106" s="197">
        <f>ROUND(I106*H106,2)</f>
        <v>0</v>
      </c>
      <c r="K106" s="193" t="s">
        <v>134</v>
      </c>
      <c r="L106" s="59"/>
      <c r="M106" s="198" t="s">
        <v>24</v>
      </c>
      <c r="N106" s="199" t="s">
        <v>49</v>
      </c>
      <c r="O106" s="40"/>
      <c r="P106" s="200">
        <f>O106*H106</f>
        <v>0</v>
      </c>
      <c r="Q106" s="200">
        <v>4.6000000000000001E-4</v>
      </c>
      <c r="R106" s="200">
        <f>Q106*H106</f>
        <v>1.38E-2</v>
      </c>
      <c r="S106" s="200">
        <v>0</v>
      </c>
      <c r="T106" s="201">
        <f>S106*H106</f>
        <v>0</v>
      </c>
      <c r="AR106" s="22" t="s">
        <v>135</v>
      </c>
      <c r="AT106" s="22" t="s">
        <v>130</v>
      </c>
      <c r="AU106" s="22" t="s">
        <v>85</v>
      </c>
      <c r="AY106" s="22" t="s">
        <v>128</v>
      </c>
      <c r="BE106" s="202">
        <f>IF(N106="základní",J106,0)</f>
        <v>0</v>
      </c>
      <c r="BF106" s="202">
        <f>IF(N106="snížená",J106,0)</f>
        <v>0</v>
      </c>
      <c r="BG106" s="202">
        <f>IF(N106="zákl. přenesená",J106,0)</f>
        <v>0</v>
      </c>
      <c r="BH106" s="202">
        <f>IF(N106="sníž. přenesená",J106,0)</f>
        <v>0</v>
      </c>
      <c r="BI106" s="202">
        <f>IF(N106="nulová",J106,0)</f>
        <v>0</v>
      </c>
      <c r="BJ106" s="22" t="s">
        <v>25</v>
      </c>
      <c r="BK106" s="202">
        <f>ROUND(I106*H106,2)</f>
        <v>0</v>
      </c>
      <c r="BL106" s="22" t="s">
        <v>135</v>
      </c>
      <c r="BM106" s="22" t="s">
        <v>438</v>
      </c>
    </row>
    <row r="107" spans="2:65" s="11" customFormat="1" ht="13.5">
      <c r="B107" s="203"/>
      <c r="C107" s="204"/>
      <c r="D107" s="205" t="s">
        <v>137</v>
      </c>
      <c r="E107" s="206" t="s">
        <v>24</v>
      </c>
      <c r="F107" s="207" t="s">
        <v>439</v>
      </c>
      <c r="G107" s="204"/>
      <c r="H107" s="208">
        <v>30</v>
      </c>
      <c r="I107" s="209"/>
      <c r="J107" s="204"/>
      <c r="K107" s="204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137</v>
      </c>
      <c r="AU107" s="214" t="s">
        <v>85</v>
      </c>
      <c r="AV107" s="11" t="s">
        <v>85</v>
      </c>
      <c r="AW107" s="11" t="s">
        <v>42</v>
      </c>
      <c r="AX107" s="11" t="s">
        <v>25</v>
      </c>
      <c r="AY107" s="214" t="s">
        <v>128</v>
      </c>
    </row>
    <row r="108" spans="2:65" s="1" customFormat="1" ht="31.5" customHeight="1">
      <c r="B108" s="39"/>
      <c r="C108" s="191" t="s">
        <v>176</v>
      </c>
      <c r="D108" s="191" t="s">
        <v>130</v>
      </c>
      <c r="E108" s="192" t="s">
        <v>440</v>
      </c>
      <c r="F108" s="193" t="s">
        <v>441</v>
      </c>
      <c r="G108" s="194" t="s">
        <v>153</v>
      </c>
      <c r="H108" s="195">
        <v>30</v>
      </c>
      <c r="I108" s="196"/>
      <c r="J108" s="197">
        <f>ROUND(I108*H108,2)</f>
        <v>0</v>
      </c>
      <c r="K108" s="193" t="s">
        <v>134</v>
      </c>
      <c r="L108" s="59"/>
      <c r="M108" s="198" t="s">
        <v>24</v>
      </c>
      <c r="N108" s="199" t="s">
        <v>49</v>
      </c>
      <c r="O108" s="40"/>
      <c r="P108" s="200">
        <f>O108*H108</f>
        <v>0</v>
      </c>
      <c r="Q108" s="200">
        <v>0</v>
      </c>
      <c r="R108" s="200">
        <f>Q108*H108</f>
        <v>0</v>
      </c>
      <c r="S108" s="200">
        <v>0</v>
      </c>
      <c r="T108" s="201">
        <f>S108*H108</f>
        <v>0</v>
      </c>
      <c r="AR108" s="22" t="s">
        <v>135</v>
      </c>
      <c r="AT108" s="22" t="s">
        <v>130</v>
      </c>
      <c r="AU108" s="22" t="s">
        <v>85</v>
      </c>
      <c r="AY108" s="22" t="s">
        <v>128</v>
      </c>
      <c r="BE108" s="202">
        <f>IF(N108="základní",J108,0)</f>
        <v>0</v>
      </c>
      <c r="BF108" s="202">
        <f>IF(N108="snížená",J108,0)</f>
        <v>0</v>
      </c>
      <c r="BG108" s="202">
        <f>IF(N108="zákl. přenesená",J108,0)</f>
        <v>0</v>
      </c>
      <c r="BH108" s="202">
        <f>IF(N108="sníž. přenesená",J108,0)</f>
        <v>0</v>
      </c>
      <c r="BI108" s="202">
        <f>IF(N108="nulová",J108,0)</f>
        <v>0</v>
      </c>
      <c r="BJ108" s="22" t="s">
        <v>25</v>
      </c>
      <c r="BK108" s="202">
        <f>ROUND(I108*H108,2)</f>
        <v>0</v>
      </c>
      <c r="BL108" s="22" t="s">
        <v>135</v>
      </c>
      <c r="BM108" s="22" t="s">
        <v>442</v>
      </c>
    </row>
    <row r="109" spans="2:65" s="1" customFormat="1" ht="44.25" customHeight="1">
      <c r="B109" s="39"/>
      <c r="C109" s="191" t="s">
        <v>30</v>
      </c>
      <c r="D109" s="191" t="s">
        <v>130</v>
      </c>
      <c r="E109" s="192" t="s">
        <v>185</v>
      </c>
      <c r="F109" s="193" t="s">
        <v>186</v>
      </c>
      <c r="G109" s="194" t="s">
        <v>153</v>
      </c>
      <c r="H109" s="195">
        <v>178.95</v>
      </c>
      <c r="I109" s="196"/>
      <c r="J109" s="197">
        <f>ROUND(I109*H109,2)</f>
        <v>0</v>
      </c>
      <c r="K109" s="193" t="s">
        <v>134</v>
      </c>
      <c r="L109" s="59"/>
      <c r="M109" s="198" t="s">
        <v>24</v>
      </c>
      <c r="N109" s="199" t="s">
        <v>49</v>
      </c>
      <c r="O109" s="40"/>
      <c r="P109" s="200">
        <f>O109*H109</f>
        <v>0</v>
      </c>
      <c r="Q109" s="200">
        <v>0</v>
      </c>
      <c r="R109" s="200">
        <f>Q109*H109</f>
        <v>0</v>
      </c>
      <c r="S109" s="200">
        <v>0</v>
      </c>
      <c r="T109" s="201">
        <f>S109*H109</f>
        <v>0</v>
      </c>
      <c r="AR109" s="22" t="s">
        <v>135</v>
      </c>
      <c r="AT109" s="22" t="s">
        <v>130</v>
      </c>
      <c r="AU109" s="22" t="s">
        <v>85</v>
      </c>
      <c r="AY109" s="22" t="s">
        <v>128</v>
      </c>
      <c r="BE109" s="202">
        <f>IF(N109="základní",J109,0)</f>
        <v>0</v>
      </c>
      <c r="BF109" s="202">
        <f>IF(N109="snížená",J109,0)</f>
        <v>0</v>
      </c>
      <c r="BG109" s="202">
        <f>IF(N109="zákl. přenesená",J109,0)</f>
        <v>0</v>
      </c>
      <c r="BH109" s="202">
        <f>IF(N109="sníž. přenesená",J109,0)</f>
        <v>0</v>
      </c>
      <c r="BI109" s="202">
        <f>IF(N109="nulová",J109,0)</f>
        <v>0</v>
      </c>
      <c r="BJ109" s="22" t="s">
        <v>25</v>
      </c>
      <c r="BK109" s="202">
        <f>ROUND(I109*H109,2)</f>
        <v>0</v>
      </c>
      <c r="BL109" s="22" t="s">
        <v>135</v>
      </c>
      <c r="BM109" s="22" t="s">
        <v>187</v>
      </c>
    </row>
    <row r="110" spans="2:65" s="1" customFormat="1" ht="31.5" customHeight="1">
      <c r="B110" s="39"/>
      <c r="C110" s="191" t="s">
        <v>184</v>
      </c>
      <c r="D110" s="191" t="s">
        <v>130</v>
      </c>
      <c r="E110" s="192" t="s">
        <v>191</v>
      </c>
      <c r="F110" s="193" t="s">
        <v>192</v>
      </c>
      <c r="G110" s="194" t="s">
        <v>153</v>
      </c>
      <c r="H110" s="195">
        <v>159.93899999999999</v>
      </c>
      <c r="I110" s="196"/>
      <c r="J110" s="197">
        <f>ROUND(I110*H110,2)</f>
        <v>0</v>
      </c>
      <c r="K110" s="193" t="s">
        <v>134</v>
      </c>
      <c r="L110" s="59"/>
      <c r="M110" s="198" t="s">
        <v>24</v>
      </c>
      <c r="N110" s="199" t="s">
        <v>49</v>
      </c>
      <c r="O110" s="40"/>
      <c r="P110" s="200">
        <f>O110*H110</f>
        <v>0</v>
      </c>
      <c r="Q110" s="200">
        <v>0</v>
      </c>
      <c r="R110" s="200">
        <f>Q110*H110</f>
        <v>0</v>
      </c>
      <c r="S110" s="200">
        <v>0</v>
      </c>
      <c r="T110" s="201">
        <f>S110*H110</f>
        <v>0</v>
      </c>
      <c r="AR110" s="22" t="s">
        <v>135</v>
      </c>
      <c r="AT110" s="22" t="s">
        <v>130</v>
      </c>
      <c r="AU110" s="22" t="s">
        <v>85</v>
      </c>
      <c r="AY110" s="22" t="s">
        <v>128</v>
      </c>
      <c r="BE110" s="202">
        <f>IF(N110="základní",J110,0)</f>
        <v>0</v>
      </c>
      <c r="BF110" s="202">
        <f>IF(N110="snížená",J110,0)</f>
        <v>0</v>
      </c>
      <c r="BG110" s="202">
        <f>IF(N110="zákl. přenesená",J110,0)</f>
        <v>0</v>
      </c>
      <c r="BH110" s="202">
        <f>IF(N110="sníž. přenesená",J110,0)</f>
        <v>0</v>
      </c>
      <c r="BI110" s="202">
        <f>IF(N110="nulová",J110,0)</f>
        <v>0</v>
      </c>
      <c r="BJ110" s="22" t="s">
        <v>25</v>
      </c>
      <c r="BK110" s="202">
        <f>ROUND(I110*H110,2)</f>
        <v>0</v>
      </c>
      <c r="BL110" s="22" t="s">
        <v>135</v>
      </c>
      <c r="BM110" s="22" t="s">
        <v>193</v>
      </c>
    </row>
    <row r="111" spans="2:65" s="11" customFormat="1" ht="13.5">
      <c r="B111" s="203"/>
      <c r="C111" s="204"/>
      <c r="D111" s="215" t="s">
        <v>137</v>
      </c>
      <c r="E111" s="218" t="s">
        <v>24</v>
      </c>
      <c r="F111" s="219" t="s">
        <v>443</v>
      </c>
      <c r="G111" s="204"/>
      <c r="H111" s="220">
        <v>75.789000000000001</v>
      </c>
      <c r="I111" s="209"/>
      <c r="J111" s="204"/>
      <c r="K111" s="204"/>
      <c r="L111" s="210"/>
      <c r="M111" s="211"/>
      <c r="N111" s="212"/>
      <c r="O111" s="212"/>
      <c r="P111" s="212"/>
      <c r="Q111" s="212"/>
      <c r="R111" s="212"/>
      <c r="S111" s="212"/>
      <c r="T111" s="213"/>
      <c r="AT111" s="214" t="s">
        <v>137</v>
      </c>
      <c r="AU111" s="214" t="s">
        <v>85</v>
      </c>
      <c r="AV111" s="11" t="s">
        <v>85</v>
      </c>
      <c r="AW111" s="11" t="s">
        <v>42</v>
      </c>
      <c r="AX111" s="11" t="s">
        <v>78</v>
      </c>
      <c r="AY111" s="214" t="s">
        <v>128</v>
      </c>
    </row>
    <row r="112" spans="2:65" s="11" customFormat="1" ht="13.5">
      <c r="B112" s="203"/>
      <c r="C112" s="204"/>
      <c r="D112" s="215" t="s">
        <v>137</v>
      </c>
      <c r="E112" s="218" t="s">
        <v>24</v>
      </c>
      <c r="F112" s="219" t="s">
        <v>444</v>
      </c>
      <c r="G112" s="204"/>
      <c r="H112" s="220">
        <v>84.15</v>
      </c>
      <c r="I112" s="209"/>
      <c r="J112" s="204"/>
      <c r="K112" s="204"/>
      <c r="L112" s="210"/>
      <c r="M112" s="211"/>
      <c r="N112" s="212"/>
      <c r="O112" s="212"/>
      <c r="P112" s="212"/>
      <c r="Q112" s="212"/>
      <c r="R112" s="212"/>
      <c r="S112" s="212"/>
      <c r="T112" s="213"/>
      <c r="AT112" s="214" t="s">
        <v>137</v>
      </c>
      <c r="AU112" s="214" t="s">
        <v>85</v>
      </c>
      <c r="AV112" s="11" t="s">
        <v>85</v>
      </c>
      <c r="AW112" s="11" t="s">
        <v>42</v>
      </c>
      <c r="AX112" s="11" t="s">
        <v>78</v>
      </c>
      <c r="AY112" s="214" t="s">
        <v>128</v>
      </c>
    </row>
    <row r="113" spans="2:65" s="12" customFormat="1" ht="13.5">
      <c r="B113" s="221"/>
      <c r="C113" s="222"/>
      <c r="D113" s="205" t="s">
        <v>137</v>
      </c>
      <c r="E113" s="223" t="s">
        <v>24</v>
      </c>
      <c r="F113" s="224" t="s">
        <v>171</v>
      </c>
      <c r="G113" s="222"/>
      <c r="H113" s="225">
        <v>159.93899999999999</v>
      </c>
      <c r="I113" s="226"/>
      <c r="J113" s="222"/>
      <c r="K113" s="222"/>
      <c r="L113" s="227"/>
      <c r="M113" s="228"/>
      <c r="N113" s="229"/>
      <c r="O113" s="229"/>
      <c r="P113" s="229"/>
      <c r="Q113" s="229"/>
      <c r="R113" s="229"/>
      <c r="S113" s="229"/>
      <c r="T113" s="230"/>
      <c r="AT113" s="231" t="s">
        <v>137</v>
      </c>
      <c r="AU113" s="231" t="s">
        <v>85</v>
      </c>
      <c r="AV113" s="12" t="s">
        <v>135</v>
      </c>
      <c r="AW113" s="12" t="s">
        <v>42</v>
      </c>
      <c r="AX113" s="12" t="s">
        <v>25</v>
      </c>
      <c r="AY113" s="231" t="s">
        <v>128</v>
      </c>
    </row>
    <row r="114" spans="2:65" s="1" customFormat="1" ht="44.25" customHeight="1">
      <c r="B114" s="39"/>
      <c r="C114" s="191" t="s">
        <v>190</v>
      </c>
      <c r="D114" s="191" t="s">
        <v>130</v>
      </c>
      <c r="E114" s="192" t="s">
        <v>198</v>
      </c>
      <c r="F114" s="193" t="s">
        <v>199</v>
      </c>
      <c r="G114" s="194" t="s">
        <v>153</v>
      </c>
      <c r="H114" s="195">
        <v>6.4</v>
      </c>
      <c r="I114" s="196"/>
      <c r="J114" s="197">
        <f>ROUND(I114*H114,2)</f>
        <v>0</v>
      </c>
      <c r="K114" s="193" t="s">
        <v>134</v>
      </c>
      <c r="L114" s="59"/>
      <c r="M114" s="198" t="s">
        <v>24</v>
      </c>
      <c r="N114" s="199" t="s">
        <v>49</v>
      </c>
      <c r="O114" s="40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AR114" s="22" t="s">
        <v>135</v>
      </c>
      <c r="AT114" s="22" t="s">
        <v>130</v>
      </c>
      <c r="AU114" s="22" t="s">
        <v>85</v>
      </c>
      <c r="AY114" s="22" t="s">
        <v>128</v>
      </c>
      <c r="BE114" s="202">
        <f>IF(N114="základní",J114,0)</f>
        <v>0</v>
      </c>
      <c r="BF114" s="202">
        <f>IF(N114="snížená",J114,0)</f>
        <v>0</v>
      </c>
      <c r="BG114" s="202">
        <f>IF(N114="zákl. přenesená",J114,0)</f>
        <v>0</v>
      </c>
      <c r="BH114" s="202">
        <f>IF(N114="sníž. přenesená",J114,0)</f>
        <v>0</v>
      </c>
      <c r="BI114" s="202">
        <f>IF(N114="nulová",J114,0)</f>
        <v>0</v>
      </c>
      <c r="BJ114" s="22" t="s">
        <v>25</v>
      </c>
      <c r="BK114" s="202">
        <f>ROUND(I114*H114,2)</f>
        <v>0</v>
      </c>
      <c r="BL114" s="22" t="s">
        <v>135</v>
      </c>
      <c r="BM114" s="22" t="s">
        <v>200</v>
      </c>
    </row>
    <row r="115" spans="2:65" s="11" customFormat="1" ht="13.5">
      <c r="B115" s="203"/>
      <c r="C115" s="204"/>
      <c r="D115" s="205" t="s">
        <v>137</v>
      </c>
      <c r="E115" s="206" t="s">
        <v>24</v>
      </c>
      <c r="F115" s="207" t="s">
        <v>445</v>
      </c>
      <c r="G115" s="204"/>
      <c r="H115" s="208">
        <v>6.4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137</v>
      </c>
      <c r="AU115" s="214" t="s">
        <v>85</v>
      </c>
      <c r="AV115" s="11" t="s">
        <v>85</v>
      </c>
      <c r="AW115" s="11" t="s">
        <v>42</v>
      </c>
      <c r="AX115" s="11" t="s">
        <v>25</v>
      </c>
      <c r="AY115" s="214" t="s">
        <v>128</v>
      </c>
    </row>
    <row r="116" spans="2:65" s="1" customFormat="1" ht="44.25" customHeight="1">
      <c r="B116" s="39"/>
      <c r="C116" s="232" t="s">
        <v>197</v>
      </c>
      <c r="D116" s="232" t="s">
        <v>203</v>
      </c>
      <c r="E116" s="233" t="s">
        <v>204</v>
      </c>
      <c r="F116" s="234" t="s">
        <v>205</v>
      </c>
      <c r="G116" s="235" t="s">
        <v>206</v>
      </c>
      <c r="H116" s="236">
        <v>12.8</v>
      </c>
      <c r="I116" s="237"/>
      <c r="J116" s="238">
        <f>ROUND(I116*H116,2)</f>
        <v>0</v>
      </c>
      <c r="K116" s="234" t="s">
        <v>134</v>
      </c>
      <c r="L116" s="239"/>
      <c r="M116" s="240" t="s">
        <v>24</v>
      </c>
      <c r="N116" s="241" t="s">
        <v>49</v>
      </c>
      <c r="O116" s="40"/>
      <c r="P116" s="200">
        <f>O116*H116</f>
        <v>0</v>
      </c>
      <c r="Q116" s="200">
        <v>1</v>
      </c>
      <c r="R116" s="200">
        <f>Q116*H116</f>
        <v>12.8</v>
      </c>
      <c r="S116" s="200">
        <v>0</v>
      </c>
      <c r="T116" s="201">
        <f>S116*H116</f>
        <v>0</v>
      </c>
      <c r="AR116" s="22" t="s">
        <v>172</v>
      </c>
      <c r="AT116" s="22" t="s">
        <v>203</v>
      </c>
      <c r="AU116" s="22" t="s">
        <v>85</v>
      </c>
      <c r="AY116" s="22" t="s">
        <v>128</v>
      </c>
      <c r="BE116" s="202">
        <f>IF(N116="základní",J116,0)</f>
        <v>0</v>
      </c>
      <c r="BF116" s="202">
        <f>IF(N116="snížená",J116,0)</f>
        <v>0</v>
      </c>
      <c r="BG116" s="202">
        <f>IF(N116="zákl. přenesená",J116,0)</f>
        <v>0</v>
      </c>
      <c r="BH116" s="202">
        <f>IF(N116="sníž. přenesená",J116,0)</f>
        <v>0</v>
      </c>
      <c r="BI116" s="202">
        <f>IF(N116="nulová",J116,0)</f>
        <v>0</v>
      </c>
      <c r="BJ116" s="22" t="s">
        <v>25</v>
      </c>
      <c r="BK116" s="202">
        <f>ROUND(I116*H116,2)</f>
        <v>0</v>
      </c>
      <c r="BL116" s="22" t="s">
        <v>135</v>
      </c>
      <c r="BM116" s="22" t="s">
        <v>207</v>
      </c>
    </row>
    <row r="117" spans="2:65" s="11" customFormat="1" ht="13.5">
      <c r="B117" s="203"/>
      <c r="C117" s="204"/>
      <c r="D117" s="205" t="s">
        <v>137</v>
      </c>
      <c r="E117" s="204"/>
      <c r="F117" s="207" t="s">
        <v>446</v>
      </c>
      <c r="G117" s="204"/>
      <c r="H117" s="208">
        <v>12.8</v>
      </c>
      <c r="I117" s="209"/>
      <c r="J117" s="204"/>
      <c r="K117" s="204"/>
      <c r="L117" s="210"/>
      <c r="M117" s="211"/>
      <c r="N117" s="212"/>
      <c r="O117" s="212"/>
      <c r="P117" s="212"/>
      <c r="Q117" s="212"/>
      <c r="R117" s="212"/>
      <c r="S117" s="212"/>
      <c r="T117" s="213"/>
      <c r="AT117" s="214" t="s">
        <v>137</v>
      </c>
      <c r="AU117" s="214" t="s">
        <v>85</v>
      </c>
      <c r="AV117" s="11" t="s">
        <v>85</v>
      </c>
      <c r="AW117" s="11" t="s">
        <v>6</v>
      </c>
      <c r="AX117" s="11" t="s">
        <v>25</v>
      </c>
      <c r="AY117" s="214" t="s">
        <v>128</v>
      </c>
    </row>
    <row r="118" spans="2:65" s="1" customFormat="1" ht="31.5" customHeight="1">
      <c r="B118" s="39"/>
      <c r="C118" s="191" t="s">
        <v>202</v>
      </c>
      <c r="D118" s="191" t="s">
        <v>130</v>
      </c>
      <c r="E118" s="192" t="s">
        <v>209</v>
      </c>
      <c r="F118" s="193" t="s">
        <v>210</v>
      </c>
      <c r="G118" s="194" t="s">
        <v>153</v>
      </c>
      <c r="H118" s="195">
        <v>34.615000000000002</v>
      </c>
      <c r="I118" s="196"/>
      <c r="J118" s="197">
        <f>ROUND(I118*H118,2)</f>
        <v>0</v>
      </c>
      <c r="K118" s="193" t="s">
        <v>134</v>
      </c>
      <c r="L118" s="59"/>
      <c r="M118" s="198" t="s">
        <v>24</v>
      </c>
      <c r="N118" s="199" t="s">
        <v>49</v>
      </c>
      <c r="O118" s="40"/>
      <c r="P118" s="200">
        <f>O118*H118</f>
        <v>0</v>
      </c>
      <c r="Q118" s="200">
        <v>0</v>
      </c>
      <c r="R118" s="200">
        <f>Q118*H118</f>
        <v>0</v>
      </c>
      <c r="S118" s="200">
        <v>0</v>
      </c>
      <c r="T118" s="201">
        <f>S118*H118</f>
        <v>0</v>
      </c>
      <c r="AR118" s="22" t="s">
        <v>135</v>
      </c>
      <c r="AT118" s="22" t="s">
        <v>130</v>
      </c>
      <c r="AU118" s="22" t="s">
        <v>85</v>
      </c>
      <c r="AY118" s="22" t="s">
        <v>128</v>
      </c>
      <c r="BE118" s="202">
        <f>IF(N118="základní",J118,0)</f>
        <v>0</v>
      </c>
      <c r="BF118" s="202">
        <f>IF(N118="snížená",J118,0)</f>
        <v>0</v>
      </c>
      <c r="BG118" s="202">
        <f>IF(N118="zákl. přenesená",J118,0)</f>
        <v>0</v>
      </c>
      <c r="BH118" s="202">
        <f>IF(N118="sníž. přenesená",J118,0)</f>
        <v>0</v>
      </c>
      <c r="BI118" s="202">
        <f>IF(N118="nulová",J118,0)</f>
        <v>0</v>
      </c>
      <c r="BJ118" s="22" t="s">
        <v>25</v>
      </c>
      <c r="BK118" s="202">
        <f>ROUND(I118*H118,2)</f>
        <v>0</v>
      </c>
      <c r="BL118" s="22" t="s">
        <v>135</v>
      </c>
      <c r="BM118" s="22" t="s">
        <v>211</v>
      </c>
    </row>
    <row r="119" spans="2:65" s="11" customFormat="1" ht="13.5">
      <c r="B119" s="203"/>
      <c r="C119" s="204"/>
      <c r="D119" s="215" t="s">
        <v>137</v>
      </c>
      <c r="E119" s="218" t="s">
        <v>24</v>
      </c>
      <c r="F119" s="219" t="s">
        <v>447</v>
      </c>
      <c r="G119" s="204"/>
      <c r="H119" s="220">
        <v>4.8</v>
      </c>
      <c r="I119" s="209"/>
      <c r="J119" s="204"/>
      <c r="K119" s="204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137</v>
      </c>
      <c r="AU119" s="214" t="s">
        <v>85</v>
      </c>
      <c r="AV119" s="11" t="s">
        <v>85</v>
      </c>
      <c r="AW119" s="11" t="s">
        <v>42</v>
      </c>
      <c r="AX119" s="11" t="s">
        <v>78</v>
      </c>
      <c r="AY119" s="214" t="s">
        <v>128</v>
      </c>
    </row>
    <row r="120" spans="2:65" s="11" customFormat="1" ht="13.5">
      <c r="B120" s="203"/>
      <c r="C120" s="204"/>
      <c r="D120" s="215" t="s">
        <v>137</v>
      </c>
      <c r="E120" s="218" t="s">
        <v>24</v>
      </c>
      <c r="F120" s="219" t="s">
        <v>448</v>
      </c>
      <c r="G120" s="204"/>
      <c r="H120" s="220">
        <v>5.4</v>
      </c>
      <c r="I120" s="209"/>
      <c r="J120" s="204"/>
      <c r="K120" s="204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137</v>
      </c>
      <c r="AU120" s="214" t="s">
        <v>85</v>
      </c>
      <c r="AV120" s="11" t="s">
        <v>85</v>
      </c>
      <c r="AW120" s="11" t="s">
        <v>42</v>
      </c>
      <c r="AX120" s="11" t="s">
        <v>78</v>
      </c>
      <c r="AY120" s="214" t="s">
        <v>128</v>
      </c>
    </row>
    <row r="121" spans="2:65" s="11" customFormat="1" ht="13.5">
      <c r="B121" s="203"/>
      <c r="C121" s="204"/>
      <c r="D121" s="215" t="s">
        <v>137</v>
      </c>
      <c r="E121" s="218" t="s">
        <v>24</v>
      </c>
      <c r="F121" s="219" t="s">
        <v>449</v>
      </c>
      <c r="G121" s="204"/>
      <c r="H121" s="220">
        <v>24.414999999999999</v>
      </c>
      <c r="I121" s="209"/>
      <c r="J121" s="204"/>
      <c r="K121" s="204"/>
      <c r="L121" s="210"/>
      <c r="M121" s="211"/>
      <c r="N121" s="212"/>
      <c r="O121" s="212"/>
      <c r="P121" s="212"/>
      <c r="Q121" s="212"/>
      <c r="R121" s="212"/>
      <c r="S121" s="212"/>
      <c r="T121" s="213"/>
      <c r="AT121" s="214" t="s">
        <v>137</v>
      </c>
      <c r="AU121" s="214" t="s">
        <v>85</v>
      </c>
      <c r="AV121" s="11" t="s">
        <v>85</v>
      </c>
      <c r="AW121" s="11" t="s">
        <v>42</v>
      </c>
      <c r="AX121" s="11" t="s">
        <v>78</v>
      </c>
      <c r="AY121" s="214" t="s">
        <v>128</v>
      </c>
    </row>
    <row r="122" spans="2:65" s="12" customFormat="1" ht="13.5">
      <c r="B122" s="221"/>
      <c r="C122" s="222"/>
      <c r="D122" s="205" t="s">
        <v>137</v>
      </c>
      <c r="E122" s="223" t="s">
        <v>24</v>
      </c>
      <c r="F122" s="224" t="s">
        <v>171</v>
      </c>
      <c r="G122" s="222"/>
      <c r="H122" s="225">
        <v>34.615000000000002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137</v>
      </c>
      <c r="AU122" s="231" t="s">
        <v>85</v>
      </c>
      <c r="AV122" s="12" t="s">
        <v>135</v>
      </c>
      <c r="AW122" s="12" t="s">
        <v>42</v>
      </c>
      <c r="AX122" s="12" t="s">
        <v>25</v>
      </c>
      <c r="AY122" s="231" t="s">
        <v>128</v>
      </c>
    </row>
    <row r="123" spans="2:65" s="1" customFormat="1" ht="44.25" customHeight="1">
      <c r="B123" s="39"/>
      <c r="C123" s="191" t="s">
        <v>10</v>
      </c>
      <c r="D123" s="191" t="s">
        <v>130</v>
      </c>
      <c r="E123" s="192" t="s">
        <v>215</v>
      </c>
      <c r="F123" s="193" t="s">
        <v>216</v>
      </c>
      <c r="G123" s="194" t="s">
        <v>153</v>
      </c>
      <c r="H123" s="195">
        <v>24.414999999999999</v>
      </c>
      <c r="I123" s="196"/>
      <c r="J123" s="197">
        <f>ROUND(I123*H123,2)</f>
        <v>0</v>
      </c>
      <c r="K123" s="193" t="s">
        <v>134</v>
      </c>
      <c r="L123" s="59"/>
      <c r="M123" s="198" t="s">
        <v>24</v>
      </c>
      <c r="N123" s="199" t="s">
        <v>49</v>
      </c>
      <c r="O123" s="40"/>
      <c r="P123" s="200">
        <f>O123*H123</f>
        <v>0</v>
      </c>
      <c r="Q123" s="200">
        <v>0</v>
      </c>
      <c r="R123" s="200">
        <f>Q123*H123</f>
        <v>0</v>
      </c>
      <c r="S123" s="200">
        <v>0</v>
      </c>
      <c r="T123" s="201">
        <f>S123*H123</f>
        <v>0</v>
      </c>
      <c r="AR123" s="22" t="s">
        <v>135</v>
      </c>
      <c r="AT123" s="22" t="s">
        <v>130</v>
      </c>
      <c r="AU123" s="22" t="s">
        <v>85</v>
      </c>
      <c r="AY123" s="22" t="s">
        <v>128</v>
      </c>
      <c r="BE123" s="202">
        <f>IF(N123="základní",J123,0)</f>
        <v>0</v>
      </c>
      <c r="BF123" s="202">
        <f>IF(N123="snížená",J123,0)</f>
        <v>0</v>
      </c>
      <c r="BG123" s="202">
        <f>IF(N123="zákl. přenesená",J123,0)</f>
        <v>0</v>
      </c>
      <c r="BH123" s="202">
        <f>IF(N123="sníž. přenesená",J123,0)</f>
        <v>0</v>
      </c>
      <c r="BI123" s="202">
        <f>IF(N123="nulová",J123,0)</f>
        <v>0</v>
      </c>
      <c r="BJ123" s="22" t="s">
        <v>25</v>
      </c>
      <c r="BK123" s="202">
        <f>ROUND(I123*H123,2)</f>
        <v>0</v>
      </c>
      <c r="BL123" s="22" t="s">
        <v>135</v>
      </c>
      <c r="BM123" s="22" t="s">
        <v>217</v>
      </c>
    </row>
    <row r="124" spans="2:65" s="11" customFormat="1" ht="13.5">
      <c r="B124" s="203"/>
      <c r="C124" s="204"/>
      <c r="D124" s="205" t="s">
        <v>137</v>
      </c>
      <c r="E124" s="206" t="s">
        <v>24</v>
      </c>
      <c r="F124" s="207" t="s">
        <v>450</v>
      </c>
      <c r="G124" s="204"/>
      <c r="H124" s="208">
        <v>24.414999999999999</v>
      </c>
      <c r="I124" s="209"/>
      <c r="J124" s="204"/>
      <c r="K124" s="204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137</v>
      </c>
      <c r="AU124" s="214" t="s">
        <v>85</v>
      </c>
      <c r="AV124" s="11" t="s">
        <v>85</v>
      </c>
      <c r="AW124" s="11" t="s">
        <v>42</v>
      </c>
      <c r="AX124" s="11" t="s">
        <v>25</v>
      </c>
      <c r="AY124" s="214" t="s">
        <v>128</v>
      </c>
    </row>
    <row r="125" spans="2:65" s="1" customFormat="1" ht="22.5" customHeight="1">
      <c r="B125" s="39"/>
      <c r="C125" s="191" t="s">
        <v>214</v>
      </c>
      <c r="D125" s="191" t="s">
        <v>130</v>
      </c>
      <c r="E125" s="192" t="s">
        <v>220</v>
      </c>
      <c r="F125" s="193" t="s">
        <v>221</v>
      </c>
      <c r="G125" s="194" t="s">
        <v>153</v>
      </c>
      <c r="H125" s="195">
        <v>24.414999999999999</v>
      </c>
      <c r="I125" s="196"/>
      <c r="J125" s="197">
        <f>ROUND(I125*H125,2)</f>
        <v>0</v>
      </c>
      <c r="K125" s="193" t="s">
        <v>134</v>
      </c>
      <c r="L125" s="59"/>
      <c r="M125" s="198" t="s">
        <v>24</v>
      </c>
      <c r="N125" s="199" t="s">
        <v>49</v>
      </c>
      <c r="O125" s="40"/>
      <c r="P125" s="200">
        <f>O125*H125</f>
        <v>0</v>
      </c>
      <c r="Q125" s="200">
        <v>0</v>
      </c>
      <c r="R125" s="200">
        <f>Q125*H125</f>
        <v>0</v>
      </c>
      <c r="S125" s="200">
        <v>0</v>
      </c>
      <c r="T125" s="201">
        <f>S125*H125</f>
        <v>0</v>
      </c>
      <c r="AR125" s="22" t="s">
        <v>135</v>
      </c>
      <c r="AT125" s="22" t="s">
        <v>130</v>
      </c>
      <c r="AU125" s="22" t="s">
        <v>85</v>
      </c>
      <c r="AY125" s="22" t="s">
        <v>128</v>
      </c>
      <c r="BE125" s="202">
        <f>IF(N125="základní",J125,0)</f>
        <v>0</v>
      </c>
      <c r="BF125" s="202">
        <f>IF(N125="snížená",J125,0)</f>
        <v>0</v>
      </c>
      <c r="BG125" s="202">
        <f>IF(N125="zákl. přenesená",J125,0)</f>
        <v>0</v>
      </c>
      <c r="BH125" s="202">
        <f>IF(N125="sníž. přenesená",J125,0)</f>
        <v>0</v>
      </c>
      <c r="BI125" s="202">
        <f>IF(N125="nulová",J125,0)</f>
        <v>0</v>
      </c>
      <c r="BJ125" s="22" t="s">
        <v>25</v>
      </c>
      <c r="BK125" s="202">
        <f>ROUND(I125*H125,2)</f>
        <v>0</v>
      </c>
      <c r="BL125" s="22" t="s">
        <v>135</v>
      </c>
      <c r="BM125" s="22" t="s">
        <v>222</v>
      </c>
    </row>
    <row r="126" spans="2:65" s="1" customFormat="1" ht="22.5" customHeight="1">
      <c r="B126" s="39"/>
      <c r="C126" s="191" t="s">
        <v>219</v>
      </c>
      <c r="D126" s="191" t="s">
        <v>130</v>
      </c>
      <c r="E126" s="192" t="s">
        <v>224</v>
      </c>
      <c r="F126" s="193" t="s">
        <v>225</v>
      </c>
      <c r="G126" s="194" t="s">
        <v>206</v>
      </c>
      <c r="H126" s="195">
        <v>48.83</v>
      </c>
      <c r="I126" s="196"/>
      <c r="J126" s="197">
        <f>ROUND(I126*H126,2)</f>
        <v>0</v>
      </c>
      <c r="K126" s="193" t="s">
        <v>134</v>
      </c>
      <c r="L126" s="59"/>
      <c r="M126" s="198" t="s">
        <v>24</v>
      </c>
      <c r="N126" s="199" t="s">
        <v>49</v>
      </c>
      <c r="O126" s="40"/>
      <c r="P126" s="200">
        <f>O126*H126</f>
        <v>0</v>
      </c>
      <c r="Q126" s="200">
        <v>0</v>
      </c>
      <c r="R126" s="200">
        <f>Q126*H126</f>
        <v>0</v>
      </c>
      <c r="S126" s="200">
        <v>0</v>
      </c>
      <c r="T126" s="201">
        <f>S126*H126</f>
        <v>0</v>
      </c>
      <c r="AR126" s="22" t="s">
        <v>135</v>
      </c>
      <c r="AT126" s="22" t="s">
        <v>130</v>
      </c>
      <c r="AU126" s="22" t="s">
        <v>85</v>
      </c>
      <c r="AY126" s="22" t="s">
        <v>128</v>
      </c>
      <c r="BE126" s="202">
        <f>IF(N126="základní",J126,0)</f>
        <v>0</v>
      </c>
      <c r="BF126" s="202">
        <f>IF(N126="snížená",J126,0)</f>
        <v>0</v>
      </c>
      <c r="BG126" s="202">
        <f>IF(N126="zákl. přenesená",J126,0)</f>
        <v>0</v>
      </c>
      <c r="BH126" s="202">
        <f>IF(N126="sníž. přenesená",J126,0)</f>
        <v>0</v>
      </c>
      <c r="BI126" s="202">
        <f>IF(N126="nulová",J126,0)</f>
        <v>0</v>
      </c>
      <c r="BJ126" s="22" t="s">
        <v>25</v>
      </c>
      <c r="BK126" s="202">
        <f>ROUND(I126*H126,2)</f>
        <v>0</v>
      </c>
      <c r="BL126" s="22" t="s">
        <v>135</v>
      </c>
      <c r="BM126" s="22" t="s">
        <v>226</v>
      </c>
    </row>
    <row r="127" spans="2:65" s="11" customFormat="1" ht="13.5">
      <c r="B127" s="203"/>
      <c r="C127" s="204"/>
      <c r="D127" s="205" t="s">
        <v>137</v>
      </c>
      <c r="E127" s="204"/>
      <c r="F127" s="207" t="s">
        <v>451</v>
      </c>
      <c r="G127" s="204"/>
      <c r="H127" s="208">
        <v>48.83</v>
      </c>
      <c r="I127" s="209"/>
      <c r="J127" s="204"/>
      <c r="K127" s="204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137</v>
      </c>
      <c r="AU127" s="214" t="s">
        <v>85</v>
      </c>
      <c r="AV127" s="11" t="s">
        <v>85</v>
      </c>
      <c r="AW127" s="11" t="s">
        <v>6</v>
      </c>
      <c r="AX127" s="11" t="s">
        <v>25</v>
      </c>
      <c r="AY127" s="214" t="s">
        <v>128</v>
      </c>
    </row>
    <row r="128" spans="2:65" s="1" customFormat="1" ht="44.25" customHeight="1">
      <c r="B128" s="39"/>
      <c r="C128" s="191" t="s">
        <v>223</v>
      </c>
      <c r="D128" s="191" t="s">
        <v>130</v>
      </c>
      <c r="E128" s="192" t="s">
        <v>229</v>
      </c>
      <c r="F128" s="193" t="s">
        <v>230</v>
      </c>
      <c r="G128" s="194" t="s">
        <v>153</v>
      </c>
      <c r="H128" s="195">
        <v>15.6</v>
      </c>
      <c r="I128" s="196"/>
      <c r="J128" s="197">
        <f>ROUND(I128*H128,2)</f>
        <v>0</v>
      </c>
      <c r="K128" s="193" t="s">
        <v>134</v>
      </c>
      <c r="L128" s="59"/>
      <c r="M128" s="198" t="s">
        <v>24</v>
      </c>
      <c r="N128" s="199" t="s">
        <v>49</v>
      </c>
      <c r="O128" s="40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AR128" s="22" t="s">
        <v>135</v>
      </c>
      <c r="AT128" s="22" t="s">
        <v>130</v>
      </c>
      <c r="AU128" s="22" t="s">
        <v>85</v>
      </c>
      <c r="AY128" s="22" t="s">
        <v>128</v>
      </c>
      <c r="BE128" s="202">
        <f>IF(N128="základní",J128,0)</f>
        <v>0</v>
      </c>
      <c r="BF128" s="202">
        <f>IF(N128="snížená",J128,0)</f>
        <v>0</v>
      </c>
      <c r="BG128" s="202">
        <f>IF(N128="zákl. přenesená",J128,0)</f>
        <v>0</v>
      </c>
      <c r="BH128" s="202">
        <f>IF(N128="sníž. přenesená",J128,0)</f>
        <v>0</v>
      </c>
      <c r="BI128" s="202">
        <f>IF(N128="nulová",J128,0)</f>
        <v>0</v>
      </c>
      <c r="BJ128" s="22" t="s">
        <v>25</v>
      </c>
      <c r="BK128" s="202">
        <f>ROUND(I128*H128,2)</f>
        <v>0</v>
      </c>
      <c r="BL128" s="22" t="s">
        <v>135</v>
      </c>
      <c r="BM128" s="22" t="s">
        <v>231</v>
      </c>
    </row>
    <row r="129" spans="2:65" s="11" customFormat="1" ht="13.5">
      <c r="B129" s="203"/>
      <c r="C129" s="204"/>
      <c r="D129" s="215" t="s">
        <v>137</v>
      </c>
      <c r="E129" s="218" t="s">
        <v>24</v>
      </c>
      <c r="F129" s="219" t="s">
        <v>447</v>
      </c>
      <c r="G129" s="204"/>
      <c r="H129" s="220">
        <v>4.8</v>
      </c>
      <c r="I129" s="209"/>
      <c r="J129" s="204"/>
      <c r="K129" s="204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137</v>
      </c>
      <c r="AU129" s="214" t="s">
        <v>85</v>
      </c>
      <c r="AV129" s="11" t="s">
        <v>85</v>
      </c>
      <c r="AW129" s="11" t="s">
        <v>42</v>
      </c>
      <c r="AX129" s="11" t="s">
        <v>78</v>
      </c>
      <c r="AY129" s="214" t="s">
        <v>128</v>
      </c>
    </row>
    <row r="130" spans="2:65" s="11" customFormat="1" ht="13.5">
      <c r="B130" s="203"/>
      <c r="C130" s="204"/>
      <c r="D130" s="215" t="s">
        <v>137</v>
      </c>
      <c r="E130" s="218" t="s">
        <v>24</v>
      </c>
      <c r="F130" s="219" t="s">
        <v>452</v>
      </c>
      <c r="G130" s="204"/>
      <c r="H130" s="220">
        <v>10.8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137</v>
      </c>
      <c r="AU130" s="214" t="s">
        <v>85</v>
      </c>
      <c r="AV130" s="11" t="s">
        <v>85</v>
      </c>
      <c r="AW130" s="11" t="s">
        <v>42</v>
      </c>
      <c r="AX130" s="11" t="s">
        <v>78</v>
      </c>
      <c r="AY130" s="214" t="s">
        <v>128</v>
      </c>
    </row>
    <row r="131" spans="2:65" s="12" customFormat="1" ht="13.5">
      <c r="B131" s="221"/>
      <c r="C131" s="222"/>
      <c r="D131" s="205" t="s">
        <v>137</v>
      </c>
      <c r="E131" s="223" t="s">
        <v>24</v>
      </c>
      <c r="F131" s="224" t="s">
        <v>171</v>
      </c>
      <c r="G131" s="222"/>
      <c r="H131" s="225">
        <v>15.6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137</v>
      </c>
      <c r="AU131" s="231" t="s">
        <v>85</v>
      </c>
      <c r="AV131" s="12" t="s">
        <v>135</v>
      </c>
      <c r="AW131" s="12" t="s">
        <v>42</v>
      </c>
      <c r="AX131" s="12" t="s">
        <v>25</v>
      </c>
      <c r="AY131" s="231" t="s">
        <v>128</v>
      </c>
    </row>
    <row r="132" spans="2:65" s="1" customFormat="1" ht="31.5" customHeight="1">
      <c r="B132" s="39"/>
      <c r="C132" s="191" t="s">
        <v>228</v>
      </c>
      <c r="D132" s="191" t="s">
        <v>130</v>
      </c>
      <c r="E132" s="192" t="s">
        <v>234</v>
      </c>
      <c r="F132" s="193" t="s">
        <v>235</v>
      </c>
      <c r="G132" s="194" t="s">
        <v>133</v>
      </c>
      <c r="H132" s="195">
        <v>24</v>
      </c>
      <c r="I132" s="196"/>
      <c r="J132" s="197">
        <f>ROUND(I132*H132,2)</f>
        <v>0</v>
      </c>
      <c r="K132" s="193" t="s">
        <v>134</v>
      </c>
      <c r="L132" s="59"/>
      <c r="M132" s="198" t="s">
        <v>24</v>
      </c>
      <c r="N132" s="199" t="s">
        <v>49</v>
      </c>
      <c r="O132" s="40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AR132" s="22" t="s">
        <v>135</v>
      </c>
      <c r="AT132" s="22" t="s">
        <v>130</v>
      </c>
      <c r="AU132" s="22" t="s">
        <v>85</v>
      </c>
      <c r="AY132" s="22" t="s">
        <v>128</v>
      </c>
      <c r="BE132" s="202">
        <f>IF(N132="základní",J132,0)</f>
        <v>0</v>
      </c>
      <c r="BF132" s="202">
        <f>IF(N132="snížená",J132,0)</f>
        <v>0</v>
      </c>
      <c r="BG132" s="202">
        <f>IF(N132="zákl. přenesená",J132,0)</f>
        <v>0</v>
      </c>
      <c r="BH132" s="202">
        <f>IF(N132="sníž. přenesená",J132,0)</f>
        <v>0</v>
      </c>
      <c r="BI132" s="202">
        <f>IF(N132="nulová",J132,0)</f>
        <v>0</v>
      </c>
      <c r="BJ132" s="22" t="s">
        <v>25</v>
      </c>
      <c r="BK132" s="202">
        <f>ROUND(I132*H132,2)</f>
        <v>0</v>
      </c>
      <c r="BL132" s="22" t="s">
        <v>135</v>
      </c>
      <c r="BM132" s="22" t="s">
        <v>236</v>
      </c>
    </row>
    <row r="133" spans="2:65" s="11" customFormat="1" ht="13.5">
      <c r="B133" s="203"/>
      <c r="C133" s="204"/>
      <c r="D133" s="205" t="s">
        <v>137</v>
      </c>
      <c r="E133" s="206" t="s">
        <v>24</v>
      </c>
      <c r="F133" s="207" t="s">
        <v>453</v>
      </c>
      <c r="G133" s="204"/>
      <c r="H133" s="208">
        <v>24</v>
      </c>
      <c r="I133" s="209"/>
      <c r="J133" s="204"/>
      <c r="K133" s="204"/>
      <c r="L133" s="210"/>
      <c r="M133" s="211"/>
      <c r="N133" s="212"/>
      <c r="O133" s="212"/>
      <c r="P133" s="212"/>
      <c r="Q133" s="212"/>
      <c r="R133" s="212"/>
      <c r="S133" s="212"/>
      <c r="T133" s="213"/>
      <c r="AT133" s="214" t="s">
        <v>137</v>
      </c>
      <c r="AU133" s="214" t="s">
        <v>85</v>
      </c>
      <c r="AV133" s="11" t="s">
        <v>85</v>
      </c>
      <c r="AW133" s="11" t="s">
        <v>42</v>
      </c>
      <c r="AX133" s="11" t="s">
        <v>25</v>
      </c>
      <c r="AY133" s="214" t="s">
        <v>128</v>
      </c>
    </row>
    <row r="134" spans="2:65" s="1" customFormat="1" ht="31.5" customHeight="1">
      <c r="B134" s="39"/>
      <c r="C134" s="191" t="s">
        <v>233</v>
      </c>
      <c r="D134" s="191" t="s">
        <v>130</v>
      </c>
      <c r="E134" s="192" t="s">
        <v>238</v>
      </c>
      <c r="F134" s="193" t="s">
        <v>239</v>
      </c>
      <c r="G134" s="194" t="s">
        <v>133</v>
      </c>
      <c r="H134" s="195">
        <v>24</v>
      </c>
      <c r="I134" s="196"/>
      <c r="J134" s="197">
        <f>ROUND(I134*H134,2)</f>
        <v>0</v>
      </c>
      <c r="K134" s="193" t="s">
        <v>134</v>
      </c>
      <c r="L134" s="59"/>
      <c r="M134" s="198" t="s">
        <v>24</v>
      </c>
      <c r="N134" s="199" t="s">
        <v>49</v>
      </c>
      <c r="O134" s="40"/>
      <c r="P134" s="200">
        <f>O134*H134</f>
        <v>0</v>
      </c>
      <c r="Q134" s="200">
        <v>0</v>
      </c>
      <c r="R134" s="200">
        <f>Q134*H134</f>
        <v>0</v>
      </c>
      <c r="S134" s="200">
        <v>0</v>
      </c>
      <c r="T134" s="201">
        <f>S134*H134</f>
        <v>0</v>
      </c>
      <c r="AR134" s="22" t="s">
        <v>135</v>
      </c>
      <c r="AT134" s="22" t="s">
        <v>130</v>
      </c>
      <c r="AU134" s="22" t="s">
        <v>85</v>
      </c>
      <c r="AY134" s="22" t="s">
        <v>128</v>
      </c>
      <c r="BE134" s="202">
        <f>IF(N134="základní",J134,0)</f>
        <v>0</v>
      </c>
      <c r="BF134" s="202">
        <f>IF(N134="snížená",J134,0)</f>
        <v>0</v>
      </c>
      <c r="BG134" s="202">
        <f>IF(N134="zákl. přenesená",J134,0)</f>
        <v>0</v>
      </c>
      <c r="BH134" s="202">
        <f>IF(N134="sníž. přenesená",J134,0)</f>
        <v>0</v>
      </c>
      <c r="BI134" s="202">
        <f>IF(N134="nulová",J134,0)</f>
        <v>0</v>
      </c>
      <c r="BJ134" s="22" t="s">
        <v>25</v>
      </c>
      <c r="BK134" s="202">
        <f>ROUND(I134*H134,2)</f>
        <v>0</v>
      </c>
      <c r="BL134" s="22" t="s">
        <v>135</v>
      </c>
      <c r="BM134" s="22" t="s">
        <v>240</v>
      </c>
    </row>
    <row r="135" spans="2:65" s="1" customFormat="1" ht="22.5" customHeight="1">
      <c r="B135" s="39"/>
      <c r="C135" s="232" t="s">
        <v>9</v>
      </c>
      <c r="D135" s="232" t="s">
        <v>203</v>
      </c>
      <c r="E135" s="233" t="s">
        <v>242</v>
      </c>
      <c r="F135" s="234" t="s">
        <v>243</v>
      </c>
      <c r="G135" s="235" t="s">
        <v>244</v>
      </c>
      <c r="H135" s="236">
        <v>0.36</v>
      </c>
      <c r="I135" s="237"/>
      <c r="J135" s="238">
        <f>ROUND(I135*H135,2)</f>
        <v>0</v>
      </c>
      <c r="K135" s="234" t="s">
        <v>134</v>
      </c>
      <c r="L135" s="239"/>
      <c r="M135" s="240" t="s">
        <v>24</v>
      </c>
      <c r="N135" s="241" t="s">
        <v>49</v>
      </c>
      <c r="O135" s="40"/>
      <c r="P135" s="200">
        <f>O135*H135</f>
        <v>0</v>
      </c>
      <c r="Q135" s="200">
        <v>1E-3</v>
      </c>
      <c r="R135" s="200">
        <f>Q135*H135</f>
        <v>3.5999999999999997E-4</v>
      </c>
      <c r="S135" s="200">
        <v>0</v>
      </c>
      <c r="T135" s="201">
        <f>S135*H135</f>
        <v>0</v>
      </c>
      <c r="AR135" s="22" t="s">
        <v>172</v>
      </c>
      <c r="AT135" s="22" t="s">
        <v>203</v>
      </c>
      <c r="AU135" s="22" t="s">
        <v>85</v>
      </c>
      <c r="AY135" s="22" t="s">
        <v>128</v>
      </c>
      <c r="BE135" s="202">
        <f>IF(N135="základní",J135,0)</f>
        <v>0</v>
      </c>
      <c r="BF135" s="202">
        <f>IF(N135="snížená",J135,0)</f>
        <v>0</v>
      </c>
      <c r="BG135" s="202">
        <f>IF(N135="zákl. přenesená",J135,0)</f>
        <v>0</v>
      </c>
      <c r="BH135" s="202">
        <f>IF(N135="sníž. přenesená",J135,0)</f>
        <v>0</v>
      </c>
      <c r="BI135" s="202">
        <f>IF(N135="nulová",J135,0)</f>
        <v>0</v>
      </c>
      <c r="BJ135" s="22" t="s">
        <v>25</v>
      </c>
      <c r="BK135" s="202">
        <f>ROUND(I135*H135,2)</f>
        <v>0</v>
      </c>
      <c r="BL135" s="22" t="s">
        <v>135</v>
      </c>
      <c r="BM135" s="22" t="s">
        <v>245</v>
      </c>
    </row>
    <row r="136" spans="2:65" s="11" customFormat="1" ht="13.5">
      <c r="B136" s="203"/>
      <c r="C136" s="204"/>
      <c r="D136" s="205" t="s">
        <v>137</v>
      </c>
      <c r="E136" s="204"/>
      <c r="F136" s="207" t="s">
        <v>454</v>
      </c>
      <c r="G136" s="204"/>
      <c r="H136" s="208">
        <v>0.36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137</v>
      </c>
      <c r="AU136" s="214" t="s">
        <v>85</v>
      </c>
      <c r="AV136" s="11" t="s">
        <v>85</v>
      </c>
      <c r="AW136" s="11" t="s">
        <v>6</v>
      </c>
      <c r="AX136" s="11" t="s">
        <v>25</v>
      </c>
      <c r="AY136" s="214" t="s">
        <v>128</v>
      </c>
    </row>
    <row r="137" spans="2:65" s="1" customFormat="1" ht="31.5" customHeight="1">
      <c r="B137" s="39"/>
      <c r="C137" s="191" t="s">
        <v>241</v>
      </c>
      <c r="D137" s="191" t="s">
        <v>130</v>
      </c>
      <c r="E137" s="192" t="s">
        <v>455</v>
      </c>
      <c r="F137" s="193" t="s">
        <v>456</v>
      </c>
      <c r="G137" s="194" t="s">
        <v>148</v>
      </c>
      <c r="H137" s="195">
        <v>138.1</v>
      </c>
      <c r="I137" s="196"/>
      <c r="J137" s="197">
        <f>ROUND(I137*H137,2)</f>
        <v>0</v>
      </c>
      <c r="K137" s="193" t="s">
        <v>134</v>
      </c>
      <c r="L137" s="59"/>
      <c r="M137" s="198" t="s">
        <v>24</v>
      </c>
      <c r="N137" s="199" t="s">
        <v>49</v>
      </c>
      <c r="O137" s="40"/>
      <c r="P137" s="200">
        <f>O137*H137</f>
        <v>0</v>
      </c>
      <c r="Q137" s="200">
        <v>0</v>
      </c>
      <c r="R137" s="200">
        <f>Q137*H137</f>
        <v>0</v>
      </c>
      <c r="S137" s="200">
        <v>0</v>
      </c>
      <c r="T137" s="201">
        <f>S137*H137</f>
        <v>0</v>
      </c>
      <c r="AR137" s="22" t="s">
        <v>135</v>
      </c>
      <c r="AT137" s="22" t="s">
        <v>130</v>
      </c>
      <c r="AU137" s="22" t="s">
        <v>85</v>
      </c>
      <c r="AY137" s="22" t="s">
        <v>128</v>
      </c>
      <c r="BE137" s="202">
        <f>IF(N137="základní",J137,0)</f>
        <v>0</v>
      </c>
      <c r="BF137" s="202">
        <f>IF(N137="snížená",J137,0)</f>
        <v>0</v>
      </c>
      <c r="BG137" s="202">
        <f>IF(N137="zákl. přenesená",J137,0)</f>
        <v>0</v>
      </c>
      <c r="BH137" s="202">
        <f>IF(N137="sníž. přenesená",J137,0)</f>
        <v>0</v>
      </c>
      <c r="BI137" s="202">
        <f>IF(N137="nulová",J137,0)</f>
        <v>0</v>
      </c>
      <c r="BJ137" s="22" t="s">
        <v>25</v>
      </c>
      <c r="BK137" s="202">
        <f>ROUND(I137*H137,2)</f>
        <v>0</v>
      </c>
      <c r="BL137" s="22" t="s">
        <v>135</v>
      </c>
      <c r="BM137" s="22" t="s">
        <v>457</v>
      </c>
    </row>
    <row r="138" spans="2:65" s="11" customFormat="1" ht="13.5">
      <c r="B138" s="203"/>
      <c r="C138" s="204"/>
      <c r="D138" s="205" t="s">
        <v>137</v>
      </c>
      <c r="E138" s="206" t="s">
        <v>24</v>
      </c>
      <c r="F138" s="207" t="s">
        <v>458</v>
      </c>
      <c r="G138" s="204"/>
      <c r="H138" s="208">
        <v>138.1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137</v>
      </c>
      <c r="AU138" s="214" t="s">
        <v>85</v>
      </c>
      <c r="AV138" s="11" t="s">
        <v>85</v>
      </c>
      <c r="AW138" s="11" t="s">
        <v>42</v>
      </c>
      <c r="AX138" s="11" t="s">
        <v>25</v>
      </c>
      <c r="AY138" s="214" t="s">
        <v>128</v>
      </c>
    </row>
    <row r="139" spans="2:65" s="1" customFormat="1" ht="31.5" customHeight="1">
      <c r="B139" s="39"/>
      <c r="C139" s="232" t="s">
        <v>248</v>
      </c>
      <c r="D139" s="232" t="s">
        <v>203</v>
      </c>
      <c r="E139" s="233" t="s">
        <v>459</v>
      </c>
      <c r="F139" s="234" t="s">
        <v>460</v>
      </c>
      <c r="G139" s="235" t="s">
        <v>148</v>
      </c>
      <c r="H139" s="236">
        <v>129.16200000000001</v>
      </c>
      <c r="I139" s="237"/>
      <c r="J139" s="238">
        <f>ROUND(I139*H139,2)</f>
        <v>0</v>
      </c>
      <c r="K139" s="234" t="s">
        <v>24</v>
      </c>
      <c r="L139" s="239"/>
      <c r="M139" s="240" t="s">
        <v>24</v>
      </c>
      <c r="N139" s="241" t="s">
        <v>49</v>
      </c>
      <c r="O139" s="40"/>
      <c r="P139" s="200">
        <f>O139*H139</f>
        <v>0</v>
      </c>
      <c r="Q139" s="200">
        <v>5.6999999999999998E-4</v>
      </c>
      <c r="R139" s="200">
        <f>Q139*H139</f>
        <v>7.3622339999999994E-2</v>
      </c>
      <c r="S139" s="200">
        <v>0</v>
      </c>
      <c r="T139" s="201">
        <f>S139*H139</f>
        <v>0</v>
      </c>
      <c r="AR139" s="22" t="s">
        <v>172</v>
      </c>
      <c r="AT139" s="22" t="s">
        <v>203</v>
      </c>
      <c r="AU139" s="22" t="s">
        <v>85</v>
      </c>
      <c r="AY139" s="22" t="s">
        <v>128</v>
      </c>
      <c r="BE139" s="202">
        <f>IF(N139="základní",J139,0)</f>
        <v>0</v>
      </c>
      <c r="BF139" s="202">
        <f>IF(N139="snížená",J139,0)</f>
        <v>0</v>
      </c>
      <c r="BG139" s="202">
        <f>IF(N139="zákl. přenesená",J139,0)</f>
        <v>0</v>
      </c>
      <c r="BH139" s="202">
        <f>IF(N139="sníž. přenesená",J139,0)</f>
        <v>0</v>
      </c>
      <c r="BI139" s="202">
        <f>IF(N139="nulová",J139,0)</f>
        <v>0</v>
      </c>
      <c r="BJ139" s="22" t="s">
        <v>25</v>
      </c>
      <c r="BK139" s="202">
        <f>ROUND(I139*H139,2)</f>
        <v>0</v>
      </c>
      <c r="BL139" s="22" t="s">
        <v>135</v>
      </c>
      <c r="BM139" s="22" t="s">
        <v>461</v>
      </c>
    </row>
    <row r="140" spans="2:65" s="11" customFormat="1" ht="13.5">
      <c r="B140" s="203"/>
      <c r="C140" s="204"/>
      <c r="D140" s="215" t="s">
        <v>137</v>
      </c>
      <c r="E140" s="218" t="s">
        <v>24</v>
      </c>
      <c r="F140" s="219" t="s">
        <v>462</v>
      </c>
      <c r="G140" s="204"/>
      <c r="H140" s="220">
        <v>125.4</v>
      </c>
      <c r="I140" s="209"/>
      <c r="J140" s="204"/>
      <c r="K140" s="204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137</v>
      </c>
      <c r="AU140" s="214" t="s">
        <v>85</v>
      </c>
      <c r="AV140" s="11" t="s">
        <v>85</v>
      </c>
      <c r="AW140" s="11" t="s">
        <v>42</v>
      </c>
      <c r="AX140" s="11" t="s">
        <v>25</v>
      </c>
      <c r="AY140" s="214" t="s">
        <v>128</v>
      </c>
    </row>
    <row r="141" spans="2:65" s="11" customFormat="1" ht="13.5">
      <c r="B141" s="203"/>
      <c r="C141" s="204"/>
      <c r="D141" s="215" t="s">
        <v>137</v>
      </c>
      <c r="E141" s="204"/>
      <c r="F141" s="219" t="s">
        <v>463</v>
      </c>
      <c r="G141" s="204"/>
      <c r="H141" s="220">
        <v>129.16200000000001</v>
      </c>
      <c r="I141" s="209"/>
      <c r="J141" s="204"/>
      <c r="K141" s="204"/>
      <c r="L141" s="210"/>
      <c r="M141" s="211"/>
      <c r="N141" s="212"/>
      <c r="O141" s="212"/>
      <c r="P141" s="212"/>
      <c r="Q141" s="212"/>
      <c r="R141" s="212"/>
      <c r="S141" s="212"/>
      <c r="T141" s="213"/>
      <c r="AT141" s="214" t="s">
        <v>137</v>
      </c>
      <c r="AU141" s="214" t="s">
        <v>85</v>
      </c>
      <c r="AV141" s="11" t="s">
        <v>85</v>
      </c>
      <c r="AW141" s="11" t="s">
        <v>6</v>
      </c>
      <c r="AX141" s="11" t="s">
        <v>25</v>
      </c>
      <c r="AY141" s="214" t="s">
        <v>128</v>
      </c>
    </row>
    <row r="142" spans="2:65" s="10" customFormat="1" ht="29.85" customHeight="1">
      <c r="B142" s="174"/>
      <c r="C142" s="175"/>
      <c r="D142" s="188" t="s">
        <v>77</v>
      </c>
      <c r="E142" s="189" t="s">
        <v>135</v>
      </c>
      <c r="F142" s="189" t="s">
        <v>247</v>
      </c>
      <c r="G142" s="175"/>
      <c r="H142" s="175"/>
      <c r="I142" s="178"/>
      <c r="J142" s="190">
        <f>BK142</f>
        <v>0</v>
      </c>
      <c r="K142" s="175"/>
      <c r="L142" s="180"/>
      <c r="M142" s="181"/>
      <c r="N142" s="182"/>
      <c r="O142" s="182"/>
      <c r="P142" s="183">
        <f>SUM(P143:P152)</f>
        <v>0</v>
      </c>
      <c r="Q142" s="182"/>
      <c r="R142" s="183">
        <f>SUM(R143:R152)</f>
        <v>10.985824080000002</v>
      </c>
      <c r="S142" s="182"/>
      <c r="T142" s="184">
        <f>SUM(T143:T152)</f>
        <v>0</v>
      </c>
      <c r="AR142" s="185" t="s">
        <v>25</v>
      </c>
      <c r="AT142" s="186" t="s">
        <v>77</v>
      </c>
      <c r="AU142" s="186" t="s">
        <v>25</v>
      </c>
      <c r="AY142" s="185" t="s">
        <v>128</v>
      </c>
      <c r="BK142" s="187">
        <f>SUM(BK143:BK152)</f>
        <v>0</v>
      </c>
    </row>
    <row r="143" spans="2:65" s="1" customFormat="1" ht="31.5" customHeight="1">
      <c r="B143" s="39"/>
      <c r="C143" s="191" t="s">
        <v>254</v>
      </c>
      <c r="D143" s="191" t="s">
        <v>130</v>
      </c>
      <c r="E143" s="192" t="s">
        <v>249</v>
      </c>
      <c r="F143" s="193" t="s">
        <v>250</v>
      </c>
      <c r="G143" s="194" t="s">
        <v>153</v>
      </c>
      <c r="H143" s="195">
        <v>3.2</v>
      </c>
      <c r="I143" s="196"/>
      <c r="J143" s="197">
        <f>ROUND(I143*H143,2)</f>
        <v>0</v>
      </c>
      <c r="K143" s="193" t="s">
        <v>134</v>
      </c>
      <c r="L143" s="59"/>
      <c r="M143" s="198" t="s">
        <v>24</v>
      </c>
      <c r="N143" s="199" t="s">
        <v>49</v>
      </c>
      <c r="O143" s="40"/>
      <c r="P143" s="200">
        <f>O143*H143</f>
        <v>0</v>
      </c>
      <c r="Q143" s="200">
        <v>1.8907700000000001</v>
      </c>
      <c r="R143" s="200">
        <f>Q143*H143</f>
        <v>6.0504640000000007</v>
      </c>
      <c r="S143" s="200">
        <v>0</v>
      </c>
      <c r="T143" s="201">
        <f>S143*H143</f>
        <v>0</v>
      </c>
      <c r="AR143" s="22" t="s">
        <v>135</v>
      </c>
      <c r="AT143" s="22" t="s">
        <v>130</v>
      </c>
      <c r="AU143" s="22" t="s">
        <v>85</v>
      </c>
      <c r="AY143" s="22" t="s">
        <v>128</v>
      </c>
      <c r="BE143" s="202">
        <f>IF(N143="základní",J143,0)</f>
        <v>0</v>
      </c>
      <c r="BF143" s="202">
        <f>IF(N143="snížená",J143,0)</f>
        <v>0</v>
      </c>
      <c r="BG143" s="202">
        <f>IF(N143="zákl. přenesená",J143,0)</f>
        <v>0</v>
      </c>
      <c r="BH143" s="202">
        <f>IF(N143="sníž. přenesená",J143,0)</f>
        <v>0</v>
      </c>
      <c r="BI143" s="202">
        <f>IF(N143="nulová",J143,0)</f>
        <v>0</v>
      </c>
      <c r="BJ143" s="22" t="s">
        <v>25</v>
      </c>
      <c r="BK143" s="202">
        <f>ROUND(I143*H143,2)</f>
        <v>0</v>
      </c>
      <c r="BL143" s="22" t="s">
        <v>135</v>
      </c>
      <c r="BM143" s="22" t="s">
        <v>251</v>
      </c>
    </row>
    <row r="144" spans="2:65" s="11" customFormat="1" ht="13.5">
      <c r="B144" s="203"/>
      <c r="C144" s="204"/>
      <c r="D144" s="205" t="s">
        <v>137</v>
      </c>
      <c r="E144" s="206" t="s">
        <v>24</v>
      </c>
      <c r="F144" s="207" t="s">
        <v>464</v>
      </c>
      <c r="G144" s="204"/>
      <c r="H144" s="208">
        <v>3.2</v>
      </c>
      <c r="I144" s="209"/>
      <c r="J144" s="204"/>
      <c r="K144" s="204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137</v>
      </c>
      <c r="AU144" s="214" t="s">
        <v>85</v>
      </c>
      <c r="AV144" s="11" t="s">
        <v>85</v>
      </c>
      <c r="AW144" s="11" t="s">
        <v>42</v>
      </c>
      <c r="AX144" s="11" t="s">
        <v>25</v>
      </c>
      <c r="AY144" s="214" t="s">
        <v>128</v>
      </c>
    </row>
    <row r="145" spans="2:65" s="1" customFormat="1" ht="31.5" customHeight="1">
      <c r="B145" s="39"/>
      <c r="C145" s="191" t="s">
        <v>259</v>
      </c>
      <c r="D145" s="191" t="s">
        <v>130</v>
      </c>
      <c r="E145" s="192" t="s">
        <v>255</v>
      </c>
      <c r="F145" s="193" t="s">
        <v>256</v>
      </c>
      <c r="G145" s="194" t="s">
        <v>153</v>
      </c>
      <c r="H145" s="195">
        <v>1.44</v>
      </c>
      <c r="I145" s="196"/>
      <c r="J145" s="197">
        <f>ROUND(I145*H145,2)</f>
        <v>0</v>
      </c>
      <c r="K145" s="193" t="s">
        <v>134</v>
      </c>
      <c r="L145" s="59"/>
      <c r="M145" s="198" t="s">
        <v>24</v>
      </c>
      <c r="N145" s="199" t="s">
        <v>49</v>
      </c>
      <c r="O145" s="40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AR145" s="22" t="s">
        <v>135</v>
      </c>
      <c r="AT145" s="22" t="s">
        <v>130</v>
      </c>
      <c r="AU145" s="22" t="s">
        <v>85</v>
      </c>
      <c r="AY145" s="22" t="s">
        <v>128</v>
      </c>
      <c r="BE145" s="202">
        <f>IF(N145="základní",J145,0)</f>
        <v>0</v>
      </c>
      <c r="BF145" s="202">
        <f>IF(N145="snížená",J145,0)</f>
        <v>0</v>
      </c>
      <c r="BG145" s="202">
        <f>IF(N145="zákl. přenesená",J145,0)</f>
        <v>0</v>
      </c>
      <c r="BH145" s="202">
        <f>IF(N145="sníž. přenesená",J145,0)</f>
        <v>0</v>
      </c>
      <c r="BI145" s="202">
        <f>IF(N145="nulová",J145,0)</f>
        <v>0</v>
      </c>
      <c r="BJ145" s="22" t="s">
        <v>25</v>
      </c>
      <c r="BK145" s="202">
        <f>ROUND(I145*H145,2)</f>
        <v>0</v>
      </c>
      <c r="BL145" s="22" t="s">
        <v>135</v>
      </c>
      <c r="BM145" s="22" t="s">
        <v>257</v>
      </c>
    </row>
    <row r="146" spans="2:65" s="11" customFormat="1" ht="13.5">
      <c r="B146" s="203"/>
      <c r="C146" s="204"/>
      <c r="D146" s="205" t="s">
        <v>137</v>
      </c>
      <c r="E146" s="206" t="s">
        <v>24</v>
      </c>
      <c r="F146" s="207" t="s">
        <v>465</v>
      </c>
      <c r="G146" s="204"/>
      <c r="H146" s="208">
        <v>1.44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137</v>
      </c>
      <c r="AU146" s="214" t="s">
        <v>85</v>
      </c>
      <c r="AV146" s="11" t="s">
        <v>85</v>
      </c>
      <c r="AW146" s="11" t="s">
        <v>42</v>
      </c>
      <c r="AX146" s="11" t="s">
        <v>25</v>
      </c>
      <c r="AY146" s="214" t="s">
        <v>128</v>
      </c>
    </row>
    <row r="147" spans="2:65" s="1" customFormat="1" ht="31.5" customHeight="1">
      <c r="B147" s="39"/>
      <c r="C147" s="191" t="s">
        <v>264</v>
      </c>
      <c r="D147" s="191" t="s">
        <v>130</v>
      </c>
      <c r="E147" s="192" t="s">
        <v>260</v>
      </c>
      <c r="F147" s="193" t="s">
        <v>261</v>
      </c>
      <c r="G147" s="194" t="s">
        <v>153</v>
      </c>
      <c r="H147" s="195">
        <v>2.16</v>
      </c>
      <c r="I147" s="196"/>
      <c r="J147" s="197">
        <f>ROUND(I147*H147,2)</f>
        <v>0</v>
      </c>
      <c r="K147" s="193" t="s">
        <v>134</v>
      </c>
      <c r="L147" s="59"/>
      <c r="M147" s="198" t="s">
        <v>24</v>
      </c>
      <c r="N147" s="199" t="s">
        <v>49</v>
      </c>
      <c r="O147" s="40"/>
      <c r="P147" s="200">
        <f>O147*H147</f>
        <v>0</v>
      </c>
      <c r="Q147" s="200">
        <v>2.234</v>
      </c>
      <c r="R147" s="200">
        <f>Q147*H147</f>
        <v>4.8254400000000004</v>
      </c>
      <c r="S147" s="200">
        <v>0</v>
      </c>
      <c r="T147" s="201">
        <f>S147*H147</f>
        <v>0</v>
      </c>
      <c r="AR147" s="22" t="s">
        <v>135</v>
      </c>
      <c r="AT147" s="22" t="s">
        <v>130</v>
      </c>
      <c r="AU147" s="22" t="s">
        <v>85</v>
      </c>
      <c r="AY147" s="22" t="s">
        <v>128</v>
      </c>
      <c r="BE147" s="202">
        <f>IF(N147="základní",J147,0)</f>
        <v>0</v>
      </c>
      <c r="BF147" s="202">
        <f>IF(N147="snížená",J147,0)</f>
        <v>0</v>
      </c>
      <c r="BG147" s="202">
        <f>IF(N147="zákl. přenesená",J147,0)</f>
        <v>0</v>
      </c>
      <c r="BH147" s="202">
        <f>IF(N147="sníž. přenesená",J147,0)</f>
        <v>0</v>
      </c>
      <c r="BI147" s="202">
        <f>IF(N147="nulová",J147,0)</f>
        <v>0</v>
      </c>
      <c r="BJ147" s="22" t="s">
        <v>25</v>
      </c>
      <c r="BK147" s="202">
        <f>ROUND(I147*H147,2)</f>
        <v>0</v>
      </c>
      <c r="BL147" s="22" t="s">
        <v>135</v>
      </c>
      <c r="BM147" s="22" t="s">
        <v>262</v>
      </c>
    </row>
    <row r="148" spans="2:65" s="11" customFormat="1" ht="13.5">
      <c r="B148" s="203"/>
      <c r="C148" s="204"/>
      <c r="D148" s="205" t="s">
        <v>137</v>
      </c>
      <c r="E148" s="206" t="s">
        <v>24</v>
      </c>
      <c r="F148" s="207" t="s">
        <v>466</v>
      </c>
      <c r="G148" s="204"/>
      <c r="H148" s="208">
        <v>2.16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137</v>
      </c>
      <c r="AU148" s="214" t="s">
        <v>85</v>
      </c>
      <c r="AV148" s="11" t="s">
        <v>85</v>
      </c>
      <c r="AW148" s="11" t="s">
        <v>42</v>
      </c>
      <c r="AX148" s="11" t="s">
        <v>25</v>
      </c>
      <c r="AY148" s="214" t="s">
        <v>128</v>
      </c>
    </row>
    <row r="149" spans="2:65" s="1" customFormat="1" ht="31.5" customHeight="1">
      <c r="B149" s="39"/>
      <c r="C149" s="191" t="s">
        <v>269</v>
      </c>
      <c r="D149" s="191" t="s">
        <v>130</v>
      </c>
      <c r="E149" s="192" t="s">
        <v>265</v>
      </c>
      <c r="F149" s="193" t="s">
        <v>266</v>
      </c>
      <c r="G149" s="194" t="s">
        <v>133</v>
      </c>
      <c r="H149" s="195">
        <v>7.2</v>
      </c>
      <c r="I149" s="196"/>
      <c r="J149" s="197">
        <f>ROUND(I149*H149,2)</f>
        <v>0</v>
      </c>
      <c r="K149" s="193" t="s">
        <v>134</v>
      </c>
      <c r="L149" s="59"/>
      <c r="M149" s="198" t="s">
        <v>24</v>
      </c>
      <c r="N149" s="199" t="s">
        <v>49</v>
      </c>
      <c r="O149" s="40"/>
      <c r="P149" s="200">
        <f>O149*H149</f>
        <v>0</v>
      </c>
      <c r="Q149" s="200">
        <v>6.3200000000000001E-3</v>
      </c>
      <c r="R149" s="200">
        <f>Q149*H149</f>
        <v>4.5504000000000003E-2</v>
      </c>
      <c r="S149" s="200">
        <v>0</v>
      </c>
      <c r="T149" s="201">
        <f>S149*H149</f>
        <v>0</v>
      </c>
      <c r="AR149" s="22" t="s">
        <v>135</v>
      </c>
      <c r="AT149" s="22" t="s">
        <v>130</v>
      </c>
      <c r="AU149" s="22" t="s">
        <v>85</v>
      </c>
      <c r="AY149" s="22" t="s">
        <v>128</v>
      </c>
      <c r="BE149" s="202">
        <f>IF(N149="základní",J149,0)</f>
        <v>0</v>
      </c>
      <c r="BF149" s="202">
        <f>IF(N149="snížená",J149,0)</f>
        <v>0</v>
      </c>
      <c r="BG149" s="202">
        <f>IF(N149="zákl. přenesená",J149,0)</f>
        <v>0</v>
      </c>
      <c r="BH149" s="202">
        <f>IF(N149="sníž. přenesená",J149,0)</f>
        <v>0</v>
      </c>
      <c r="BI149" s="202">
        <f>IF(N149="nulová",J149,0)</f>
        <v>0</v>
      </c>
      <c r="BJ149" s="22" t="s">
        <v>25</v>
      </c>
      <c r="BK149" s="202">
        <f>ROUND(I149*H149,2)</f>
        <v>0</v>
      </c>
      <c r="BL149" s="22" t="s">
        <v>135</v>
      </c>
      <c r="BM149" s="22" t="s">
        <v>267</v>
      </c>
    </row>
    <row r="150" spans="2:65" s="11" customFormat="1" ht="13.5">
      <c r="B150" s="203"/>
      <c r="C150" s="204"/>
      <c r="D150" s="205" t="s">
        <v>137</v>
      </c>
      <c r="E150" s="206" t="s">
        <v>24</v>
      </c>
      <c r="F150" s="207" t="s">
        <v>467</v>
      </c>
      <c r="G150" s="204"/>
      <c r="H150" s="208">
        <v>7.2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137</v>
      </c>
      <c r="AU150" s="214" t="s">
        <v>85</v>
      </c>
      <c r="AV150" s="11" t="s">
        <v>85</v>
      </c>
      <c r="AW150" s="11" t="s">
        <v>42</v>
      </c>
      <c r="AX150" s="11" t="s">
        <v>25</v>
      </c>
      <c r="AY150" s="214" t="s">
        <v>128</v>
      </c>
    </row>
    <row r="151" spans="2:65" s="1" customFormat="1" ht="31.5" customHeight="1">
      <c r="B151" s="39"/>
      <c r="C151" s="191" t="s">
        <v>275</v>
      </c>
      <c r="D151" s="191" t="s">
        <v>130</v>
      </c>
      <c r="E151" s="192" t="s">
        <v>270</v>
      </c>
      <c r="F151" s="193" t="s">
        <v>271</v>
      </c>
      <c r="G151" s="194" t="s">
        <v>206</v>
      </c>
      <c r="H151" s="195">
        <v>7.5999999999999998E-2</v>
      </c>
      <c r="I151" s="196"/>
      <c r="J151" s="197">
        <f>ROUND(I151*H151,2)</f>
        <v>0</v>
      </c>
      <c r="K151" s="193" t="s">
        <v>134</v>
      </c>
      <c r="L151" s="59"/>
      <c r="M151" s="198" t="s">
        <v>24</v>
      </c>
      <c r="N151" s="199" t="s">
        <v>49</v>
      </c>
      <c r="O151" s="40"/>
      <c r="P151" s="200">
        <f>O151*H151</f>
        <v>0</v>
      </c>
      <c r="Q151" s="200">
        <v>0.84758</v>
      </c>
      <c r="R151" s="200">
        <f>Q151*H151</f>
        <v>6.4416080000000001E-2</v>
      </c>
      <c r="S151" s="200">
        <v>0</v>
      </c>
      <c r="T151" s="201">
        <f>S151*H151</f>
        <v>0</v>
      </c>
      <c r="AR151" s="22" t="s">
        <v>135</v>
      </c>
      <c r="AT151" s="22" t="s">
        <v>130</v>
      </c>
      <c r="AU151" s="22" t="s">
        <v>85</v>
      </c>
      <c r="AY151" s="22" t="s">
        <v>128</v>
      </c>
      <c r="BE151" s="202">
        <f>IF(N151="základní",J151,0)</f>
        <v>0</v>
      </c>
      <c r="BF151" s="202">
        <f>IF(N151="snížená",J151,0)</f>
        <v>0</v>
      </c>
      <c r="BG151" s="202">
        <f>IF(N151="zákl. přenesená",J151,0)</f>
        <v>0</v>
      </c>
      <c r="BH151" s="202">
        <f>IF(N151="sníž. přenesená",J151,0)</f>
        <v>0</v>
      </c>
      <c r="BI151" s="202">
        <f>IF(N151="nulová",J151,0)</f>
        <v>0</v>
      </c>
      <c r="BJ151" s="22" t="s">
        <v>25</v>
      </c>
      <c r="BK151" s="202">
        <f>ROUND(I151*H151,2)</f>
        <v>0</v>
      </c>
      <c r="BL151" s="22" t="s">
        <v>135</v>
      </c>
      <c r="BM151" s="22" t="s">
        <v>272</v>
      </c>
    </row>
    <row r="152" spans="2:65" s="11" customFormat="1" ht="13.5">
      <c r="B152" s="203"/>
      <c r="C152" s="204"/>
      <c r="D152" s="215" t="s">
        <v>137</v>
      </c>
      <c r="E152" s="218" t="s">
        <v>24</v>
      </c>
      <c r="F152" s="219" t="s">
        <v>468</v>
      </c>
      <c r="G152" s="204"/>
      <c r="H152" s="220">
        <v>7.5999999999999998E-2</v>
      </c>
      <c r="I152" s="209"/>
      <c r="J152" s="204"/>
      <c r="K152" s="204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137</v>
      </c>
      <c r="AU152" s="214" t="s">
        <v>85</v>
      </c>
      <c r="AV152" s="11" t="s">
        <v>85</v>
      </c>
      <c r="AW152" s="11" t="s">
        <v>42</v>
      </c>
      <c r="AX152" s="11" t="s">
        <v>25</v>
      </c>
      <c r="AY152" s="214" t="s">
        <v>128</v>
      </c>
    </row>
    <row r="153" spans="2:65" s="10" customFormat="1" ht="29.85" customHeight="1">
      <c r="B153" s="174"/>
      <c r="C153" s="175"/>
      <c r="D153" s="188" t="s">
        <v>77</v>
      </c>
      <c r="E153" s="189" t="s">
        <v>156</v>
      </c>
      <c r="F153" s="189" t="s">
        <v>274</v>
      </c>
      <c r="G153" s="175"/>
      <c r="H153" s="175"/>
      <c r="I153" s="178"/>
      <c r="J153" s="190">
        <f>BK153</f>
        <v>0</v>
      </c>
      <c r="K153" s="175"/>
      <c r="L153" s="180"/>
      <c r="M153" s="181"/>
      <c r="N153" s="182"/>
      <c r="O153" s="182"/>
      <c r="P153" s="183">
        <f>SUM(P154:P159)</f>
        <v>0</v>
      </c>
      <c r="Q153" s="182"/>
      <c r="R153" s="183">
        <f>SUM(R154:R159)</f>
        <v>9.3860100000000006</v>
      </c>
      <c r="S153" s="182"/>
      <c r="T153" s="184">
        <f>SUM(T154:T159)</f>
        <v>0</v>
      </c>
      <c r="AR153" s="185" t="s">
        <v>25</v>
      </c>
      <c r="AT153" s="186" t="s">
        <v>77</v>
      </c>
      <c r="AU153" s="186" t="s">
        <v>25</v>
      </c>
      <c r="AY153" s="185" t="s">
        <v>128</v>
      </c>
      <c r="BK153" s="187">
        <f>SUM(BK154:BK159)</f>
        <v>0</v>
      </c>
    </row>
    <row r="154" spans="2:65" s="1" customFormat="1" ht="31.5" customHeight="1">
      <c r="B154" s="39"/>
      <c r="C154" s="191" t="s">
        <v>279</v>
      </c>
      <c r="D154" s="191" t="s">
        <v>130</v>
      </c>
      <c r="E154" s="192" t="s">
        <v>276</v>
      </c>
      <c r="F154" s="193" t="s">
        <v>277</v>
      </c>
      <c r="G154" s="194" t="s">
        <v>133</v>
      </c>
      <c r="H154" s="195">
        <v>27</v>
      </c>
      <c r="I154" s="196"/>
      <c r="J154" s="197">
        <f>ROUND(I154*H154,2)</f>
        <v>0</v>
      </c>
      <c r="K154" s="193" t="s">
        <v>134</v>
      </c>
      <c r="L154" s="59"/>
      <c r="M154" s="198" t="s">
        <v>24</v>
      </c>
      <c r="N154" s="199" t="s">
        <v>49</v>
      </c>
      <c r="O154" s="40"/>
      <c r="P154" s="200">
        <f>O154*H154</f>
        <v>0</v>
      </c>
      <c r="Q154" s="200">
        <v>0.34762999999999999</v>
      </c>
      <c r="R154" s="200">
        <f>Q154*H154</f>
        <v>9.3860100000000006</v>
      </c>
      <c r="S154" s="200">
        <v>0</v>
      </c>
      <c r="T154" s="201">
        <f>S154*H154</f>
        <v>0</v>
      </c>
      <c r="AR154" s="22" t="s">
        <v>135</v>
      </c>
      <c r="AT154" s="22" t="s">
        <v>130</v>
      </c>
      <c r="AU154" s="22" t="s">
        <v>85</v>
      </c>
      <c r="AY154" s="22" t="s">
        <v>128</v>
      </c>
      <c r="BE154" s="202">
        <f>IF(N154="základní",J154,0)</f>
        <v>0</v>
      </c>
      <c r="BF154" s="202">
        <f>IF(N154="snížená",J154,0)</f>
        <v>0</v>
      </c>
      <c r="BG154" s="202">
        <f>IF(N154="zákl. přenesená",J154,0)</f>
        <v>0</v>
      </c>
      <c r="BH154" s="202">
        <f>IF(N154="sníž. přenesená",J154,0)</f>
        <v>0</v>
      </c>
      <c r="BI154" s="202">
        <f>IF(N154="nulová",J154,0)</f>
        <v>0</v>
      </c>
      <c r="BJ154" s="22" t="s">
        <v>25</v>
      </c>
      <c r="BK154" s="202">
        <f>ROUND(I154*H154,2)</f>
        <v>0</v>
      </c>
      <c r="BL154" s="22" t="s">
        <v>135</v>
      </c>
      <c r="BM154" s="22" t="s">
        <v>278</v>
      </c>
    </row>
    <row r="155" spans="2:65" s="11" customFormat="1" ht="13.5">
      <c r="B155" s="203"/>
      <c r="C155" s="204"/>
      <c r="D155" s="215" t="s">
        <v>137</v>
      </c>
      <c r="E155" s="218" t="s">
        <v>24</v>
      </c>
      <c r="F155" s="219" t="s">
        <v>469</v>
      </c>
      <c r="G155" s="204"/>
      <c r="H155" s="220">
        <v>15</v>
      </c>
      <c r="I155" s="209"/>
      <c r="J155" s="204"/>
      <c r="K155" s="204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137</v>
      </c>
      <c r="AU155" s="214" t="s">
        <v>85</v>
      </c>
      <c r="AV155" s="11" t="s">
        <v>85</v>
      </c>
      <c r="AW155" s="11" t="s">
        <v>42</v>
      </c>
      <c r="AX155" s="11" t="s">
        <v>78</v>
      </c>
      <c r="AY155" s="214" t="s">
        <v>128</v>
      </c>
    </row>
    <row r="156" spans="2:65" s="11" customFormat="1" ht="13.5">
      <c r="B156" s="203"/>
      <c r="C156" s="204"/>
      <c r="D156" s="215" t="s">
        <v>137</v>
      </c>
      <c r="E156" s="218" t="s">
        <v>24</v>
      </c>
      <c r="F156" s="219" t="s">
        <v>470</v>
      </c>
      <c r="G156" s="204"/>
      <c r="H156" s="220">
        <v>12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137</v>
      </c>
      <c r="AU156" s="214" t="s">
        <v>85</v>
      </c>
      <c r="AV156" s="11" t="s">
        <v>85</v>
      </c>
      <c r="AW156" s="11" t="s">
        <v>42</v>
      </c>
      <c r="AX156" s="11" t="s">
        <v>78</v>
      </c>
      <c r="AY156" s="214" t="s">
        <v>128</v>
      </c>
    </row>
    <row r="157" spans="2:65" s="12" customFormat="1" ht="13.5">
      <c r="B157" s="221"/>
      <c r="C157" s="222"/>
      <c r="D157" s="205" t="s">
        <v>137</v>
      </c>
      <c r="E157" s="223" t="s">
        <v>24</v>
      </c>
      <c r="F157" s="224" t="s">
        <v>171</v>
      </c>
      <c r="G157" s="222"/>
      <c r="H157" s="225">
        <v>27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137</v>
      </c>
      <c r="AU157" s="231" t="s">
        <v>85</v>
      </c>
      <c r="AV157" s="12" t="s">
        <v>135</v>
      </c>
      <c r="AW157" s="12" t="s">
        <v>42</v>
      </c>
      <c r="AX157" s="12" t="s">
        <v>25</v>
      </c>
      <c r="AY157" s="231" t="s">
        <v>128</v>
      </c>
    </row>
    <row r="158" spans="2:65" s="1" customFormat="1" ht="22.5" customHeight="1">
      <c r="B158" s="39"/>
      <c r="C158" s="191" t="s">
        <v>285</v>
      </c>
      <c r="D158" s="191" t="s">
        <v>130</v>
      </c>
      <c r="E158" s="192" t="s">
        <v>471</v>
      </c>
      <c r="F158" s="193" t="s">
        <v>472</v>
      </c>
      <c r="G158" s="194" t="s">
        <v>133</v>
      </c>
      <c r="H158" s="195">
        <v>6</v>
      </c>
      <c r="I158" s="196"/>
      <c r="J158" s="197">
        <f>ROUND(I158*H158,2)</f>
        <v>0</v>
      </c>
      <c r="K158" s="193" t="s">
        <v>134</v>
      </c>
      <c r="L158" s="59"/>
      <c r="M158" s="198" t="s">
        <v>24</v>
      </c>
      <c r="N158" s="199" t="s">
        <v>49</v>
      </c>
      <c r="O158" s="40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AR158" s="22" t="s">
        <v>135</v>
      </c>
      <c r="AT158" s="22" t="s">
        <v>130</v>
      </c>
      <c r="AU158" s="22" t="s">
        <v>85</v>
      </c>
      <c r="AY158" s="22" t="s">
        <v>128</v>
      </c>
      <c r="BE158" s="202">
        <f>IF(N158="základní",J158,0)</f>
        <v>0</v>
      </c>
      <c r="BF158" s="202">
        <f>IF(N158="snížená",J158,0)</f>
        <v>0</v>
      </c>
      <c r="BG158" s="202">
        <f>IF(N158="zákl. přenesená",J158,0)</f>
        <v>0</v>
      </c>
      <c r="BH158" s="202">
        <f>IF(N158="sníž. přenesená",J158,0)</f>
        <v>0</v>
      </c>
      <c r="BI158" s="202">
        <f>IF(N158="nulová",J158,0)</f>
        <v>0</v>
      </c>
      <c r="BJ158" s="22" t="s">
        <v>25</v>
      </c>
      <c r="BK158" s="202">
        <f>ROUND(I158*H158,2)</f>
        <v>0</v>
      </c>
      <c r="BL158" s="22" t="s">
        <v>135</v>
      </c>
      <c r="BM158" s="22" t="s">
        <v>473</v>
      </c>
    </row>
    <row r="159" spans="2:65" s="11" customFormat="1" ht="13.5">
      <c r="B159" s="203"/>
      <c r="C159" s="204"/>
      <c r="D159" s="215" t="s">
        <v>137</v>
      </c>
      <c r="E159" s="218" t="s">
        <v>24</v>
      </c>
      <c r="F159" s="219" t="s">
        <v>474</v>
      </c>
      <c r="G159" s="204"/>
      <c r="H159" s="220">
        <v>6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137</v>
      </c>
      <c r="AU159" s="214" t="s">
        <v>85</v>
      </c>
      <c r="AV159" s="11" t="s">
        <v>85</v>
      </c>
      <c r="AW159" s="11" t="s">
        <v>42</v>
      </c>
      <c r="AX159" s="11" t="s">
        <v>25</v>
      </c>
      <c r="AY159" s="214" t="s">
        <v>128</v>
      </c>
    </row>
    <row r="160" spans="2:65" s="10" customFormat="1" ht="29.85" customHeight="1">
      <c r="B160" s="174"/>
      <c r="C160" s="175"/>
      <c r="D160" s="188" t="s">
        <v>77</v>
      </c>
      <c r="E160" s="189" t="s">
        <v>172</v>
      </c>
      <c r="F160" s="189" t="s">
        <v>284</v>
      </c>
      <c r="G160" s="175"/>
      <c r="H160" s="175"/>
      <c r="I160" s="178"/>
      <c r="J160" s="190">
        <f>BK160</f>
        <v>0</v>
      </c>
      <c r="K160" s="175"/>
      <c r="L160" s="180"/>
      <c r="M160" s="181"/>
      <c r="N160" s="182"/>
      <c r="O160" s="182"/>
      <c r="P160" s="183">
        <f>SUM(P161:P177)</f>
        <v>0</v>
      </c>
      <c r="Q160" s="182"/>
      <c r="R160" s="183">
        <f>SUM(R161:R177)</f>
        <v>3.9951989999999999</v>
      </c>
      <c r="S160" s="182"/>
      <c r="T160" s="184">
        <f>SUM(T161:T177)</f>
        <v>0</v>
      </c>
      <c r="AR160" s="185" t="s">
        <v>25</v>
      </c>
      <c r="AT160" s="186" t="s">
        <v>77</v>
      </c>
      <c r="AU160" s="186" t="s">
        <v>25</v>
      </c>
      <c r="AY160" s="185" t="s">
        <v>128</v>
      </c>
      <c r="BK160" s="187">
        <f>SUM(BK161:BK177)</f>
        <v>0</v>
      </c>
    </row>
    <row r="161" spans="2:65" s="1" customFormat="1" ht="22.5" customHeight="1">
      <c r="B161" s="39"/>
      <c r="C161" s="191" t="s">
        <v>289</v>
      </c>
      <c r="D161" s="191" t="s">
        <v>130</v>
      </c>
      <c r="E161" s="192" t="s">
        <v>295</v>
      </c>
      <c r="F161" s="193" t="s">
        <v>296</v>
      </c>
      <c r="G161" s="194" t="s">
        <v>148</v>
      </c>
      <c r="H161" s="195">
        <v>178.1</v>
      </c>
      <c r="I161" s="196"/>
      <c r="J161" s="197">
        <f>ROUND(I161*H161,2)</f>
        <v>0</v>
      </c>
      <c r="K161" s="193" t="s">
        <v>134</v>
      </c>
      <c r="L161" s="59"/>
      <c r="M161" s="198" t="s">
        <v>24</v>
      </c>
      <c r="N161" s="199" t="s">
        <v>49</v>
      </c>
      <c r="O161" s="40"/>
      <c r="P161" s="200">
        <f>O161*H161</f>
        <v>0</v>
      </c>
      <c r="Q161" s="200">
        <v>1.9000000000000001E-4</v>
      </c>
      <c r="R161" s="200">
        <f>Q161*H161</f>
        <v>3.3839000000000001E-2</v>
      </c>
      <c r="S161" s="200">
        <v>0</v>
      </c>
      <c r="T161" s="201">
        <f>S161*H161</f>
        <v>0</v>
      </c>
      <c r="AR161" s="22" t="s">
        <v>135</v>
      </c>
      <c r="AT161" s="22" t="s">
        <v>130</v>
      </c>
      <c r="AU161" s="22" t="s">
        <v>85</v>
      </c>
      <c r="AY161" s="22" t="s">
        <v>128</v>
      </c>
      <c r="BE161" s="202">
        <f>IF(N161="základní",J161,0)</f>
        <v>0</v>
      </c>
      <c r="BF161" s="202">
        <f>IF(N161="snížená",J161,0)</f>
        <v>0</v>
      </c>
      <c r="BG161" s="202">
        <f>IF(N161="zákl. přenesená",J161,0)</f>
        <v>0</v>
      </c>
      <c r="BH161" s="202">
        <f>IF(N161="sníž. přenesená",J161,0)</f>
        <v>0</v>
      </c>
      <c r="BI161" s="202">
        <f>IF(N161="nulová",J161,0)</f>
        <v>0</v>
      </c>
      <c r="BJ161" s="22" t="s">
        <v>25</v>
      </c>
      <c r="BK161" s="202">
        <f>ROUND(I161*H161,2)</f>
        <v>0</v>
      </c>
      <c r="BL161" s="22" t="s">
        <v>135</v>
      </c>
      <c r="BM161" s="22" t="s">
        <v>475</v>
      </c>
    </row>
    <row r="162" spans="2:65" s="1" customFormat="1" ht="27">
      <c r="B162" s="39"/>
      <c r="C162" s="61"/>
      <c r="D162" s="215" t="s">
        <v>142</v>
      </c>
      <c r="E162" s="61"/>
      <c r="F162" s="216" t="s">
        <v>476</v>
      </c>
      <c r="G162" s="61"/>
      <c r="H162" s="61"/>
      <c r="I162" s="161"/>
      <c r="J162" s="61"/>
      <c r="K162" s="61"/>
      <c r="L162" s="59"/>
      <c r="M162" s="217"/>
      <c r="N162" s="40"/>
      <c r="O162" s="40"/>
      <c r="P162" s="40"/>
      <c r="Q162" s="40"/>
      <c r="R162" s="40"/>
      <c r="S162" s="40"/>
      <c r="T162" s="76"/>
      <c r="AT162" s="22" t="s">
        <v>142</v>
      </c>
      <c r="AU162" s="22" t="s">
        <v>85</v>
      </c>
    </row>
    <row r="163" spans="2:65" s="11" customFormat="1" ht="13.5">
      <c r="B163" s="203"/>
      <c r="C163" s="204"/>
      <c r="D163" s="205" t="s">
        <v>137</v>
      </c>
      <c r="E163" s="206" t="s">
        <v>24</v>
      </c>
      <c r="F163" s="207" t="s">
        <v>477</v>
      </c>
      <c r="G163" s="204"/>
      <c r="H163" s="208">
        <v>178.1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137</v>
      </c>
      <c r="AU163" s="214" t="s">
        <v>85</v>
      </c>
      <c r="AV163" s="11" t="s">
        <v>85</v>
      </c>
      <c r="AW163" s="11" t="s">
        <v>42</v>
      </c>
      <c r="AX163" s="11" t="s">
        <v>25</v>
      </c>
      <c r="AY163" s="214" t="s">
        <v>128</v>
      </c>
    </row>
    <row r="164" spans="2:65" s="1" customFormat="1" ht="22.5" customHeight="1">
      <c r="B164" s="39"/>
      <c r="C164" s="191" t="s">
        <v>294</v>
      </c>
      <c r="D164" s="191" t="s">
        <v>130</v>
      </c>
      <c r="E164" s="192" t="s">
        <v>300</v>
      </c>
      <c r="F164" s="193" t="s">
        <v>301</v>
      </c>
      <c r="G164" s="194" t="s">
        <v>148</v>
      </c>
      <c r="H164" s="195">
        <v>32</v>
      </c>
      <c r="I164" s="196"/>
      <c r="J164" s="197">
        <f>ROUND(I164*H164,2)</f>
        <v>0</v>
      </c>
      <c r="K164" s="193" t="s">
        <v>134</v>
      </c>
      <c r="L164" s="59"/>
      <c r="M164" s="198" t="s">
        <v>24</v>
      </c>
      <c r="N164" s="199" t="s">
        <v>49</v>
      </c>
      <c r="O164" s="40"/>
      <c r="P164" s="200">
        <f>O164*H164</f>
        <v>0</v>
      </c>
      <c r="Q164" s="200">
        <v>1.2999999999999999E-4</v>
      </c>
      <c r="R164" s="200">
        <f>Q164*H164</f>
        <v>4.1599999999999996E-3</v>
      </c>
      <c r="S164" s="200">
        <v>0</v>
      </c>
      <c r="T164" s="201">
        <f>S164*H164</f>
        <v>0</v>
      </c>
      <c r="AR164" s="22" t="s">
        <v>135</v>
      </c>
      <c r="AT164" s="22" t="s">
        <v>130</v>
      </c>
      <c r="AU164" s="22" t="s">
        <v>85</v>
      </c>
      <c r="AY164" s="22" t="s">
        <v>128</v>
      </c>
      <c r="BE164" s="202">
        <f>IF(N164="základní",J164,0)</f>
        <v>0</v>
      </c>
      <c r="BF164" s="202">
        <f>IF(N164="snížená",J164,0)</f>
        <v>0</v>
      </c>
      <c r="BG164" s="202">
        <f>IF(N164="zákl. přenesená",J164,0)</f>
        <v>0</v>
      </c>
      <c r="BH164" s="202">
        <f>IF(N164="sníž. přenesená",J164,0)</f>
        <v>0</v>
      </c>
      <c r="BI164" s="202">
        <f>IF(N164="nulová",J164,0)</f>
        <v>0</v>
      </c>
      <c r="BJ164" s="22" t="s">
        <v>25</v>
      </c>
      <c r="BK164" s="202">
        <f>ROUND(I164*H164,2)</f>
        <v>0</v>
      </c>
      <c r="BL164" s="22" t="s">
        <v>135</v>
      </c>
      <c r="BM164" s="22" t="s">
        <v>302</v>
      </c>
    </row>
    <row r="165" spans="2:65" s="1" customFormat="1" ht="27">
      <c r="B165" s="39"/>
      <c r="C165" s="61"/>
      <c r="D165" s="215" t="s">
        <v>142</v>
      </c>
      <c r="E165" s="61"/>
      <c r="F165" s="216" t="s">
        <v>478</v>
      </c>
      <c r="G165" s="61"/>
      <c r="H165" s="61"/>
      <c r="I165" s="161"/>
      <c r="J165" s="61"/>
      <c r="K165" s="61"/>
      <c r="L165" s="59"/>
      <c r="M165" s="217"/>
      <c r="N165" s="40"/>
      <c r="O165" s="40"/>
      <c r="P165" s="40"/>
      <c r="Q165" s="40"/>
      <c r="R165" s="40"/>
      <c r="S165" s="40"/>
      <c r="T165" s="76"/>
      <c r="AT165" s="22" t="s">
        <v>142</v>
      </c>
      <c r="AU165" s="22" t="s">
        <v>85</v>
      </c>
    </row>
    <row r="166" spans="2:65" s="11" customFormat="1" ht="13.5">
      <c r="B166" s="203"/>
      <c r="C166" s="204"/>
      <c r="D166" s="205" t="s">
        <v>137</v>
      </c>
      <c r="E166" s="206" t="s">
        <v>24</v>
      </c>
      <c r="F166" s="207" t="s">
        <v>479</v>
      </c>
      <c r="G166" s="204"/>
      <c r="H166" s="208">
        <v>32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137</v>
      </c>
      <c r="AU166" s="214" t="s">
        <v>85</v>
      </c>
      <c r="AV166" s="11" t="s">
        <v>85</v>
      </c>
      <c r="AW166" s="11" t="s">
        <v>42</v>
      </c>
      <c r="AX166" s="11" t="s">
        <v>25</v>
      </c>
      <c r="AY166" s="214" t="s">
        <v>128</v>
      </c>
    </row>
    <row r="167" spans="2:65" s="1" customFormat="1" ht="22.5" customHeight="1">
      <c r="B167" s="39"/>
      <c r="C167" s="191" t="s">
        <v>299</v>
      </c>
      <c r="D167" s="191" t="s">
        <v>130</v>
      </c>
      <c r="E167" s="192" t="s">
        <v>304</v>
      </c>
      <c r="F167" s="193" t="s">
        <v>305</v>
      </c>
      <c r="G167" s="194" t="s">
        <v>306</v>
      </c>
      <c r="H167" s="195">
        <v>10</v>
      </c>
      <c r="I167" s="196"/>
      <c r="J167" s="197">
        <f t="shared" ref="J167:J177" si="0">ROUND(I167*H167,2)</f>
        <v>0</v>
      </c>
      <c r="K167" s="193" t="s">
        <v>24</v>
      </c>
      <c r="L167" s="59"/>
      <c r="M167" s="198" t="s">
        <v>24</v>
      </c>
      <c r="N167" s="199" t="s">
        <v>49</v>
      </c>
      <c r="O167" s="40"/>
      <c r="P167" s="200">
        <f t="shared" ref="P167:P177" si="1">O167*H167</f>
        <v>0</v>
      </c>
      <c r="Q167" s="200">
        <v>0</v>
      </c>
      <c r="R167" s="200">
        <f t="shared" ref="R167:R177" si="2">Q167*H167</f>
        <v>0</v>
      </c>
      <c r="S167" s="200">
        <v>0</v>
      </c>
      <c r="T167" s="201">
        <f t="shared" ref="T167:T177" si="3">S167*H167</f>
        <v>0</v>
      </c>
      <c r="AR167" s="22" t="s">
        <v>135</v>
      </c>
      <c r="AT167" s="22" t="s">
        <v>130</v>
      </c>
      <c r="AU167" s="22" t="s">
        <v>85</v>
      </c>
      <c r="AY167" s="22" t="s">
        <v>128</v>
      </c>
      <c r="BE167" s="202">
        <f t="shared" ref="BE167:BE177" si="4">IF(N167="základní",J167,0)</f>
        <v>0</v>
      </c>
      <c r="BF167" s="202">
        <f t="shared" ref="BF167:BF177" si="5">IF(N167="snížená",J167,0)</f>
        <v>0</v>
      </c>
      <c r="BG167" s="202">
        <f t="shared" ref="BG167:BG177" si="6">IF(N167="zákl. přenesená",J167,0)</f>
        <v>0</v>
      </c>
      <c r="BH167" s="202">
        <f t="shared" ref="BH167:BH177" si="7">IF(N167="sníž. přenesená",J167,0)</f>
        <v>0</v>
      </c>
      <c r="BI167" s="202">
        <f t="shared" ref="BI167:BI177" si="8">IF(N167="nulová",J167,0)</f>
        <v>0</v>
      </c>
      <c r="BJ167" s="22" t="s">
        <v>25</v>
      </c>
      <c r="BK167" s="202">
        <f t="shared" ref="BK167:BK177" si="9">ROUND(I167*H167,2)</f>
        <v>0</v>
      </c>
      <c r="BL167" s="22" t="s">
        <v>135</v>
      </c>
      <c r="BM167" s="22" t="s">
        <v>307</v>
      </c>
    </row>
    <row r="168" spans="2:65" s="1" customFormat="1" ht="22.5" customHeight="1">
      <c r="B168" s="39"/>
      <c r="C168" s="232" t="s">
        <v>303</v>
      </c>
      <c r="D168" s="232" t="s">
        <v>203</v>
      </c>
      <c r="E168" s="233" t="s">
        <v>309</v>
      </c>
      <c r="F168" s="234" t="s">
        <v>310</v>
      </c>
      <c r="G168" s="235" t="s">
        <v>311</v>
      </c>
      <c r="H168" s="236">
        <v>10</v>
      </c>
      <c r="I168" s="237"/>
      <c r="J168" s="238">
        <f t="shared" si="0"/>
        <v>0</v>
      </c>
      <c r="K168" s="234" t="s">
        <v>24</v>
      </c>
      <c r="L168" s="239"/>
      <c r="M168" s="240" t="s">
        <v>24</v>
      </c>
      <c r="N168" s="241" t="s">
        <v>49</v>
      </c>
      <c r="O168" s="40"/>
      <c r="P168" s="200">
        <f t="shared" si="1"/>
        <v>0</v>
      </c>
      <c r="Q168" s="200">
        <v>0.25</v>
      </c>
      <c r="R168" s="200">
        <f t="shared" si="2"/>
        <v>2.5</v>
      </c>
      <c r="S168" s="200">
        <v>0</v>
      </c>
      <c r="T168" s="201">
        <f t="shared" si="3"/>
        <v>0</v>
      </c>
      <c r="AR168" s="22" t="s">
        <v>172</v>
      </c>
      <c r="AT168" s="22" t="s">
        <v>203</v>
      </c>
      <c r="AU168" s="22" t="s">
        <v>85</v>
      </c>
      <c r="AY168" s="22" t="s">
        <v>128</v>
      </c>
      <c r="BE168" s="202">
        <f t="shared" si="4"/>
        <v>0</v>
      </c>
      <c r="BF168" s="202">
        <f t="shared" si="5"/>
        <v>0</v>
      </c>
      <c r="BG168" s="202">
        <f t="shared" si="6"/>
        <v>0</v>
      </c>
      <c r="BH168" s="202">
        <f t="shared" si="7"/>
        <v>0</v>
      </c>
      <c r="BI168" s="202">
        <f t="shared" si="8"/>
        <v>0</v>
      </c>
      <c r="BJ168" s="22" t="s">
        <v>25</v>
      </c>
      <c r="BK168" s="202">
        <f t="shared" si="9"/>
        <v>0</v>
      </c>
      <c r="BL168" s="22" t="s">
        <v>135</v>
      </c>
      <c r="BM168" s="22" t="s">
        <v>312</v>
      </c>
    </row>
    <row r="169" spans="2:65" s="1" customFormat="1" ht="31.5" customHeight="1">
      <c r="B169" s="39"/>
      <c r="C169" s="191" t="s">
        <v>308</v>
      </c>
      <c r="D169" s="191" t="s">
        <v>130</v>
      </c>
      <c r="E169" s="192" t="s">
        <v>314</v>
      </c>
      <c r="F169" s="193" t="s">
        <v>315</v>
      </c>
      <c r="G169" s="194" t="s">
        <v>306</v>
      </c>
      <c r="H169" s="195">
        <v>10</v>
      </c>
      <c r="I169" s="196"/>
      <c r="J169" s="197">
        <f t="shared" si="0"/>
        <v>0</v>
      </c>
      <c r="K169" s="193" t="s">
        <v>134</v>
      </c>
      <c r="L169" s="59"/>
      <c r="M169" s="198" t="s">
        <v>24</v>
      </c>
      <c r="N169" s="199" t="s">
        <v>49</v>
      </c>
      <c r="O169" s="40"/>
      <c r="P169" s="200">
        <f t="shared" si="1"/>
        <v>0</v>
      </c>
      <c r="Q169" s="200">
        <v>0</v>
      </c>
      <c r="R169" s="200">
        <f t="shared" si="2"/>
        <v>0</v>
      </c>
      <c r="S169" s="200">
        <v>0</v>
      </c>
      <c r="T169" s="201">
        <f t="shared" si="3"/>
        <v>0</v>
      </c>
      <c r="AR169" s="22" t="s">
        <v>135</v>
      </c>
      <c r="AT169" s="22" t="s">
        <v>130</v>
      </c>
      <c r="AU169" s="22" t="s">
        <v>85</v>
      </c>
      <c r="AY169" s="22" t="s">
        <v>128</v>
      </c>
      <c r="BE169" s="202">
        <f t="shared" si="4"/>
        <v>0</v>
      </c>
      <c r="BF169" s="202">
        <f t="shared" si="5"/>
        <v>0</v>
      </c>
      <c r="BG169" s="202">
        <f t="shared" si="6"/>
        <v>0</v>
      </c>
      <c r="BH169" s="202">
        <f t="shared" si="7"/>
        <v>0</v>
      </c>
      <c r="BI169" s="202">
        <f t="shared" si="8"/>
        <v>0</v>
      </c>
      <c r="BJ169" s="22" t="s">
        <v>25</v>
      </c>
      <c r="BK169" s="202">
        <f t="shared" si="9"/>
        <v>0</v>
      </c>
      <c r="BL169" s="22" t="s">
        <v>135</v>
      </c>
      <c r="BM169" s="22" t="s">
        <v>316</v>
      </c>
    </row>
    <row r="170" spans="2:65" s="1" customFormat="1" ht="22.5" customHeight="1">
      <c r="B170" s="39"/>
      <c r="C170" s="232" t="s">
        <v>313</v>
      </c>
      <c r="D170" s="232" t="s">
        <v>203</v>
      </c>
      <c r="E170" s="233" t="s">
        <v>322</v>
      </c>
      <c r="F170" s="234" t="s">
        <v>323</v>
      </c>
      <c r="G170" s="235" t="s">
        <v>306</v>
      </c>
      <c r="H170" s="236">
        <v>4</v>
      </c>
      <c r="I170" s="237"/>
      <c r="J170" s="238">
        <f t="shared" si="0"/>
        <v>0</v>
      </c>
      <c r="K170" s="234" t="s">
        <v>24</v>
      </c>
      <c r="L170" s="239"/>
      <c r="M170" s="240" t="s">
        <v>24</v>
      </c>
      <c r="N170" s="241" t="s">
        <v>49</v>
      </c>
      <c r="O170" s="40"/>
      <c r="P170" s="200">
        <f t="shared" si="1"/>
        <v>0</v>
      </c>
      <c r="Q170" s="200">
        <v>2.7000000000000001E-3</v>
      </c>
      <c r="R170" s="200">
        <f t="shared" si="2"/>
        <v>1.0800000000000001E-2</v>
      </c>
      <c r="S170" s="200">
        <v>0</v>
      </c>
      <c r="T170" s="201">
        <f t="shared" si="3"/>
        <v>0</v>
      </c>
      <c r="AR170" s="22" t="s">
        <v>172</v>
      </c>
      <c r="AT170" s="22" t="s">
        <v>203</v>
      </c>
      <c r="AU170" s="22" t="s">
        <v>85</v>
      </c>
      <c r="AY170" s="22" t="s">
        <v>128</v>
      </c>
      <c r="BE170" s="202">
        <f t="shared" si="4"/>
        <v>0</v>
      </c>
      <c r="BF170" s="202">
        <f t="shared" si="5"/>
        <v>0</v>
      </c>
      <c r="BG170" s="202">
        <f t="shared" si="6"/>
        <v>0</v>
      </c>
      <c r="BH170" s="202">
        <f t="shared" si="7"/>
        <v>0</v>
      </c>
      <c r="BI170" s="202">
        <f t="shared" si="8"/>
        <v>0</v>
      </c>
      <c r="BJ170" s="22" t="s">
        <v>25</v>
      </c>
      <c r="BK170" s="202">
        <f t="shared" si="9"/>
        <v>0</v>
      </c>
      <c r="BL170" s="22" t="s">
        <v>135</v>
      </c>
      <c r="BM170" s="22" t="s">
        <v>480</v>
      </c>
    </row>
    <row r="171" spans="2:65" s="1" customFormat="1" ht="22.5" customHeight="1">
      <c r="B171" s="39"/>
      <c r="C171" s="232" t="s">
        <v>317</v>
      </c>
      <c r="D171" s="232" t="s">
        <v>203</v>
      </c>
      <c r="E171" s="233" t="s">
        <v>318</v>
      </c>
      <c r="F171" s="234" t="s">
        <v>319</v>
      </c>
      <c r="G171" s="235" t="s">
        <v>306</v>
      </c>
      <c r="H171" s="236">
        <v>6</v>
      </c>
      <c r="I171" s="237"/>
      <c r="J171" s="238">
        <f t="shared" si="0"/>
        <v>0</v>
      </c>
      <c r="K171" s="234" t="s">
        <v>24</v>
      </c>
      <c r="L171" s="239"/>
      <c r="M171" s="240" t="s">
        <v>24</v>
      </c>
      <c r="N171" s="241" t="s">
        <v>49</v>
      </c>
      <c r="O171" s="40"/>
      <c r="P171" s="200">
        <f t="shared" si="1"/>
        <v>0</v>
      </c>
      <c r="Q171" s="200">
        <v>2.0999999999999999E-3</v>
      </c>
      <c r="R171" s="200">
        <f t="shared" si="2"/>
        <v>1.26E-2</v>
      </c>
      <c r="S171" s="200">
        <v>0</v>
      </c>
      <c r="T171" s="201">
        <f t="shared" si="3"/>
        <v>0</v>
      </c>
      <c r="AR171" s="22" t="s">
        <v>172</v>
      </c>
      <c r="AT171" s="22" t="s">
        <v>203</v>
      </c>
      <c r="AU171" s="22" t="s">
        <v>85</v>
      </c>
      <c r="AY171" s="22" t="s">
        <v>128</v>
      </c>
      <c r="BE171" s="202">
        <f t="shared" si="4"/>
        <v>0</v>
      </c>
      <c r="BF171" s="202">
        <f t="shared" si="5"/>
        <v>0</v>
      </c>
      <c r="BG171" s="202">
        <f t="shared" si="6"/>
        <v>0</v>
      </c>
      <c r="BH171" s="202">
        <f t="shared" si="7"/>
        <v>0</v>
      </c>
      <c r="BI171" s="202">
        <f t="shared" si="8"/>
        <v>0</v>
      </c>
      <c r="BJ171" s="22" t="s">
        <v>25</v>
      </c>
      <c r="BK171" s="202">
        <f t="shared" si="9"/>
        <v>0</v>
      </c>
      <c r="BL171" s="22" t="s">
        <v>135</v>
      </c>
      <c r="BM171" s="22" t="s">
        <v>320</v>
      </c>
    </row>
    <row r="172" spans="2:65" s="1" customFormat="1" ht="22.5" customHeight="1">
      <c r="B172" s="39"/>
      <c r="C172" s="191" t="s">
        <v>321</v>
      </c>
      <c r="D172" s="191" t="s">
        <v>130</v>
      </c>
      <c r="E172" s="192" t="s">
        <v>326</v>
      </c>
      <c r="F172" s="193" t="s">
        <v>327</v>
      </c>
      <c r="G172" s="194" t="s">
        <v>306</v>
      </c>
      <c r="H172" s="195">
        <v>10</v>
      </c>
      <c r="I172" s="196"/>
      <c r="J172" s="197">
        <f t="shared" si="0"/>
        <v>0</v>
      </c>
      <c r="K172" s="193" t="s">
        <v>134</v>
      </c>
      <c r="L172" s="59"/>
      <c r="M172" s="198" t="s">
        <v>24</v>
      </c>
      <c r="N172" s="199" t="s">
        <v>49</v>
      </c>
      <c r="O172" s="40"/>
      <c r="P172" s="200">
        <f t="shared" si="1"/>
        <v>0</v>
      </c>
      <c r="Q172" s="200">
        <v>2.0000000000000002E-5</v>
      </c>
      <c r="R172" s="200">
        <f t="shared" si="2"/>
        <v>2.0000000000000001E-4</v>
      </c>
      <c r="S172" s="200">
        <v>0</v>
      </c>
      <c r="T172" s="201">
        <f t="shared" si="3"/>
        <v>0</v>
      </c>
      <c r="AR172" s="22" t="s">
        <v>135</v>
      </c>
      <c r="AT172" s="22" t="s">
        <v>130</v>
      </c>
      <c r="AU172" s="22" t="s">
        <v>85</v>
      </c>
      <c r="AY172" s="22" t="s">
        <v>128</v>
      </c>
      <c r="BE172" s="202">
        <f t="shared" si="4"/>
        <v>0</v>
      </c>
      <c r="BF172" s="202">
        <f t="shared" si="5"/>
        <v>0</v>
      </c>
      <c r="BG172" s="202">
        <f t="shared" si="6"/>
        <v>0</v>
      </c>
      <c r="BH172" s="202">
        <f t="shared" si="7"/>
        <v>0</v>
      </c>
      <c r="BI172" s="202">
        <f t="shared" si="8"/>
        <v>0</v>
      </c>
      <c r="BJ172" s="22" t="s">
        <v>25</v>
      </c>
      <c r="BK172" s="202">
        <f t="shared" si="9"/>
        <v>0</v>
      </c>
      <c r="BL172" s="22" t="s">
        <v>135</v>
      </c>
      <c r="BM172" s="22" t="s">
        <v>328</v>
      </c>
    </row>
    <row r="173" spans="2:65" s="1" customFormat="1" ht="22.5" customHeight="1">
      <c r="B173" s="39"/>
      <c r="C173" s="232" t="s">
        <v>325</v>
      </c>
      <c r="D173" s="232" t="s">
        <v>203</v>
      </c>
      <c r="E173" s="233" t="s">
        <v>330</v>
      </c>
      <c r="F173" s="234" t="s">
        <v>331</v>
      </c>
      <c r="G173" s="235" t="s">
        <v>306</v>
      </c>
      <c r="H173" s="236">
        <v>10</v>
      </c>
      <c r="I173" s="237"/>
      <c r="J173" s="238">
        <f t="shared" si="0"/>
        <v>0</v>
      </c>
      <c r="K173" s="234" t="s">
        <v>24</v>
      </c>
      <c r="L173" s="239"/>
      <c r="M173" s="240" t="s">
        <v>24</v>
      </c>
      <c r="N173" s="241" t="s">
        <v>49</v>
      </c>
      <c r="O173" s="40"/>
      <c r="P173" s="200">
        <f t="shared" si="1"/>
        <v>0</v>
      </c>
      <c r="Q173" s="200">
        <v>3.9300000000000003E-3</v>
      </c>
      <c r="R173" s="200">
        <f t="shared" si="2"/>
        <v>3.9300000000000002E-2</v>
      </c>
      <c r="S173" s="200">
        <v>0</v>
      </c>
      <c r="T173" s="201">
        <f t="shared" si="3"/>
        <v>0</v>
      </c>
      <c r="AR173" s="22" t="s">
        <v>172</v>
      </c>
      <c r="AT173" s="22" t="s">
        <v>203</v>
      </c>
      <c r="AU173" s="22" t="s">
        <v>85</v>
      </c>
      <c r="AY173" s="22" t="s">
        <v>128</v>
      </c>
      <c r="BE173" s="202">
        <f t="shared" si="4"/>
        <v>0</v>
      </c>
      <c r="BF173" s="202">
        <f t="shared" si="5"/>
        <v>0</v>
      </c>
      <c r="BG173" s="202">
        <f t="shared" si="6"/>
        <v>0</v>
      </c>
      <c r="BH173" s="202">
        <f t="shared" si="7"/>
        <v>0</v>
      </c>
      <c r="BI173" s="202">
        <f t="shared" si="8"/>
        <v>0</v>
      </c>
      <c r="BJ173" s="22" t="s">
        <v>25</v>
      </c>
      <c r="BK173" s="202">
        <f t="shared" si="9"/>
        <v>0</v>
      </c>
      <c r="BL173" s="22" t="s">
        <v>135</v>
      </c>
      <c r="BM173" s="22" t="s">
        <v>332</v>
      </c>
    </row>
    <row r="174" spans="2:65" s="1" customFormat="1" ht="22.5" customHeight="1">
      <c r="B174" s="39"/>
      <c r="C174" s="232" t="s">
        <v>329</v>
      </c>
      <c r="D174" s="232" t="s">
        <v>203</v>
      </c>
      <c r="E174" s="233" t="s">
        <v>334</v>
      </c>
      <c r="F174" s="234" t="s">
        <v>335</v>
      </c>
      <c r="G174" s="235" t="s">
        <v>306</v>
      </c>
      <c r="H174" s="236">
        <v>10</v>
      </c>
      <c r="I174" s="237"/>
      <c r="J174" s="238">
        <f t="shared" si="0"/>
        <v>0</v>
      </c>
      <c r="K174" s="234" t="s">
        <v>24</v>
      </c>
      <c r="L174" s="239"/>
      <c r="M174" s="240" t="s">
        <v>24</v>
      </c>
      <c r="N174" s="241" t="s">
        <v>49</v>
      </c>
      <c r="O174" s="40"/>
      <c r="P174" s="200">
        <f t="shared" si="1"/>
        <v>0</v>
      </c>
      <c r="Q174" s="200">
        <v>3.3E-3</v>
      </c>
      <c r="R174" s="200">
        <f t="shared" si="2"/>
        <v>3.3000000000000002E-2</v>
      </c>
      <c r="S174" s="200">
        <v>0</v>
      </c>
      <c r="T174" s="201">
        <f t="shared" si="3"/>
        <v>0</v>
      </c>
      <c r="AR174" s="22" t="s">
        <v>172</v>
      </c>
      <c r="AT174" s="22" t="s">
        <v>203</v>
      </c>
      <c r="AU174" s="22" t="s">
        <v>85</v>
      </c>
      <c r="AY174" s="22" t="s">
        <v>128</v>
      </c>
      <c r="BE174" s="202">
        <f t="shared" si="4"/>
        <v>0</v>
      </c>
      <c r="BF174" s="202">
        <f t="shared" si="5"/>
        <v>0</v>
      </c>
      <c r="BG174" s="202">
        <f t="shared" si="6"/>
        <v>0</v>
      </c>
      <c r="BH174" s="202">
        <f t="shared" si="7"/>
        <v>0</v>
      </c>
      <c r="BI174" s="202">
        <f t="shared" si="8"/>
        <v>0</v>
      </c>
      <c r="BJ174" s="22" t="s">
        <v>25</v>
      </c>
      <c r="BK174" s="202">
        <f t="shared" si="9"/>
        <v>0</v>
      </c>
      <c r="BL174" s="22" t="s">
        <v>135</v>
      </c>
      <c r="BM174" s="22" t="s">
        <v>336</v>
      </c>
    </row>
    <row r="175" spans="2:65" s="1" customFormat="1" ht="22.5" customHeight="1">
      <c r="B175" s="39"/>
      <c r="C175" s="191" t="s">
        <v>333</v>
      </c>
      <c r="D175" s="191" t="s">
        <v>130</v>
      </c>
      <c r="E175" s="192" t="s">
        <v>338</v>
      </c>
      <c r="F175" s="193" t="s">
        <v>339</v>
      </c>
      <c r="G175" s="194" t="s">
        <v>306</v>
      </c>
      <c r="H175" s="195">
        <v>10</v>
      </c>
      <c r="I175" s="196"/>
      <c r="J175" s="197">
        <f t="shared" si="0"/>
        <v>0</v>
      </c>
      <c r="K175" s="193" t="s">
        <v>134</v>
      </c>
      <c r="L175" s="59"/>
      <c r="M175" s="198" t="s">
        <v>24</v>
      </c>
      <c r="N175" s="199" t="s">
        <v>49</v>
      </c>
      <c r="O175" s="40"/>
      <c r="P175" s="200">
        <f t="shared" si="1"/>
        <v>0</v>
      </c>
      <c r="Q175" s="200">
        <v>0.12303</v>
      </c>
      <c r="R175" s="200">
        <f t="shared" si="2"/>
        <v>1.2302999999999999</v>
      </c>
      <c r="S175" s="200">
        <v>0</v>
      </c>
      <c r="T175" s="201">
        <f t="shared" si="3"/>
        <v>0</v>
      </c>
      <c r="AR175" s="22" t="s">
        <v>135</v>
      </c>
      <c r="AT175" s="22" t="s">
        <v>130</v>
      </c>
      <c r="AU175" s="22" t="s">
        <v>85</v>
      </c>
      <c r="AY175" s="22" t="s">
        <v>128</v>
      </c>
      <c r="BE175" s="202">
        <f t="shared" si="4"/>
        <v>0</v>
      </c>
      <c r="BF175" s="202">
        <f t="shared" si="5"/>
        <v>0</v>
      </c>
      <c r="BG175" s="202">
        <f t="shared" si="6"/>
        <v>0</v>
      </c>
      <c r="BH175" s="202">
        <f t="shared" si="7"/>
        <v>0</v>
      </c>
      <c r="BI175" s="202">
        <f t="shared" si="8"/>
        <v>0</v>
      </c>
      <c r="BJ175" s="22" t="s">
        <v>25</v>
      </c>
      <c r="BK175" s="202">
        <f t="shared" si="9"/>
        <v>0</v>
      </c>
      <c r="BL175" s="22" t="s">
        <v>135</v>
      </c>
      <c r="BM175" s="22" t="s">
        <v>340</v>
      </c>
    </row>
    <row r="176" spans="2:65" s="1" customFormat="1" ht="22.5" customHeight="1">
      <c r="B176" s="39"/>
      <c r="C176" s="232" t="s">
        <v>337</v>
      </c>
      <c r="D176" s="232" t="s">
        <v>203</v>
      </c>
      <c r="E176" s="233" t="s">
        <v>342</v>
      </c>
      <c r="F176" s="234" t="s">
        <v>343</v>
      </c>
      <c r="G176" s="235" t="s">
        <v>306</v>
      </c>
      <c r="H176" s="236">
        <v>10</v>
      </c>
      <c r="I176" s="237"/>
      <c r="J176" s="238">
        <f t="shared" si="0"/>
        <v>0</v>
      </c>
      <c r="K176" s="234" t="s">
        <v>24</v>
      </c>
      <c r="L176" s="239"/>
      <c r="M176" s="240" t="s">
        <v>24</v>
      </c>
      <c r="N176" s="241" t="s">
        <v>49</v>
      </c>
      <c r="O176" s="40"/>
      <c r="P176" s="200">
        <f t="shared" si="1"/>
        <v>0</v>
      </c>
      <c r="Q176" s="200">
        <v>6.4999999999999997E-4</v>
      </c>
      <c r="R176" s="200">
        <f t="shared" si="2"/>
        <v>6.4999999999999997E-3</v>
      </c>
      <c r="S176" s="200">
        <v>0</v>
      </c>
      <c r="T176" s="201">
        <f t="shared" si="3"/>
        <v>0</v>
      </c>
      <c r="AR176" s="22" t="s">
        <v>172</v>
      </c>
      <c r="AT176" s="22" t="s">
        <v>203</v>
      </c>
      <c r="AU176" s="22" t="s">
        <v>85</v>
      </c>
      <c r="AY176" s="22" t="s">
        <v>128</v>
      </c>
      <c r="BE176" s="202">
        <f t="shared" si="4"/>
        <v>0</v>
      </c>
      <c r="BF176" s="202">
        <f t="shared" si="5"/>
        <v>0</v>
      </c>
      <c r="BG176" s="202">
        <f t="shared" si="6"/>
        <v>0</v>
      </c>
      <c r="BH176" s="202">
        <f t="shared" si="7"/>
        <v>0</v>
      </c>
      <c r="BI176" s="202">
        <f t="shared" si="8"/>
        <v>0</v>
      </c>
      <c r="BJ176" s="22" t="s">
        <v>25</v>
      </c>
      <c r="BK176" s="202">
        <f t="shared" si="9"/>
        <v>0</v>
      </c>
      <c r="BL176" s="22" t="s">
        <v>135</v>
      </c>
      <c r="BM176" s="22" t="s">
        <v>344</v>
      </c>
    </row>
    <row r="177" spans="2:65" s="1" customFormat="1" ht="22.5" customHeight="1">
      <c r="B177" s="39"/>
      <c r="C177" s="232" t="s">
        <v>341</v>
      </c>
      <c r="D177" s="232" t="s">
        <v>203</v>
      </c>
      <c r="E177" s="233" t="s">
        <v>346</v>
      </c>
      <c r="F177" s="234" t="s">
        <v>347</v>
      </c>
      <c r="G177" s="235" t="s">
        <v>306</v>
      </c>
      <c r="H177" s="236">
        <v>10</v>
      </c>
      <c r="I177" s="237"/>
      <c r="J177" s="238">
        <f t="shared" si="0"/>
        <v>0</v>
      </c>
      <c r="K177" s="234" t="s">
        <v>24</v>
      </c>
      <c r="L177" s="239"/>
      <c r="M177" s="240" t="s">
        <v>24</v>
      </c>
      <c r="N177" s="241" t="s">
        <v>49</v>
      </c>
      <c r="O177" s="40"/>
      <c r="P177" s="200">
        <f t="shared" si="1"/>
        <v>0</v>
      </c>
      <c r="Q177" s="200">
        <v>1.2449999999999999E-2</v>
      </c>
      <c r="R177" s="200">
        <f t="shared" si="2"/>
        <v>0.1245</v>
      </c>
      <c r="S177" s="200">
        <v>0</v>
      </c>
      <c r="T177" s="201">
        <f t="shared" si="3"/>
        <v>0</v>
      </c>
      <c r="AR177" s="22" t="s">
        <v>172</v>
      </c>
      <c r="AT177" s="22" t="s">
        <v>203</v>
      </c>
      <c r="AU177" s="22" t="s">
        <v>85</v>
      </c>
      <c r="AY177" s="22" t="s">
        <v>128</v>
      </c>
      <c r="BE177" s="202">
        <f t="shared" si="4"/>
        <v>0</v>
      </c>
      <c r="BF177" s="202">
        <f t="shared" si="5"/>
        <v>0</v>
      </c>
      <c r="BG177" s="202">
        <f t="shared" si="6"/>
        <v>0</v>
      </c>
      <c r="BH177" s="202">
        <f t="shared" si="7"/>
        <v>0</v>
      </c>
      <c r="BI177" s="202">
        <f t="shared" si="8"/>
        <v>0</v>
      </c>
      <c r="BJ177" s="22" t="s">
        <v>25</v>
      </c>
      <c r="BK177" s="202">
        <f t="shared" si="9"/>
        <v>0</v>
      </c>
      <c r="BL177" s="22" t="s">
        <v>135</v>
      </c>
      <c r="BM177" s="22" t="s">
        <v>348</v>
      </c>
    </row>
    <row r="178" spans="2:65" s="10" customFormat="1" ht="29.85" customHeight="1">
      <c r="B178" s="174"/>
      <c r="C178" s="175"/>
      <c r="D178" s="176" t="s">
        <v>77</v>
      </c>
      <c r="E178" s="247" t="s">
        <v>176</v>
      </c>
      <c r="F178" s="247" t="s">
        <v>349</v>
      </c>
      <c r="G178" s="175"/>
      <c r="H178" s="175"/>
      <c r="I178" s="178"/>
      <c r="J178" s="248">
        <f>BK178</f>
        <v>0</v>
      </c>
      <c r="K178" s="175"/>
      <c r="L178" s="180"/>
      <c r="M178" s="181"/>
      <c r="N178" s="182"/>
      <c r="O178" s="182"/>
      <c r="P178" s="183">
        <v>0</v>
      </c>
      <c r="Q178" s="182"/>
      <c r="R178" s="183">
        <v>0</v>
      </c>
      <c r="S178" s="182"/>
      <c r="T178" s="184">
        <v>0</v>
      </c>
      <c r="AR178" s="185" t="s">
        <v>25</v>
      </c>
      <c r="AT178" s="186" t="s">
        <v>77</v>
      </c>
      <c r="AU178" s="186" t="s">
        <v>25</v>
      </c>
      <c r="AY178" s="185" t="s">
        <v>128</v>
      </c>
      <c r="BK178" s="187">
        <v>0</v>
      </c>
    </row>
    <row r="179" spans="2:65" s="10" customFormat="1" ht="19.899999999999999" customHeight="1">
      <c r="B179" s="174"/>
      <c r="C179" s="175"/>
      <c r="D179" s="188" t="s">
        <v>77</v>
      </c>
      <c r="E179" s="189" t="s">
        <v>363</v>
      </c>
      <c r="F179" s="189" t="s">
        <v>364</v>
      </c>
      <c r="G179" s="175"/>
      <c r="H179" s="175"/>
      <c r="I179" s="178"/>
      <c r="J179" s="190">
        <f>BK179</f>
        <v>0</v>
      </c>
      <c r="K179" s="175"/>
      <c r="L179" s="180"/>
      <c r="M179" s="181"/>
      <c r="N179" s="182"/>
      <c r="O179" s="182"/>
      <c r="P179" s="183">
        <f>SUM(P180:P188)</f>
        <v>0</v>
      </c>
      <c r="Q179" s="182"/>
      <c r="R179" s="183">
        <f>SUM(R180:R188)</f>
        <v>0</v>
      </c>
      <c r="S179" s="182"/>
      <c r="T179" s="184">
        <f>SUM(T180:T188)</f>
        <v>0</v>
      </c>
      <c r="AR179" s="185" t="s">
        <v>25</v>
      </c>
      <c r="AT179" s="186" t="s">
        <v>77</v>
      </c>
      <c r="AU179" s="186" t="s">
        <v>25</v>
      </c>
      <c r="AY179" s="185" t="s">
        <v>128</v>
      </c>
      <c r="BK179" s="187">
        <f>SUM(BK180:BK188)</f>
        <v>0</v>
      </c>
    </row>
    <row r="180" spans="2:65" s="1" customFormat="1" ht="22.5" customHeight="1">
      <c r="B180" s="39"/>
      <c r="C180" s="191" t="s">
        <v>345</v>
      </c>
      <c r="D180" s="191" t="s">
        <v>130</v>
      </c>
      <c r="E180" s="192" t="s">
        <v>376</v>
      </c>
      <c r="F180" s="193" t="s">
        <v>377</v>
      </c>
      <c r="G180" s="194" t="s">
        <v>206</v>
      </c>
      <c r="H180" s="195">
        <v>3</v>
      </c>
      <c r="I180" s="196"/>
      <c r="J180" s="197">
        <f>ROUND(I180*H180,2)</f>
        <v>0</v>
      </c>
      <c r="K180" s="193" t="s">
        <v>134</v>
      </c>
      <c r="L180" s="59"/>
      <c r="M180" s="198" t="s">
        <v>24</v>
      </c>
      <c r="N180" s="199" t="s">
        <v>49</v>
      </c>
      <c r="O180" s="40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AR180" s="22" t="s">
        <v>135</v>
      </c>
      <c r="AT180" s="22" t="s">
        <v>130</v>
      </c>
      <c r="AU180" s="22" t="s">
        <v>85</v>
      </c>
      <c r="AY180" s="22" t="s">
        <v>128</v>
      </c>
      <c r="BE180" s="202">
        <f>IF(N180="základní",J180,0)</f>
        <v>0</v>
      </c>
      <c r="BF180" s="202">
        <f>IF(N180="snížená",J180,0)</f>
        <v>0</v>
      </c>
      <c r="BG180" s="202">
        <f>IF(N180="zákl. přenesená",J180,0)</f>
        <v>0</v>
      </c>
      <c r="BH180" s="202">
        <f>IF(N180="sníž. přenesená",J180,0)</f>
        <v>0</v>
      </c>
      <c r="BI180" s="202">
        <f>IF(N180="nulová",J180,0)</f>
        <v>0</v>
      </c>
      <c r="BJ180" s="22" t="s">
        <v>25</v>
      </c>
      <c r="BK180" s="202">
        <f>ROUND(I180*H180,2)</f>
        <v>0</v>
      </c>
      <c r="BL180" s="22" t="s">
        <v>135</v>
      </c>
      <c r="BM180" s="22" t="s">
        <v>378</v>
      </c>
    </row>
    <row r="181" spans="2:65" s="11" customFormat="1" ht="13.5">
      <c r="B181" s="203"/>
      <c r="C181" s="204"/>
      <c r="D181" s="205" t="s">
        <v>137</v>
      </c>
      <c r="E181" s="206" t="s">
        <v>24</v>
      </c>
      <c r="F181" s="207" t="s">
        <v>481</v>
      </c>
      <c r="G181" s="204"/>
      <c r="H181" s="208">
        <v>3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137</v>
      </c>
      <c r="AU181" s="214" t="s">
        <v>85</v>
      </c>
      <c r="AV181" s="11" t="s">
        <v>85</v>
      </c>
      <c r="AW181" s="11" t="s">
        <v>42</v>
      </c>
      <c r="AX181" s="11" t="s">
        <v>25</v>
      </c>
      <c r="AY181" s="214" t="s">
        <v>128</v>
      </c>
    </row>
    <row r="182" spans="2:65" s="1" customFormat="1" ht="31.5" customHeight="1">
      <c r="B182" s="39"/>
      <c r="C182" s="191" t="s">
        <v>350</v>
      </c>
      <c r="D182" s="191" t="s">
        <v>130</v>
      </c>
      <c r="E182" s="192" t="s">
        <v>382</v>
      </c>
      <c r="F182" s="193" t="s">
        <v>383</v>
      </c>
      <c r="G182" s="194" t="s">
        <v>206</v>
      </c>
      <c r="H182" s="195">
        <v>3</v>
      </c>
      <c r="I182" s="196"/>
      <c r="J182" s="197">
        <f>ROUND(I182*H182,2)</f>
        <v>0</v>
      </c>
      <c r="K182" s="193" t="s">
        <v>134</v>
      </c>
      <c r="L182" s="59"/>
      <c r="M182" s="198" t="s">
        <v>24</v>
      </c>
      <c r="N182" s="199" t="s">
        <v>49</v>
      </c>
      <c r="O182" s="40"/>
      <c r="P182" s="200">
        <f>O182*H182</f>
        <v>0</v>
      </c>
      <c r="Q182" s="200">
        <v>0</v>
      </c>
      <c r="R182" s="200">
        <f>Q182*H182</f>
        <v>0</v>
      </c>
      <c r="S182" s="200">
        <v>0</v>
      </c>
      <c r="T182" s="201">
        <f>S182*H182</f>
        <v>0</v>
      </c>
      <c r="AR182" s="22" t="s">
        <v>135</v>
      </c>
      <c r="AT182" s="22" t="s">
        <v>130</v>
      </c>
      <c r="AU182" s="22" t="s">
        <v>85</v>
      </c>
      <c r="AY182" s="22" t="s">
        <v>128</v>
      </c>
      <c r="BE182" s="202">
        <f>IF(N182="základní",J182,0)</f>
        <v>0</v>
      </c>
      <c r="BF182" s="202">
        <f>IF(N182="snížená",J182,0)</f>
        <v>0</v>
      </c>
      <c r="BG182" s="202">
        <f>IF(N182="zákl. přenesená",J182,0)</f>
        <v>0</v>
      </c>
      <c r="BH182" s="202">
        <f>IF(N182="sníž. přenesená",J182,0)</f>
        <v>0</v>
      </c>
      <c r="BI182" s="202">
        <f>IF(N182="nulová",J182,0)</f>
        <v>0</v>
      </c>
      <c r="BJ182" s="22" t="s">
        <v>25</v>
      </c>
      <c r="BK182" s="202">
        <f>ROUND(I182*H182,2)</f>
        <v>0</v>
      </c>
      <c r="BL182" s="22" t="s">
        <v>135</v>
      </c>
      <c r="BM182" s="22" t="s">
        <v>384</v>
      </c>
    </row>
    <row r="183" spans="2:65" s="1" customFormat="1" ht="27">
      <c r="B183" s="39"/>
      <c r="C183" s="61"/>
      <c r="D183" s="205" t="s">
        <v>142</v>
      </c>
      <c r="E183" s="61"/>
      <c r="F183" s="242" t="s">
        <v>385</v>
      </c>
      <c r="G183" s="61"/>
      <c r="H183" s="61"/>
      <c r="I183" s="161"/>
      <c r="J183" s="61"/>
      <c r="K183" s="61"/>
      <c r="L183" s="59"/>
      <c r="M183" s="217"/>
      <c r="N183" s="40"/>
      <c r="O183" s="40"/>
      <c r="P183" s="40"/>
      <c r="Q183" s="40"/>
      <c r="R183" s="40"/>
      <c r="S183" s="40"/>
      <c r="T183" s="76"/>
      <c r="AT183" s="22" t="s">
        <v>142</v>
      </c>
      <c r="AU183" s="22" t="s">
        <v>85</v>
      </c>
    </row>
    <row r="184" spans="2:65" s="1" customFormat="1" ht="31.5" customHeight="1">
      <c r="B184" s="39"/>
      <c r="C184" s="191" t="s">
        <v>355</v>
      </c>
      <c r="D184" s="191" t="s">
        <v>130</v>
      </c>
      <c r="E184" s="192" t="s">
        <v>387</v>
      </c>
      <c r="F184" s="193" t="s">
        <v>388</v>
      </c>
      <c r="G184" s="194" t="s">
        <v>206</v>
      </c>
      <c r="H184" s="195">
        <v>27</v>
      </c>
      <c r="I184" s="196"/>
      <c r="J184" s="197">
        <f>ROUND(I184*H184,2)</f>
        <v>0</v>
      </c>
      <c r="K184" s="193" t="s">
        <v>134</v>
      </c>
      <c r="L184" s="59"/>
      <c r="M184" s="198" t="s">
        <v>24</v>
      </c>
      <c r="N184" s="199" t="s">
        <v>49</v>
      </c>
      <c r="O184" s="40"/>
      <c r="P184" s="200">
        <f>O184*H184</f>
        <v>0</v>
      </c>
      <c r="Q184" s="200">
        <v>0</v>
      </c>
      <c r="R184" s="200">
        <f>Q184*H184</f>
        <v>0</v>
      </c>
      <c r="S184" s="200">
        <v>0</v>
      </c>
      <c r="T184" s="201">
        <f>S184*H184</f>
        <v>0</v>
      </c>
      <c r="AR184" s="22" t="s">
        <v>135</v>
      </c>
      <c r="AT184" s="22" t="s">
        <v>130</v>
      </c>
      <c r="AU184" s="22" t="s">
        <v>85</v>
      </c>
      <c r="AY184" s="22" t="s">
        <v>128</v>
      </c>
      <c r="BE184" s="202">
        <f>IF(N184="základní",J184,0)</f>
        <v>0</v>
      </c>
      <c r="BF184" s="202">
        <f>IF(N184="snížená",J184,0)</f>
        <v>0</v>
      </c>
      <c r="BG184" s="202">
        <f>IF(N184="zákl. přenesená",J184,0)</f>
        <v>0</v>
      </c>
      <c r="BH184" s="202">
        <f>IF(N184="sníž. přenesená",J184,0)</f>
        <v>0</v>
      </c>
      <c r="BI184" s="202">
        <f>IF(N184="nulová",J184,0)</f>
        <v>0</v>
      </c>
      <c r="BJ184" s="22" t="s">
        <v>25</v>
      </c>
      <c r="BK184" s="202">
        <f>ROUND(I184*H184,2)</f>
        <v>0</v>
      </c>
      <c r="BL184" s="22" t="s">
        <v>135</v>
      </c>
      <c r="BM184" s="22" t="s">
        <v>389</v>
      </c>
    </row>
    <row r="185" spans="2:65" s="1" customFormat="1" ht="27">
      <c r="B185" s="39"/>
      <c r="C185" s="61"/>
      <c r="D185" s="215" t="s">
        <v>142</v>
      </c>
      <c r="E185" s="61"/>
      <c r="F185" s="216" t="s">
        <v>390</v>
      </c>
      <c r="G185" s="61"/>
      <c r="H185" s="61"/>
      <c r="I185" s="161"/>
      <c r="J185" s="61"/>
      <c r="K185" s="61"/>
      <c r="L185" s="59"/>
      <c r="M185" s="217"/>
      <c r="N185" s="40"/>
      <c r="O185" s="40"/>
      <c r="P185" s="40"/>
      <c r="Q185" s="40"/>
      <c r="R185" s="40"/>
      <c r="S185" s="40"/>
      <c r="T185" s="76"/>
      <c r="AT185" s="22" t="s">
        <v>142</v>
      </c>
      <c r="AU185" s="22" t="s">
        <v>85</v>
      </c>
    </row>
    <row r="186" spans="2:65" s="11" customFormat="1" ht="13.5">
      <c r="B186" s="203"/>
      <c r="C186" s="204"/>
      <c r="D186" s="205" t="s">
        <v>137</v>
      </c>
      <c r="E186" s="206" t="s">
        <v>24</v>
      </c>
      <c r="F186" s="207" t="s">
        <v>482</v>
      </c>
      <c r="G186" s="204"/>
      <c r="H186" s="208">
        <v>27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137</v>
      </c>
      <c r="AU186" s="214" t="s">
        <v>85</v>
      </c>
      <c r="AV186" s="11" t="s">
        <v>85</v>
      </c>
      <c r="AW186" s="11" t="s">
        <v>42</v>
      </c>
      <c r="AX186" s="11" t="s">
        <v>25</v>
      </c>
      <c r="AY186" s="214" t="s">
        <v>128</v>
      </c>
    </row>
    <row r="187" spans="2:65" s="1" customFormat="1" ht="22.5" customHeight="1">
      <c r="B187" s="39"/>
      <c r="C187" s="191" t="s">
        <v>359</v>
      </c>
      <c r="D187" s="191" t="s">
        <v>130</v>
      </c>
      <c r="E187" s="192" t="s">
        <v>393</v>
      </c>
      <c r="F187" s="193" t="s">
        <v>394</v>
      </c>
      <c r="G187" s="194" t="s">
        <v>206</v>
      </c>
      <c r="H187" s="195">
        <v>3</v>
      </c>
      <c r="I187" s="196"/>
      <c r="J187" s="197">
        <f>ROUND(I187*H187,2)</f>
        <v>0</v>
      </c>
      <c r="K187" s="193" t="s">
        <v>134</v>
      </c>
      <c r="L187" s="59"/>
      <c r="M187" s="198" t="s">
        <v>24</v>
      </c>
      <c r="N187" s="199" t="s">
        <v>49</v>
      </c>
      <c r="O187" s="40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AR187" s="22" t="s">
        <v>135</v>
      </c>
      <c r="AT187" s="22" t="s">
        <v>130</v>
      </c>
      <c r="AU187" s="22" t="s">
        <v>85</v>
      </c>
      <c r="AY187" s="22" t="s">
        <v>128</v>
      </c>
      <c r="BE187" s="202">
        <f>IF(N187="základní",J187,0)</f>
        <v>0</v>
      </c>
      <c r="BF187" s="202">
        <f>IF(N187="snížená",J187,0)</f>
        <v>0</v>
      </c>
      <c r="BG187" s="202">
        <f>IF(N187="zákl. přenesená",J187,0)</f>
        <v>0</v>
      </c>
      <c r="BH187" s="202">
        <f>IF(N187="sníž. přenesená",J187,0)</f>
        <v>0</v>
      </c>
      <c r="BI187" s="202">
        <f>IF(N187="nulová",J187,0)</f>
        <v>0</v>
      </c>
      <c r="BJ187" s="22" t="s">
        <v>25</v>
      </c>
      <c r="BK187" s="202">
        <f>ROUND(I187*H187,2)</f>
        <v>0</v>
      </c>
      <c r="BL187" s="22" t="s">
        <v>135</v>
      </c>
      <c r="BM187" s="22" t="s">
        <v>395</v>
      </c>
    </row>
    <row r="188" spans="2:65" s="1" customFormat="1" ht="27">
      <c r="B188" s="39"/>
      <c r="C188" s="61"/>
      <c r="D188" s="215" t="s">
        <v>142</v>
      </c>
      <c r="E188" s="61"/>
      <c r="F188" s="216" t="s">
        <v>385</v>
      </c>
      <c r="G188" s="61"/>
      <c r="H188" s="61"/>
      <c r="I188" s="161"/>
      <c r="J188" s="61"/>
      <c r="K188" s="61"/>
      <c r="L188" s="59"/>
      <c r="M188" s="217"/>
      <c r="N188" s="40"/>
      <c r="O188" s="40"/>
      <c r="P188" s="40"/>
      <c r="Q188" s="40"/>
      <c r="R188" s="40"/>
      <c r="S188" s="40"/>
      <c r="T188" s="76"/>
      <c r="AT188" s="22" t="s">
        <v>142</v>
      </c>
      <c r="AU188" s="22" t="s">
        <v>85</v>
      </c>
    </row>
    <row r="189" spans="2:65" s="10" customFormat="1" ht="29.85" customHeight="1">
      <c r="B189" s="174"/>
      <c r="C189" s="175"/>
      <c r="D189" s="188" t="s">
        <v>77</v>
      </c>
      <c r="E189" s="189" t="s">
        <v>396</v>
      </c>
      <c r="F189" s="189" t="s">
        <v>397</v>
      </c>
      <c r="G189" s="175"/>
      <c r="H189" s="175"/>
      <c r="I189" s="178"/>
      <c r="J189" s="190">
        <f>BK189</f>
        <v>0</v>
      </c>
      <c r="K189" s="175"/>
      <c r="L189" s="180"/>
      <c r="M189" s="181"/>
      <c r="N189" s="182"/>
      <c r="O189" s="182"/>
      <c r="P189" s="183">
        <f>P190</f>
        <v>0</v>
      </c>
      <c r="Q189" s="182"/>
      <c r="R189" s="183">
        <f>R190</f>
        <v>0</v>
      </c>
      <c r="S189" s="182"/>
      <c r="T189" s="184">
        <f>T190</f>
        <v>0</v>
      </c>
      <c r="AR189" s="185" t="s">
        <v>25</v>
      </c>
      <c r="AT189" s="186" t="s">
        <v>77</v>
      </c>
      <c r="AU189" s="186" t="s">
        <v>25</v>
      </c>
      <c r="AY189" s="185" t="s">
        <v>128</v>
      </c>
      <c r="BK189" s="187">
        <f>BK190</f>
        <v>0</v>
      </c>
    </row>
    <row r="190" spans="2:65" s="1" customFormat="1" ht="44.25" customHeight="1">
      <c r="B190" s="39"/>
      <c r="C190" s="191" t="s">
        <v>365</v>
      </c>
      <c r="D190" s="191" t="s">
        <v>130</v>
      </c>
      <c r="E190" s="192" t="s">
        <v>399</v>
      </c>
      <c r="F190" s="193" t="s">
        <v>400</v>
      </c>
      <c r="G190" s="194" t="s">
        <v>206</v>
      </c>
      <c r="H190" s="195">
        <v>37.304000000000002</v>
      </c>
      <c r="I190" s="196"/>
      <c r="J190" s="197">
        <f>ROUND(I190*H190,2)</f>
        <v>0</v>
      </c>
      <c r="K190" s="193" t="s">
        <v>134</v>
      </c>
      <c r="L190" s="59"/>
      <c r="M190" s="198" t="s">
        <v>24</v>
      </c>
      <c r="N190" s="199" t="s">
        <v>49</v>
      </c>
      <c r="O190" s="40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AR190" s="22" t="s">
        <v>135</v>
      </c>
      <c r="AT190" s="22" t="s">
        <v>130</v>
      </c>
      <c r="AU190" s="22" t="s">
        <v>85</v>
      </c>
      <c r="AY190" s="22" t="s">
        <v>128</v>
      </c>
      <c r="BE190" s="202">
        <f>IF(N190="základní",J190,0)</f>
        <v>0</v>
      </c>
      <c r="BF190" s="202">
        <f>IF(N190="snížená",J190,0)</f>
        <v>0</v>
      </c>
      <c r="BG190" s="202">
        <f>IF(N190="zákl. přenesená",J190,0)</f>
        <v>0</v>
      </c>
      <c r="BH190" s="202">
        <f>IF(N190="sníž. přenesená",J190,0)</f>
        <v>0</v>
      </c>
      <c r="BI190" s="202">
        <f>IF(N190="nulová",J190,0)</f>
        <v>0</v>
      </c>
      <c r="BJ190" s="22" t="s">
        <v>25</v>
      </c>
      <c r="BK190" s="202">
        <f>ROUND(I190*H190,2)</f>
        <v>0</v>
      </c>
      <c r="BL190" s="22" t="s">
        <v>135</v>
      </c>
      <c r="BM190" s="22" t="s">
        <v>401</v>
      </c>
    </row>
    <row r="191" spans="2:65" s="10" customFormat="1" ht="37.35" customHeight="1">
      <c r="B191" s="174"/>
      <c r="C191" s="175"/>
      <c r="D191" s="176" t="s">
        <v>77</v>
      </c>
      <c r="E191" s="177" t="s">
        <v>203</v>
      </c>
      <c r="F191" s="177" t="s">
        <v>402</v>
      </c>
      <c r="G191" s="175"/>
      <c r="H191" s="175"/>
      <c r="I191" s="178"/>
      <c r="J191" s="179">
        <f>BK191</f>
        <v>0</v>
      </c>
      <c r="K191" s="175"/>
      <c r="L191" s="180"/>
      <c r="M191" s="181"/>
      <c r="N191" s="182"/>
      <c r="O191" s="182"/>
      <c r="P191" s="183">
        <f>P192</f>
        <v>0</v>
      </c>
      <c r="Q191" s="182"/>
      <c r="R191" s="183">
        <f>R192</f>
        <v>1.66E-2</v>
      </c>
      <c r="S191" s="182"/>
      <c r="T191" s="184">
        <f>T192</f>
        <v>0</v>
      </c>
      <c r="AR191" s="185" t="s">
        <v>145</v>
      </c>
      <c r="AT191" s="186" t="s">
        <v>77</v>
      </c>
      <c r="AU191" s="186" t="s">
        <v>78</v>
      </c>
      <c r="AY191" s="185" t="s">
        <v>128</v>
      </c>
      <c r="BK191" s="187">
        <f>BK192</f>
        <v>0</v>
      </c>
    </row>
    <row r="192" spans="2:65" s="10" customFormat="1" ht="19.899999999999999" customHeight="1">
      <c r="B192" s="174"/>
      <c r="C192" s="175"/>
      <c r="D192" s="188" t="s">
        <v>77</v>
      </c>
      <c r="E192" s="189" t="s">
        <v>403</v>
      </c>
      <c r="F192" s="189" t="s">
        <v>404</v>
      </c>
      <c r="G192" s="175"/>
      <c r="H192" s="175"/>
      <c r="I192" s="178"/>
      <c r="J192" s="190">
        <f>BK192</f>
        <v>0</v>
      </c>
      <c r="K192" s="175"/>
      <c r="L192" s="180"/>
      <c r="M192" s="181"/>
      <c r="N192" s="182"/>
      <c r="O192" s="182"/>
      <c r="P192" s="183">
        <f>SUM(P193:P195)</f>
        <v>0</v>
      </c>
      <c r="Q192" s="182"/>
      <c r="R192" s="183">
        <f>SUM(R193:R195)</f>
        <v>1.66E-2</v>
      </c>
      <c r="S192" s="182"/>
      <c r="T192" s="184">
        <f>SUM(T193:T195)</f>
        <v>0</v>
      </c>
      <c r="AR192" s="185" t="s">
        <v>145</v>
      </c>
      <c r="AT192" s="186" t="s">
        <v>77</v>
      </c>
      <c r="AU192" s="186" t="s">
        <v>25</v>
      </c>
      <c r="AY192" s="185" t="s">
        <v>128</v>
      </c>
      <c r="BK192" s="187">
        <f>SUM(BK193:BK195)</f>
        <v>0</v>
      </c>
    </row>
    <row r="193" spans="2:65" s="1" customFormat="1" ht="22.5" customHeight="1">
      <c r="B193" s="39"/>
      <c r="C193" s="191" t="s">
        <v>370</v>
      </c>
      <c r="D193" s="191" t="s">
        <v>130</v>
      </c>
      <c r="E193" s="192" t="s">
        <v>406</v>
      </c>
      <c r="F193" s="193" t="s">
        <v>407</v>
      </c>
      <c r="G193" s="194" t="s">
        <v>306</v>
      </c>
      <c r="H193" s="195">
        <v>20</v>
      </c>
      <c r="I193" s="196"/>
      <c r="J193" s="197">
        <f>ROUND(I193*H193,2)</f>
        <v>0</v>
      </c>
      <c r="K193" s="193" t="s">
        <v>134</v>
      </c>
      <c r="L193" s="59"/>
      <c r="M193" s="198" t="s">
        <v>24</v>
      </c>
      <c r="N193" s="199" t="s">
        <v>49</v>
      </c>
      <c r="O193" s="40"/>
      <c r="P193" s="200">
        <f>O193*H193</f>
        <v>0</v>
      </c>
      <c r="Q193" s="200">
        <v>3.0000000000000001E-5</v>
      </c>
      <c r="R193" s="200">
        <f>Q193*H193</f>
        <v>6.0000000000000006E-4</v>
      </c>
      <c r="S193" s="200">
        <v>0</v>
      </c>
      <c r="T193" s="201">
        <f>S193*H193</f>
        <v>0</v>
      </c>
      <c r="AR193" s="22" t="s">
        <v>408</v>
      </c>
      <c r="AT193" s="22" t="s">
        <v>130</v>
      </c>
      <c r="AU193" s="22" t="s">
        <v>85</v>
      </c>
      <c r="AY193" s="22" t="s">
        <v>128</v>
      </c>
      <c r="BE193" s="202">
        <f>IF(N193="základní",J193,0)</f>
        <v>0</v>
      </c>
      <c r="BF193" s="202">
        <f>IF(N193="snížená",J193,0)</f>
        <v>0</v>
      </c>
      <c r="BG193" s="202">
        <f>IF(N193="zákl. přenesená",J193,0)</f>
        <v>0</v>
      </c>
      <c r="BH193" s="202">
        <f>IF(N193="sníž. přenesená",J193,0)</f>
        <v>0</v>
      </c>
      <c r="BI193" s="202">
        <f>IF(N193="nulová",J193,0)</f>
        <v>0</v>
      </c>
      <c r="BJ193" s="22" t="s">
        <v>25</v>
      </c>
      <c r="BK193" s="202">
        <f>ROUND(I193*H193,2)</f>
        <v>0</v>
      </c>
      <c r="BL193" s="22" t="s">
        <v>408</v>
      </c>
      <c r="BM193" s="22" t="s">
        <v>409</v>
      </c>
    </row>
    <row r="194" spans="2:65" s="1" customFormat="1" ht="22.5" customHeight="1">
      <c r="B194" s="39"/>
      <c r="C194" s="232" t="s">
        <v>375</v>
      </c>
      <c r="D194" s="232" t="s">
        <v>203</v>
      </c>
      <c r="E194" s="233" t="s">
        <v>411</v>
      </c>
      <c r="F194" s="234" t="s">
        <v>483</v>
      </c>
      <c r="G194" s="235" t="s">
        <v>306</v>
      </c>
      <c r="H194" s="236">
        <v>10</v>
      </c>
      <c r="I194" s="237"/>
      <c r="J194" s="238">
        <f>ROUND(I194*H194,2)</f>
        <v>0</v>
      </c>
      <c r="K194" s="234" t="s">
        <v>24</v>
      </c>
      <c r="L194" s="239"/>
      <c r="M194" s="240" t="s">
        <v>24</v>
      </c>
      <c r="N194" s="241" t="s">
        <v>49</v>
      </c>
      <c r="O194" s="40"/>
      <c r="P194" s="200">
        <f>O194*H194</f>
        <v>0</v>
      </c>
      <c r="Q194" s="200">
        <v>6.3000000000000003E-4</v>
      </c>
      <c r="R194" s="200">
        <f>Q194*H194</f>
        <v>6.3E-3</v>
      </c>
      <c r="S194" s="200">
        <v>0</v>
      </c>
      <c r="T194" s="201">
        <f>S194*H194</f>
        <v>0</v>
      </c>
      <c r="AR194" s="22" t="s">
        <v>413</v>
      </c>
      <c r="AT194" s="22" t="s">
        <v>203</v>
      </c>
      <c r="AU194" s="22" t="s">
        <v>85</v>
      </c>
      <c r="AY194" s="22" t="s">
        <v>128</v>
      </c>
      <c r="BE194" s="202">
        <f>IF(N194="základní",J194,0)</f>
        <v>0</v>
      </c>
      <c r="BF194" s="202">
        <f>IF(N194="snížená",J194,0)</f>
        <v>0</v>
      </c>
      <c r="BG194" s="202">
        <f>IF(N194="zákl. přenesená",J194,0)</f>
        <v>0</v>
      </c>
      <c r="BH194" s="202">
        <f>IF(N194="sníž. přenesená",J194,0)</f>
        <v>0</v>
      </c>
      <c r="BI194" s="202">
        <f>IF(N194="nulová",J194,0)</f>
        <v>0</v>
      </c>
      <c r="BJ194" s="22" t="s">
        <v>25</v>
      </c>
      <c r="BK194" s="202">
        <f>ROUND(I194*H194,2)</f>
        <v>0</v>
      </c>
      <c r="BL194" s="22" t="s">
        <v>408</v>
      </c>
      <c r="BM194" s="22" t="s">
        <v>414</v>
      </c>
    </row>
    <row r="195" spans="2:65" s="1" customFormat="1" ht="22.5" customHeight="1">
      <c r="B195" s="39"/>
      <c r="C195" s="232" t="s">
        <v>381</v>
      </c>
      <c r="D195" s="232" t="s">
        <v>203</v>
      </c>
      <c r="E195" s="233" t="s">
        <v>484</v>
      </c>
      <c r="F195" s="234" t="s">
        <v>417</v>
      </c>
      <c r="G195" s="235" t="s">
        <v>306</v>
      </c>
      <c r="H195" s="236">
        <v>10</v>
      </c>
      <c r="I195" s="237"/>
      <c r="J195" s="238">
        <f>ROUND(I195*H195,2)</f>
        <v>0</v>
      </c>
      <c r="K195" s="234" t="s">
        <v>24</v>
      </c>
      <c r="L195" s="239"/>
      <c r="M195" s="240" t="s">
        <v>24</v>
      </c>
      <c r="N195" s="243" t="s">
        <v>49</v>
      </c>
      <c r="O195" s="244"/>
      <c r="P195" s="245">
        <f>O195*H195</f>
        <v>0</v>
      </c>
      <c r="Q195" s="245">
        <v>9.7000000000000005E-4</v>
      </c>
      <c r="R195" s="245">
        <f>Q195*H195</f>
        <v>9.7000000000000003E-3</v>
      </c>
      <c r="S195" s="245">
        <v>0</v>
      </c>
      <c r="T195" s="246">
        <f>S195*H195</f>
        <v>0</v>
      </c>
      <c r="AR195" s="22" t="s">
        <v>413</v>
      </c>
      <c r="AT195" s="22" t="s">
        <v>203</v>
      </c>
      <c r="AU195" s="22" t="s">
        <v>85</v>
      </c>
      <c r="AY195" s="22" t="s">
        <v>128</v>
      </c>
      <c r="BE195" s="202">
        <f>IF(N195="základní",J195,0)</f>
        <v>0</v>
      </c>
      <c r="BF195" s="202">
        <f>IF(N195="snížená",J195,0)</f>
        <v>0</v>
      </c>
      <c r="BG195" s="202">
        <f>IF(N195="zákl. přenesená",J195,0)</f>
        <v>0</v>
      </c>
      <c r="BH195" s="202">
        <f>IF(N195="sníž. přenesená",J195,0)</f>
        <v>0</v>
      </c>
      <c r="BI195" s="202">
        <f>IF(N195="nulová",J195,0)</f>
        <v>0</v>
      </c>
      <c r="BJ195" s="22" t="s">
        <v>25</v>
      </c>
      <c r="BK195" s="202">
        <f>ROUND(I195*H195,2)</f>
        <v>0</v>
      </c>
      <c r="BL195" s="22" t="s">
        <v>408</v>
      </c>
      <c r="BM195" s="22" t="s">
        <v>485</v>
      </c>
    </row>
    <row r="196" spans="2:65" s="1" customFormat="1" ht="6.95" customHeight="1">
      <c r="B196" s="54"/>
      <c r="C196" s="55"/>
      <c r="D196" s="55"/>
      <c r="E196" s="55"/>
      <c r="F196" s="55"/>
      <c r="G196" s="55"/>
      <c r="H196" s="55"/>
      <c r="I196" s="137"/>
      <c r="J196" s="55"/>
      <c r="K196" s="55"/>
      <c r="L196" s="59"/>
    </row>
  </sheetData>
  <sheetProtection password="CC35" sheet="1" objects="1" scenarios="1" formatCells="0" formatColumns="0" formatRows="0" sort="0" autoFilter="0"/>
  <autoFilter ref="C85:K195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6"/>
  <sheetViews>
    <sheetView showGridLines="0" workbookViewId="0"/>
  </sheetViews>
  <sheetFormatPr defaultRowHeight="13.5"/>
  <cols>
    <col min="1" max="1" width="8.33203125" style="249" customWidth="1"/>
    <col min="2" max="2" width="1.6640625" style="249" customWidth="1"/>
    <col min="3" max="4" width="5" style="249" customWidth="1"/>
    <col min="5" max="5" width="11.6640625" style="249" customWidth="1"/>
    <col min="6" max="6" width="9.1640625" style="249" customWidth="1"/>
    <col min="7" max="7" width="5" style="249" customWidth="1"/>
    <col min="8" max="8" width="77.83203125" style="249" customWidth="1"/>
    <col min="9" max="10" width="20" style="249" customWidth="1"/>
    <col min="11" max="11" width="1.6640625" style="249" customWidth="1"/>
  </cols>
  <sheetData>
    <row r="1" spans="2:11" ht="37.5" customHeight="1"/>
    <row r="2" spans="2:11" ht="7.5" customHeight="1">
      <c r="B2" s="250"/>
      <c r="C2" s="251"/>
      <c r="D2" s="251"/>
      <c r="E2" s="251"/>
      <c r="F2" s="251"/>
      <c r="G2" s="251"/>
      <c r="H2" s="251"/>
      <c r="I2" s="251"/>
      <c r="J2" s="251"/>
      <c r="K2" s="252"/>
    </row>
    <row r="3" spans="2:11" s="13" customFormat="1" ht="45" customHeight="1">
      <c r="B3" s="253"/>
      <c r="C3" s="376" t="s">
        <v>486</v>
      </c>
      <c r="D3" s="376"/>
      <c r="E3" s="376"/>
      <c r="F3" s="376"/>
      <c r="G3" s="376"/>
      <c r="H3" s="376"/>
      <c r="I3" s="376"/>
      <c r="J3" s="376"/>
      <c r="K3" s="254"/>
    </row>
    <row r="4" spans="2:11" ht="25.5" customHeight="1">
      <c r="B4" s="255"/>
      <c r="C4" s="380" t="s">
        <v>487</v>
      </c>
      <c r="D4" s="380"/>
      <c r="E4" s="380"/>
      <c r="F4" s="380"/>
      <c r="G4" s="380"/>
      <c r="H4" s="380"/>
      <c r="I4" s="380"/>
      <c r="J4" s="380"/>
      <c r="K4" s="256"/>
    </row>
    <row r="5" spans="2:11" ht="5.25" customHeight="1">
      <c r="B5" s="255"/>
      <c r="C5" s="257"/>
      <c r="D5" s="257"/>
      <c r="E5" s="257"/>
      <c r="F5" s="257"/>
      <c r="G5" s="257"/>
      <c r="H5" s="257"/>
      <c r="I5" s="257"/>
      <c r="J5" s="257"/>
      <c r="K5" s="256"/>
    </row>
    <row r="6" spans="2:11" ht="15" customHeight="1">
      <c r="B6" s="255"/>
      <c r="C6" s="379" t="s">
        <v>488</v>
      </c>
      <c r="D6" s="379"/>
      <c r="E6" s="379"/>
      <c r="F6" s="379"/>
      <c r="G6" s="379"/>
      <c r="H6" s="379"/>
      <c r="I6" s="379"/>
      <c r="J6" s="379"/>
      <c r="K6" s="256"/>
    </row>
    <row r="7" spans="2:11" ht="15" customHeight="1">
      <c r="B7" s="259"/>
      <c r="C7" s="379" t="s">
        <v>489</v>
      </c>
      <c r="D7" s="379"/>
      <c r="E7" s="379"/>
      <c r="F7" s="379"/>
      <c r="G7" s="379"/>
      <c r="H7" s="379"/>
      <c r="I7" s="379"/>
      <c r="J7" s="379"/>
      <c r="K7" s="256"/>
    </row>
    <row r="8" spans="2:11" ht="12.75" customHeight="1">
      <c r="B8" s="259"/>
      <c r="C8" s="258"/>
      <c r="D8" s="258"/>
      <c r="E8" s="258"/>
      <c r="F8" s="258"/>
      <c r="G8" s="258"/>
      <c r="H8" s="258"/>
      <c r="I8" s="258"/>
      <c r="J8" s="258"/>
      <c r="K8" s="256"/>
    </row>
    <row r="9" spans="2:11" ht="15" customHeight="1">
      <c r="B9" s="259"/>
      <c r="C9" s="379" t="s">
        <v>490</v>
      </c>
      <c r="D9" s="379"/>
      <c r="E9" s="379"/>
      <c r="F9" s="379"/>
      <c r="G9" s="379"/>
      <c r="H9" s="379"/>
      <c r="I9" s="379"/>
      <c r="J9" s="379"/>
      <c r="K9" s="256"/>
    </row>
    <row r="10" spans="2:11" ht="15" customHeight="1">
      <c r="B10" s="259"/>
      <c r="C10" s="258"/>
      <c r="D10" s="379" t="s">
        <v>491</v>
      </c>
      <c r="E10" s="379"/>
      <c r="F10" s="379"/>
      <c r="G10" s="379"/>
      <c r="H10" s="379"/>
      <c r="I10" s="379"/>
      <c r="J10" s="379"/>
      <c r="K10" s="256"/>
    </row>
    <row r="11" spans="2:11" ht="15" customHeight="1">
      <c r="B11" s="259"/>
      <c r="C11" s="260"/>
      <c r="D11" s="379" t="s">
        <v>492</v>
      </c>
      <c r="E11" s="379"/>
      <c r="F11" s="379"/>
      <c r="G11" s="379"/>
      <c r="H11" s="379"/>
      <c r="I11" s="379"/>
      <c r="J11" s="379"/>
      <c r="K11" s="256"/>
    </row>
    <row r="12" spans="2:11" ht="12.75" customHeight="1">
      <c r="B12" s="259"/>
      <c r="C12" s="260"/>
      <c r="D12" s="260"/>
      <c r="E12" s="260"/>
      <c r="F12" s="260"/>
      <c r="G12" s="260"/>
      <c r="H12" s="260"/>
      <c r="I12" s="260"/>
      <c r="J12" s="260"/>
      <c r="K12" s="256"/>
    </row>
    <row r="13" spans="2:11" ht="15" customHeight="1">
      <c r="B13" s="259"/>
      <c r="C13" s="260"/>
      <c r="D13" s="379" t="s">
        <v>493</v>
      </c>
      <c r="E13" s="379"/>
      <c r="F13" s="379"/>
      <c r="G13" s="379"/>
      <c r="H13" s="379"/>
      <c r="I13" s="379"/>
      <c r="J13" s="379"/>
      <c r="K13" s="256"/>
    </row>
    <row r="14" spans="2:11" ht="15" customHeight="1">
      <c r="B14" s="259"/>
      <c r="C14" s="260"/>
      <c r="D14" s="379" t="s">
        <v>494</v>
      </c>
      <c r="E14" s="379"/>
      <c r="F14" s="379"/>
      <c r="G14" s="379"/>
      <c r="H14" s="379"/>
      <c r="I14" s="379"/>
      <c r="J14" s="379"/>
      <c r="K14" s="256"/>
    </row>
    <row r="15" spans="2:11" ht="15" customHeight="1">
      <c r="B15" s="259"/>
      <c r="C15" s="260"/>
      <c r="D15" s="379" t="s">
        <v>495</v>
      </c>
      <c r="E15" s="379"/>
      <c r="F15" s="379"/>
      <c r="G15" s="379"/>
      <c r="H15" s="379"/>
      <c r="I15" s="379"/>
      <c r="J15" s="379"/>
      <c r="K15" s="256"/>
    </row>
    <row r="16" spans="2:11" ht="15" customHeight="1">
      <c r="B16" s="259"/>
      <c r="C16" s="260"/>
      <c r="D16" s="260"/>
      <c r="E16" s="261" t="s">
        <v>496</v>
      </c>
      <c r="F16" s="379" t="s">
        <v>497</v>
      </c>
      <c r="G16" s="379"/>
      <c r="H16" s="379"/>
      <c r="I16" s="379"/>
      <c r="J16" s="379"/>
      <c r="K16" s="256"/>
    </row>
    <row r="17" spans="2:11" ht="15" customHeight="1">
      <c r="B17" s="259"/>
      <c r="C17" s="260"/>
      <c r="D17" s="260"/>
      <c r="E17" s="261" t="s">
        <v>83</v>
      </c>
      <c r="F17" s="379" t="s">
        <v>498</v>
      </c>
      <c r="G17" s="379"/>
      <c r="H17" s="379"/>
      <c r="I17" s="379"/>
      <c r="J17" s="379"/>
      <c r="K17" s="256"/>
    </row>
    <row r="18" spans="2:11" ht="15" customHeight="1">
      <c r="B18" s="259"/>
      <c r="C18" s="260"/>
      <c r="D18" s="260"/>
      <c r="E18" s="261" t="s">
        <v>499</v>
      </c>
      <c r="F18" s="379" t="s">
        <v>500</v>
      </c>
      <c r="G18" s="379"/>
      <c r="H18" s="379"/>
      <c r="I18" s="379"/>
      <c r="J18" s="379"/>
      <c r="K18" s="256"/>
    </row>
    <row r="19" spans="2:11" ht="15" customHeight="1">
      <c r="B19" s="259"/>
      <c r="C19" s="260"/>
      <c r="D19" s="260"/>
      <c r="E19" s="261" t="s">
        <v>501</v>
      </c>
      <c r="F19" s="379" t="s">
        <v>502</v>
      </c>
      <c r="G19" s="379"/>
      <c r="H19" s="379"/>
      <c r="I19" s="379"/>
      <c r="J19" s="379"/>
      <c r="K19" s="256"/>
    </row>
    <row r="20" spans="2:11" ht="15" customHeight="1">
      <c r="B20" s="259"/>
      <c r="C20" s="260"/>
      <c r="D20" s="260"/>
      <c r="E20" s="261" t="s">
        <v>503</v>
      </c>
      <c r="F20" s="379" t="s">
        <v>504</v>
      </c>
      <c r="G20" s="379"/>
      <c r="H20" s="379"/>
      <c r="I20" s="379"/>
      <c r="J20" s="379"/>
      <c r="K20" s="256"/>
    </row>
    <row r="21" spans="2:11" ht="15" customHeight="1">
      <c r="B21" s="259"/>
      <c r="C21" s="260"/>
      <c r="D21" s="260"/>
      <c r="E21" s="261" t="s">
        <v>505</v>
      </c>
      <c r="F21" s="379" t="s">
        <v>506</v>
      </c>
      <c r="G21" s="379"/>
      <c r="H21" s="379"/>
      <c r="I21" s="379"/>
      <c r="J21" s="379"/>
      <c r="K21" s="256"/>
    </row>
    <row r="22" spans="2:11" ht="12.75" customHeight="1">
      <c r="B22" s="259"/>
      <c r="C22" s="260"/>
      <c r="D22" s="260"/>
      <c r="E22" s="260"/>
      <c r="F22" s="260"/>
      <c r="G22" s="260"/>
      <c r="H22" s="260"/>
      <c r="I22" s="260"/>
      <c r="J22" s="260"/>
      <c r="K22" s="256"/>
    </row>
    <row r="23" spans="2:11" ht="15" customHeight="1">
      <c r="B23" s="259"/>
      <c r="C23" s="379" t="s">
        <v>507</v>
      </c>
      <c r="D23" s="379"/>
      <c r="E23" s="379"/>
      <c r="F23" s="379"/>
      <c r="G23" s="379"/>
      <c r="H23" s="379"/>
      <c r="I23" s="379"/>
      <c r="J23" s="379"/>
      <c r="K23" s="256"/>
    </row>
    <row r="24" spans="2:11" ht="15" customHeight="1">
      <c r="B24" s="259"/>
      <c r="C24" s="379" t="s">
        <v>508</v>
      </c>
      <c r="D24" s="379"/>
      <c r="E24" s="379"/>
      <c r="F24" s="379"/>
      <c r="G24" s="379"/>
      <c r="H24" s="379"/>
      <c r="I24" s="379"/>
      <c r="J24" s="379"/>
      <c r="K24" s="256"/>
    </row>
    <row r="25" spans="2:11" ht="15" customHeight="1">
      <c r="B25" s="259"/>
      <c r="C25" s="258"/>
      <c r="D25" s="379" t="s">
        <v>509</v>
      </c>
      <c r="E25" s="379"/>
      <c r="F25" s="379"/>
      <c r="G25" s="379"/>
      <c r="H25" s="379"/>
      <c r="I25" s="379"/>
      <c r="J25" s="379"/>
      <c r="K25" s="256"/>
    </row>
    <row r="26" spans="2:11" ht="15" customHeight="1">
      <c r="B26" s="259"/>
      <c r="C26" s="260"/>
      <c r="D26" s="379" t="s">
        <v>510</v>
      </c>
      <c r="E26" s="379"/>
      <c r="F26" s="379"/>
      <c r="G26" s="379"/>
      <c r="H26" s="379"/>
      <c r="I26" s="379"/>
      <c r="J26" s="379"/>
      <c r="K26" s="256"/>
    </row>
    <row r="27" spans="2:11" ht="12.75" customHeight="1">
      <c r="B27" s="259"/>
      <c r="C27" s="260"/>
      <c r="D27" s="260"/>
      <c r="E27" s="260"/>
      <c r="F27" s="260"/>
      <c r="G27" s="260"/>
      <c r="H27" s="260"/>
      <c r="I27" s="260"/>
      <c r="J27" s="260"/>
      <c r="K27" s="256"/>
    </row>
    <row r="28" spans="2:11" ht="15" customHeight="1">
      <c r="B28" s="259"/>
      <c r="C28" s="260"/>
      <c r="D28" s="379" t="s">
        <v>511</v>
      </c>
      <c r="E28" s="379"/>
      <c r="F28" s="379"/>
      <c r="G28" s="379"/>
      <c r="H28" s="379"/>
      <c r="I28" s="379"/>
      <c r="J28" s="379"/>
      <c r="K28" s="256"/>
    </row>
    <row r="29" spans="2:11" ht="15" customHeight="1">
      <c r="B29" s="259"/>
      <c r="C29" s="260"/>
      <c r="D29" s="379" t="s">
        <v>512</v>
      </c>
      <c r="E29" s="379"/>
      <c r="F29" s="379"/>
      <c r="G29" s="379"/>
      <c r="H29" s="379"/>
      <c r="I29" s="379"/>
      <c r="J29" s="379"/>
      <c r="K29" s="256"/>
    </row>
    <row r="30" spans="2:11" ht="12.75" customHeight="1">
      <c r="B30" s="259"/>
      <c r="C30" s="260"/>
      <c r="D30" s="260"/>
      <c r="E30" s="260"/>
      <c r="F30" s="260"/>
      <c r="G30" s="260"/>
      <c r="H30" s="260"/>
      <c r="I30" s="260"/>
      <c r="J30" s="260"/>
      <c r="K30" s="256"/>
    </row>
    <row r="31" spans="2:11" ht="15" customHeight="1">
      <c r="B31" s="259"/>
      <c r="C31" s="260"/>
      <c r="D31" s="379" t="s">
        <v>513</v>
      </c>
      <c r="E31" s="379"/>
      <c r="F31" s="379"/>
      <c r="G31" s="379"/>
      <c r="H31" s="379"/>
      <c r="I31" s="379"/>
      <c r="J31" s="379"/>
      <c r="K31" s="256"/>
    </row>
    <row r="32" spans="2:11" ht="15" customHeight="1">
      <c r="B32" s="259"/>
      <c r="C32" s="260"/>
      <c r="D32" s="379" t="s">
        <v>514</v>
      </c>
      <c r="E32" s="379"/>
      <c r="F32" s="379"/>
      <c r="G32" s="379"/>
      <c r="H32" s="379"/>
      <c r="I32" s="379"/>
      <c r="J32" s="379"/>
      <c r="K32" s="256"/>
    </row>
    <row r="33" spans="2:11" ht="15" customHeight="1">
      <c r="B33" s="259"/>
      <c r="C33" s="260"/>
      <c r="D33" s="379" t="s">
        <v>515</v>
      </c>
      <c r="E33" s="379"/>
      <c r="F33" s="379"/>
      <c r="G33" s="379"/>
      <c r="H33" s="379"/>
      <c r="I33" s="379"/>
      <c r="J33" s="379"/>
      <c r="K33" s="256"/>
    </row>
    <row r="34" spans="2:11" ht="15" customHeight="1">
      <c r="B34" s="259"/>
      <c r="C34" s="260"/>
      <c r="D34" s="258"/>
      <c r="E34" s="262" t="s">
        <v>113</v>
      </c>
      <c r="F34" s="258"/>
      <c r="G34" s="379" t="s">
        <v>516</v>
      </c>
      <c r="H34" s="379"/>
      <c r="I34" s="379"/>
      <c r="J34" s="379"/>
      <c r="K34" s="256"/>
    </row>
    <row r="35" spans="2:11" ht="30.75" customHeight="1">
      <c r="B35" s="259"/>
      <c r="C35" s="260"/>
      <c r="D35" s="258"/>
      <c r="E35" s="262" t="s">
        <v>517</v>
      </c>
      <c r="F35" s="258"/>
      <c r="G35" s="379" t="s">
        <v>518</v>
      </c>
      <c r="H35" s="379"/>
      <c r="I35" s="379"/>
      <c r="J35" s="379"/>
      <c r="K35" s="256"/>
    </row>
    <row r="36" spans="2:11" ht="15" customHeight="1">
      <c r="B36" s="259"/>
      <c r="C36" s="260"/>
      <c r="D36" s="258"/>
      <c r="E36" s="262" t="s">
        <v>59</v>
      </c>
      <c r="F36" s="258"/>
      <c r="G36" s="379" t="s">
        <v>519</v>
      </c>
      <c r="H36" s="379"/>
      <c r="I36" s="379"/>
      <c r="J36" s="379"/>
      <c r="K36" s="256"/>
    </row>
    <row r="37" spans="2:11" ht="15" customHeight="1">
      <c r="B37" s="259"/>
      <c r="C37" s="260"/>
      <c r="D37" s="258"/>
      <c r="E37" s="262" t="s">
        <v>114</v>
      </c>
      <c r="F37" s="258"/>
      <c r="G37" s="379" t="s">
        <v>520</v>
      </c>
      <c r="H37" s="379"/>
      <c r="I37" s="379"/>
      <c r="J37" s="379"/>
      <c r="K37" s="256"/>
    </row>
    <row r="38" spans="2:11" ht="15" customHeight="1">
      <c r="B38" s="259"/>
      <c r="C38" s="260"/>
      <c r="D38" s="258"/>
      <c r="E38" s="262" t="s">
        <v>115</v>
      </c>
      <c r="F38" s="258"/>
      <c r="G38" s="379" t="s">
        <v>521</v>
      </c>
      <c r="H38" s="379"/>
      <c r="I38" s="379"/>
      <c r="J38" s="379"/>
      <c r="K38" s="256"/>
    </row>
    <row r="39" spans="2:11" ht="15" customHeight="1">
      <c r="B39" s="259"/>
      <c r="C39" s="260"/>
      <c r="D39" s="258"/>
      <c r="E39" s="262" t="s">
        <v>116</v>
      </c>
      <c r="F39" s="258"/>
      <c r="G39" s="379" t="s">
        <v>522</v>
      </c>
      <c r="H39" s="379"/>
      <c r="I39" s="379"/>
      <c r="J39" s="379"/>
      <c r="K39" s="256"/>
    </row>
    <row r="40" spans="2:11" ht="15" customHeight="1">
      <c r="B40" s="259"/>
      <c r="C40" s="260"/>
      <c r="D40" s="258"/>
      <c r="E40" s="262" t="s">
        <v>523</v>
      </c>
      <c r="F40" s="258"/>
      <c r="G40" s="379" t="s">
        <v>524</v>
      </c>
      <c r="H40" s="379"/>
      <c r="I40" s="379"/>
      <c r="J40" s="379"/>
      <c r="K40" s="256"/>
    </row>
    <row r="41" spans="2:11" ht="15" customHeight="1">
      <c r="B41" s="259"/>
      <c r="C41" s="260"/>
      <c r="D41" s="258"/>
      <c r="E41" s="262"/>
      <c r="F41" s="258"/>
      <c r="G41" s="379" t="s">
        <v>525</v>
      </c>
      <c r="H41" s="379"/>
      <c r="I41" s="379"/>
      <c r="J41" s="379"/>
      <c r="K41" s="256"/>
    </row>
    <row r="42" spans="2:11" ht="15" customHeight="1">
      <c r="B42" s="259"/>
      <c r="C42" s="260"/>
      <c r="D42" s="258"/>
      <c r="E42" s="262" t="s">
        <v>526</v>
      </c>
      <c r="F42" s="258"/>
      <c r="G42" s="379" t="s">
        <v>527</v>
      </c>
      <c r="H42" s="379"/>
      <c r="I42" s="379"/>
      <c r="J42" s="379"/>
      <c r="K42" s="256"/>
    </row>
    <row r="43" spans="2:11" ht="15" customHeight="1">
      <c r="B43" s="259"/>
      <c r="C43" s="260"/>
      <c r="D43" s="258"/>
      <c r="E43" s="262" t="s">
        <v>118</v>
      </c>
      <c r="F43" s="258"/>
      <c r="G43" s="379" t="s">
        <v>528</v>
      </c>
      <c r="H43" s="379"/>
      <c r="I43" s="379"/>
      <c r="J43" s="379"/>
      <c r="K43" s="256"/>
    </row>
    <row r="44" spans="2:11" ht="12.75" customHeight="1">
      <c r="B44" s="259"/>
      <c r="C44" s="260"/>
      <c r="D44" s="258"/>
      <c r="E44" s="258"/>
      <c r="F44" s="258"/>
      <c r="G44" s="258"/>
      <c r="H44" s="258"/>
      <c r="I44" s="258"/>
      <c r="J44" s="258"/>
      <c r="K44" s="256"/>
    </row>
    <row r="45" spans="2:11" ht="15" customHeight="1">
      <c r="B45" s="259"/>
      <c r="C45" s="260"/>
      <c r="D45" s="379" t="s">
        <v>529</v>
      </c>
      <c r="E45" s="379"/>
      <c r="F45" s="379"/>
      <c r="G45" s="379"/>
      <c r="H45" s="379"/>
      <c r="I45" s="379"/>
      <c r="J45" s="379"/>
      <c r="K45" s="256"/>
    </row>
    <row r="46" spans="2:11" ht="15" customHeight="1">
      <c r="B46" s="259"/>
      <c r="C46" s="260"/>
      <c r="D46" s="260"/>
      <c r="E46" s="379" t="s">
        <v>530</v>
      </c>
      <c r="F46" s="379"/>
      <c r="G46" s="379"/>
      <c r="H46" s="379"/>
      <c r="I46" s="379"/>
      <c r="J46" s="379"/>
      <c r="K46" s="256"/>
    </row>
    <row r="47" spans="2:11" ht="15" customHeight="1">
      <c r="B47" s="259"/>
      <c r="C47" s="260"/>
      <c r="D47" s="260"/>
      <c r="E47" s="379" t="s">
        <v>531</v>
      </c>
      <c r="F47" s="379"/>
      <c r="G47" s="379"/>
      <c r="H47" s="379"/>
      <c r="I47" s="379"/>
      <c r="J47" s="379"/>
      <c r="K47" s="256"/>
    </row>
    <row r="48" spans="2:11" ht="15" customHeight="1">
      <c r="B48" s="259"/>
      <c r="C48" s="260"/>
      <c r="D48" s="260"/>
      <c r="E48" s="379" t="s">
        <v>532</v>
      </c>
      <c r="F48" s="379"/>
      <c r="G48" s="379"/>
      <c r="H48" s="379"/>
      <c r="I48" s="379"/>
      <c r="J48" s="379"/>
      <c r="K48" s="256"/>
    </row>
    <row r="49" spans="2:11" ht="15" customHeight="1">
      <c r="B49" s="259"/>
      <c r="C49" s="260"/>
      <c r="D49" s="379" t="s">
        <v>533</v>
      </c>
      <c r="E49" s="379"/>
      <c r="F49" s="379"/>
      <c r="G49" s="379"/>
      <c r="H49" s="379"/>
      <c r="I49" s="379"/>
      <c r="J49" s="379"/>
      <c r="K49" s="256"/>
    </row>
    <row r="50" spans="2:11" ht="25.5" customHeight="1">
      <c r="B50" s="255"/>
      <c r="C50" s="380" t="s">
        <v>534</v>
      </c>
      <c r="D50" s="380"/>
      <c r="E50" s="380"/>
      <c r="F50" s="380"/>
      <c r="G50" s="380"/>
      <c r="H50" s="380"/>
      <c r="I50" s="380"/>
      <c r="J50" s="380"/>
      <c r="K50" s="256"/>
    </row>
    <row r="51" spans="2:11" ht="5.25" customHeight="1">
      <c r="B51" s="255"/>
      <c r="C51" s="257"/>
      <c r="D51" s="257"/>
      <c r="E51" s="257"/>
      <c r="F51" s="257"/>
      <c r="G51" s="257"/>
      <c r="H51" s="257"/>
      <c r="I51" s="257"/>
      <c r="J51" s="257"/>
      <c r="K51" s="256"/>
    </row>
    <row r="52" spans="2:11" ht="15" customHeight="1">
      <c r="B52" s="255"/>
      <c r="C52" s="379" t="s">
        <v>535</v>
      </c>
      <c r="D52" s="379"/>
      <c r="E52" s="379"/>
      <c r="F52" s="379"/>
      <c r="G52" s="379"/>
      <c r="H52" s="379"/>
      <c r="I52" s="379"/>
      <c r="J52" s="379"/>
      <c r="K52" s="256"/>
    </row>
    <row r="53" spans="2:11" ht="15" customHeight="1">
      <c r="B53" s="255"/>
      <c r="C53" s="379" t="s">
        <v>536</v>
      </c>
      <c r="D53" s="379"/>
      <c r="E53" s="379"/>
      <c r="F53" s="379"/>
      <c r="G53" s="379"/>
      <c r="H53" s="379"/>
      <c r="I53" s="379"/>
      <c r="J53" s="379"/>
      <c r="K53" s="256"/>
    </row>
    <row r="54" spans="2:11" ht="12.75" customHeight="1">
      <c r="B54" s="255"/>
      <c r="C54" s="258"/>
      <c r="D54" s="258"/>
      <c r="E54" s="258"/>
      <c r="F54" s="258"/>
      <c r="G54" s="258"/>
      <c r="H54" s="258"/>
      <c r="I54" s="258"/>
      <c r="J54" s="258"/>
      <c r="K54" s="256"/>
    </row>
    <row r="55" spans="2:11" ht="15" customHeight="1">
      <c r="B55" s="255"/>
      <c r="C55" s="379" t="s">
        <v>537</v>
      </c>
      <c r="D55" s="379"/>
      <c r="E55" s="379"/>
      <c r="F55" s="379"/>
      <c r="G55" s="379"/>
      <c r="H55" s="379"/>
      <c r="I55" s="379"/>
      <c r="J55" s="379"/>
      <c r="K55" s="256"/>
    </row>
    <row r="56" spans="2:11" ht="15" customHeight="1">
      <c r="B56" s="255"/>
      <c r="C56" s="260"/>
      <c r="D56" s="379" t="s">
        <v>538</v>
      </c>
      <c r="E56" s="379"/>
      <c r="F56" s="379"/>
      <c r="G56" s="379"/>
      <c r="H56" s="379"/>
      <c r="I56" s="379"/>
      <c r="J56" s="379"/>
      <c r="K56" s="256"/>
    </row>
    <row r="57" spans="2:11" ht="15" customHeight="1">
      <c r="B57" s="255"/>
      <c r="C57" s="260"/>
      <c r="D57" s="379" t="s">
        <v>539</v>
      </c>
      <c r="E57" s="379"/>
      <c r="F57" s="379"/>
      <c r="G57" s="379"/>
      <c r="H57" s="379"/>
      <c r="I57" s="379"/>
      <c r="J57" s="379"/>
      <c r="K57" s="256"/>
    </row>
    <row r="58" spans="2:11" ht="15" customHeight="1">
      <c r="B58" s="255"/>
      <c r="C58" s="260"/>
      <c r="D58" s="379" t="s">
        <v>540</v>
      </c>
      <c r="E58" s="379"/>
      <c r="F58" s="379"/>
      <c r="G58" s="379"/>
      <c r="H58" s="379"/>
      <c r="I58" s="379"/>
      <c r="J58" s="379"/>
      <c r="K58" s="256"/>
    </row>
    <row r="59" spans="2:11" ht="15" customHeight="1">
      <c r="B59" s="255"/>
      <c r="C59" s="260"/>
      <c r="D59" s="379" t="s">
        <v>541</v>
      </c>
      <c r="E59" s="379"/>
      <c r="F59" s="379"/>
      <c r="G59" s="379"/>
      <c r="H59" s="379"/>
      <c r="I59" s="379"/>
      <c r="J59" s="379"/>
      <c r="K59" s="256"/>
    </row>
    <row r="60" spans="2:11" ht="15" customHeight="1">
      <c r="B60" s="255"/>
      <c r="C60" s="260"/>
      <c r="D60" s="378" t="s">
        <v>542</v>
      </c>
      <c r="E60" s="378"/>
      <c r="F60" s="378"/>
      <c r="G60" s="378"/>
      <c r="H60" s="378"/>
      <c r="I60" s="378"/>
      <c r="J60" s="378"/>
      <c r="K60" s="256"/>
    </row>
    <row r="61" spans="2:11" ht="15" customHeight="1">
      <c r="B61" s="255"/>
      <c r="C61" s="260"/>
      <c r="D61" s="379" t="s">
        <v>543</v>
      </c>
      <c r="E61" s="379"/>
      <c r="F61" s="379"/>
      <c r="G61" s="379"/>
      <c r="H61" s="379"/>
      <c r="I61" s="379"/>
      <c r="J61" s="379"/>
      <c r="K61" s="256"/>
    </row>
    <row r="62" spans="2:11" ht="12.75" customHeight="1">
      <c r="B62" s="255"/>
      <c r="C62" s="260"/>
      <c r="D62" s="260"/>
      <c r="E62" s="263"/>
      <c r="F62" s="260"/>
      <c r="G62" s="260"/>
      <c r="H62" s="260"/>
      <c r="I62" s="260"/>
      <c r="J62" s="260"/>
      <c r="K62" s="256"/>
    </row>
    <row r="63" spans="2:11" ht="15" customHeight="1">
      <c r="B63" s="255"/>
      <c r="C63" s="260"/>
      <c r="D63" s="379" t="s">
        <v>544</v>
      </c>
      <c r="E63" s="379"/>
      <c r="F63" s="379"/>
      <c r="G63" s="379"/>
      <c r="H63" s="379"/>
      <c r="I63" s="379"/>
      <c r="J63" s="379"/>
      <c r="K63" s="256"/>
    </row>
    <row r="64" spans="2:11" ht="15" customHeight="1">
      <c r="B64" s="255"/>
      <c r="C64" s="260"/>
      <c r="D64" s="378" t="s">
        <v>545</v>
      </c>
      <c r="E64" s="378"/>
      <c r="F64" s="378"/>
      <c r="G64" s="378"/>
      <c r="H64" s="378"/>
      <c r="I64" s="378"/>
      <c r="J64" s="378"/>
      <c r="K64" s="256"/>
    </row>
    <row r="65" spans="2:11" ht="15" customHeight="1">
      <c r="B65" s="255"/>
      <c r="C65" s="260"/>
      <c r="D65" s="379" t="s">
        <v>546</v>
      </c>
      <c r="E65" s="379"/>
      <c r="F65" s="379"/>
      <c r="G65" s="379"/>
      <c r="H65" s="379"/>
      <c r="I65" s="379"/>
      <c r="J65" s="379"/>
      <c r="K65" s="256"/>
    </row>
    <row r="66" spans="2:11" ht="15" customHeight="1">
      <c r="B66" s="255"/>
      <c r="C66" s="260"/>
      <c r="D66" s="379" t="s">
        <v>547</v>
      </c>
      <c r="E66" s="379"/>
      <c r="F66" s="379"/>
      <c r="G66" s="379"/>
      <c r="H66" s="379"/>
      <c r="I66" s="379"/>
      <c r="J66" s="379"/>
      <c r="K66" s="256"/>
    </row>
    <row r="67" spans="2:11" ht="15" customHeight="1">
      <c r="B67" s="255"/>
      <c r="C67" s="260"/>
      <c r="D67" s="379" t="s">
        <v>548</v>
      </c>
      <c r="E67" s="379"/>
      <c r="F67" s="379"/>
      <c r="G67" s="379"/>
      <c r="H67" s="379"/>
      <c r="I67" s="379"/>
      <c r="J67" s="379"/>
      <c r="K67" s="256"/>
    </row>
    <row r="68" spans="2:11" ht="15" customHeight="1">
      <c r="B68" s="255"/>
      <c r="C68" s="260"/>
      <c r="D68" s="379" t="s">
        <v>549</v>
      </c>
      <c r="E68" s="379"/>
      <c r="F68" s="379"/>
      <c r="G68" s="379"/>
      <c r="H68" s="379"/>
      <c r="I68" s="379"/>
      <c r="J68" s="379"/>
      <c r="K68" s="256"/>
    </row>
    <row r="69" spans="2:11" ht="12.75" customHeight="1">
      <c r="B69" s="264"/>
      <c r="C69" s="265"/>
      <c r="D69" s="265"/>
      <c r="E69" s="265"/>
      <c r="F69" s="265"/>
      <c r="G69" s="265"/>
      <c r="H69" s="265"/>
      <c r="I69" s="265"/>
      <c r="J69" s="265"/>
      <c r="K69" s="266"/>
    </row>
    <row r="70" spans="2:11" ht="18.75" customHeight="1">
      <c r="B70" s="267"/>
      <c r="C70" s="267"/>
      <c r="D70" s="267"/>
      <c r="E70" s="267"/>
      <c r="F70" s="267"/>
      <c r="G70" s="267"/>
      <c r="H70" s="267"/>
      <c r="I70" s="267"/>
      <c r="J70" s="267"/>
      <c r="K70" s="268"/>
    </row>
    <row r="71" spans="2:11" ht="18.75" customHeight="1">
      <c r="B71" s="268"/>
      <c r="C71" s="268"/>
      <c r="D71" s="268"/>
      <c r="E71" s="268"/>
      <c r="F71" s="268"/>
      <c r="G71" s="268"/>
      <c r="H71" s="268"/>
      <c r="I71" s="268"/>
      <c r="J71" s="268"/>
      <c r="K71" s="268"/>
    </row>
    <row r="72" spans="2:11" ht="7.5" customHeight="1">
      <c r="B72" s="269"/>
      <c r="C72" s="270"/>
      <c r="D72" s="270"/>
      <c r="E72" s="270"/>
      <c r="F72" s="270"/>
      <c r="G72" s="270"/>
      <c r="H72" s="270"/>
      <c r="I72" s="270"/>
      <c r="J72" s="270"/>
      <c r="K72" s="271"/>
    </row>
    <row r="73" spans="2:11" ht="45" customHeight="1">
      <c r="B73" s="272"/>
      <c r="C73" s="377" t="s">
        <v>93</v>
      </c>
      <c r="D73" s="377"/>
      <c r="E73" s="377"/>
      <c r="F73" s="377"/>
      <c r="G73" s="377"/>
      <c r="H73" s="377"/>
      <c r="I73" s="377"/>
      <c r="J73" s="377"/>
      <c r="K73" s="273"/>
    </row>
    <row r="74" spans="2:11" ht="17.25" customHeight="1">
      <c r="B74" s="272"/>
      <c r="C74" s="274" t="s">
        <v>550</v>
      </c>
      <c r="D74" s="274"/>
      <c r="E74" s="274"/>
      <c r="F74" s="274" t="s">
        <v>551</v>
      </c>
      <c r="G74" s="275"/>
      <c r="H74" s="274" t="s">
        <v>114</v>
      </c>
      <c r="I74" s="274" t="s">
        <v>63</v>
      </c>
      <c r="J74" s="274" t="s">
        <v>552</v>
      </c>
      <c r="K74" s="273"/>
    </row>
    <row r="75" spans="2:11" ht="17.25" customHeight="1">
      <c r="B75" s="272"/>
      <c r="C75" s="276" t="s">
        <v>553</v>
      </c>
      <c r="D75" s="276"/>
      <c r="E75" s="276"/>
      <c r="F75" s="277" t="s">
        <v>554</v>
      </c>
      <c r="G75" s="278"/>
      <c r="H75" s="276"/>
      <c r="I75" s="276"/>
      <c r="J75" s="276" t="s">
        <v>555</v>
      </c>
      <c r="K75" s="273"/>
    </row>
    <row r="76" spans="2:11" ht="5.25" customHeight="1">
      <c r="B76" s="272"/>
      <c r="C76" s="279"/>
      <c r="D76" s="279"/>
      <c r="E76" s="279"/>
      <c r="F76" s="279"/>
      <c r="G76" s="280"/>
      <c r="H76" s="279"/>
      <c r="I76" s="279"/>
      <c r="J76" s="279"/>
      <c r="K76" s="273"/>
    </row>
    <row r="77" spans="2:11" ht="15" customHeight="1">
      <c r="B77" s="272"/>
      <c r="C77" s="262" t="s">
        <v>59</v>
      </c>
      <c r="D77" s="279"/>
      <c r="E77" s="279"/>
      <c r="F77" s="281" t="s">
        <v>556</v>
      </c>
      <c r="G77" s="280"/>
      <c r="H77" s="262" t="s">
        <v>557</v>
      </c>
      <c r="I77" s="262" t="s">
        <v>558</v>
      </c>
      <c r="J77" s="262">
        <v>20</v>
      </c>
      <c r="K77" s="273"/>
    </row>
    <row r="78" spans="2:11" ht="15" customHeight="1">
      <c r="B78" s="272"/>
      <c r="C78" s="262" t="s">
        <v>559</v>
      </c>
      <c r="D78" s="262"/>
      <c r="E78" s="262"/>
      <c r="F78" s="281" t="s">
        <v>556</v>
      </c>
      <c r="G78" s="280"/>
      <c r="H78" s="262" t="s">
        <v>560</v>
      </c>
      <c r="I78" s="262" t="s">
        <v>558</v>
      </c>
      <c r="J78" s="262">
        <v>120</v>
      </c>
      <c r="K78" s="273"/>
    </row>
    <row r="79" spans="2:11" ht="15" customHeight="1">
      <c r="B79" s="282"/>
      <c r="C79" s="262" t="s">
        <v>561</v>
      </c>
      <c r="D79" s="262"/>
      <c r="E79" s="262"/>
      <c r="F79" s="281" t="s">
        <v>562</v>
      </c>
      <c r="G79" s="280"/>
      <c r="H79" s="262" t="s">
        <v>563</v>
      </c>
      <c r="I79" s="262" t="s">
        <v>558</v>
      </c>
      <c r="J79" s="262">
        <v>50</v>
      </c>
      <c r="K79" s="273"/>
    </row>
    <row r="80" spans="2:11" ht="15" customHeight="1">
      <c r="B80" s="282"/>
      <c r="C80" s="262" t="s">
        <v>564</v>
      </c>
      <c r="D80" s="262"/>
      <c r="E80" s="262"/>
      <c r="F80" s="281" t="s">
        <v>556</v>
      </c>
      <c r="G80" s="280"/>
      <c r="H80" s="262" t="s">
        <v>565</v>
      </c>
      <c r="I80" s="262" t="s">
        <v>566</v>
      </c>
      <c r="J80" s="262"/>
      <c r="K80" s="273"/>
    </row>
    <row r="81" spans="2:11" ht="15" customHeight="1">
      <c r="B81" s="282"/>
      <c r="C81" s="283" t="s">
        <v>567</v>
      </c>
      <c r="D81" s="283"/>
      <c r="E81" s="283"/>
      <c r="F81" s="284" t="s">
        <v>562</v>
      </c>
      <c r="G81" s="283"/>
      <c r="H81" s="283" t="s">
        <v>568</v>
      </c>
      <c r="I81" s="283" t="s">
        <v>558</v>
      </c>
      <c r="J81" s="283">
        <v>15</v>
      </c>
      <c r="K81" s="273"/>
    </row>
    <row r="82" spans="2:11" ht="15" customHeight="1">
      <c r="B82" s="282"/>
      <c r="C82" s="283" t="s">
        <v>569</v>
      </c>
      <c r="D82" s="283"/>
      <c r="E82" s="283"/>
      <c r="F82" s="284" t="s">
        <v>562</v>
      </c>
      <c r="G82" s="283"/>
      <c r="H82" s="283" t="s">
        <v>570</v>
      </c>
      <c r="I82" s="283" t="s">
        <v>558</v>
      </c>
      <c r="J82" s="283">
        <v>15</v>
      </c>
      <c r="K82" s="273"/>
    </row>
    <row r="83" spans="2:11" ht="15" customHeight="1">
      <c r="B83" s="282"/>
      <c r="C83" s="283" t="s">
        <v>571</v>
      </c>
      <c r="D83" s="283"/>
      <c r="E83" s="283"/>
      <c r="F83" s="284" t="s">
        <v>562</v>
      </c>
      <c r="G83" s="283"/>
      <c r="H83" s="283" t="s">
        <v>572</v>
      </c>
      <c r="I83" s="283" t="s">
        <v>558</v>
      </c>
      <c r="J83" s="283">
        <v>20</v>
      </c>
      <c r="K83" s="273"/>
    </row>
    <row r="84" spans="2:11" ht="15" customHeight="1">
      <c r="B84" s="282"/>
      <c r="C84" s="283" t="s">
        <v>573</v>
      </c>
      <c r="D84" s="283"/>
      <c r="E84" s="283"/>
      <c r="F84" s="284" t="s">
        <v>562</v>
      </c>
      <c r="G84" s="283"/>
      <c r="H84" s="283" t="s">
        <v>574</v>
      </c>
      <c r="I84" s="283" t="s">
        <v>558</v>
      </c>
      <c r="J84" s="283">
        <v>20</v>
      </c>
      <c r="K84" s="273"/>
    </row>
    <row r="85" spans="2:11" ht="15" customHeight="1">
      <c r="B85" s="282"/>
      <c r="C85" s="262" t="s">
        <v>575</v>
      </c>
      <c r="D85" s="262"/>
      <c r="E85" s="262"/>
      <c r="F85" s="281" t="s">
        <v>562</v>
      </c>
      <c r="G85" s="280"/>
      <c r="H85" s="262" t="s">
        <v>576</v>
      </c>
      <c r="I85" s="262" t="s">
        <v>558</v>
      </c>
      <c r="J85" s="262">
        <v>50</v>
      </c>
      <c r="K85" s="273"/>
    </row>
    <row r="86" spans="2:11" ht="15" customHeight="1">
      <c r="B86" s="282"/>
      <c r="C86" s="262" t="s">
        <v>577</v>
      </c>
      <c r="D86" s="262"/>
      <c r="E86" s="262"/>
      <c r="F86" s="281" t="s">
        <v>562</v>
      </c>
      <c r="G86" s="280"/>
      <c r="H86" s="262" t="s">
        <v>578</v>
      </c>
      <c r="I86" s="262" t="s">
        <v>558</v>
      </c>
      <c r="J86" s="262">
        <v>20</v>
      </c>
      <c r="K86" s="273"/>
    </row>
    <row r="87" spans="2:11" ht="15" customHeight="1">
      <c r="B87" s="282"/>
      <c r="C87" s="262" t="s">
        <v>579</v>
      </c>
      <c r="D87" s="262"/>
      <c r="E87" s="262"/>
      <c r="F87" s="281" t="s">
        <v>562</v>
      </c>
      <c r="G87" s="280"/>
      <c r="H87" s="262" t="s">
        <v>580</v>
      </c>
      <c r="I87" s="262" t="s">
        <v>558</v>
      </c>
      <c r="J87" s="262">
        <v>20</v>
      </c>
      <c r="K87" s="273"/>
    </row>
    <row r="88" spans="2:11" ht="15" customHeight="1">
      <c r="B88" s="282"/>
      <c r="C88" s="262" t="s">
        <v>581</v>
      </c>
      <c r="D88" s="262"/>
      <c r="E88" s="262"/>
      <c r="F88" s="281" t="s">
        <v>562</v>
      </c>
      <c r="G88" s="280"/>
      <c r="H88" s="262" t="s">
        <v>582</v>
      </c>
      <c r="I88" s="262" t="s">
        <v>558</v>
      </c>
      <c r="J88" s="262">
        <v>50</v>
      </c>
      <c r="K88" s="273"/>
    </row>
    <row r="89" spans="2:11" ht="15" customHeight="1">
      <c r="B89" s="282"/>
      <c r="C89" s="262" t="s">
        <v>583</v>
      </c>
      <c r="D89" s="262"/>
      <c r="E89" s="262"/>
      <c r="F89" s="281" t="s">
        <v>562</v>
      </c>
      <c r="G89" s="280"/>
      <c r="H89" s="262" t="s">
        <v>583</v>
      </c>
      <c r="I89" s="262" t="s">
        <v>558</v>
      </c>
      <c r="J89" s="262">
        <v>50</v>
      </c>
      <c r="K89" s="273"/>
    </row>
    <row r="90" spans="2:11" ht="15" customHeight="1">
      <c r="B90" s="282"/>
      <c r="C90" s="262" t="s">
        <v>119</v>
      </c>
      <c r="D90" s="262"/>
      <c r="E90" s="262"/>
      <c r="F90" s="281" t="s">
        <v>562</v>
      </c>
      <c r="G90" s="280"/>
      <c r="H90" s="262" t="s">
        <v>584</v>
      </c>
      <c r="I90" s="262" t="s">
        <v>558</v>
      </c>
      <c r="J90" s="262">
        <v>255</v>
      </c>
      <c r="K90" s="273"/>
    </row>
    <row r="91" spans="2:11" ht="15" customHeight="1">
      <c r="B91" s="282"/>
      <c r="C91" s="262" t="s">
        <v>585</v>
      </c>
      <c r="D91" s="262"/>
      <c r="E91" s="262"/>
      <c r="F91" s="281" t="s">
        <v>556</v>
      </c>
      <c r="G91" s="280"/>
      <c r="H91" s="262" t="s">
        <v>586</v>
      </c>
      <c r="I91" s="262" t="s">
        <v>587</v>
      </c>
      <c r="J91" s="262"/>
      <c r="K91" s="273"/>
    </row>
    <row r="92" spans="2:11" ht="15" customHeight="1">
      <c r="B92" s="282"/>
      <c r="C92" s="262" t="s">
        <v>588</v>
      </c>
      <c r="D92" s="262"/>
      <c r="E92" s="262"/>
      <c r="F92" s="281" t="s">
        <v>556</v>
      </c>
      <c r="G92" s="280"/>
      <c r="H92" s="262" t="s">
        <v>589</v>
      </c>
      <c r="I92" s="262" t="s">
        <v>590</v>
      </c>
      <c r="J92" s="262"/>
      <c r="K92" s="273"/>
    </row>
    <row r="93" spans="2:11" ht="15" customHeight="1">
      <c r="B93" s="282"/>
      <c r="C93" s="262" t="s">
        <v>591</v>
      </c>
      <c r="D93" s="262"/>
      <c r="E93" s="262"/>
      <c r="F93" s="281" t="s">
        <v>556</v>
      </c>
      <c r="G93" s="280"/>
      <c r="H93" s="262" t="s">
        <v>591</v>
      </c>
      <c r="I93" s="262" t="s">
        <v>590</v>
      </c>
      <c r="J93" s="262"/>
      <c r="K93" s="273"/>
    </row>
    <row r="94" spans="2:11" ht="15" customHeight="1">
      <c r="B94" s="282"/>
      <c r="C94" s="262" t="s">
        <v>44</v>
      </c>
      <c r="D94" s="262"/>
      <c r="E94" s="262"/>
      <c r="F94" s="281" t="s">
        <v>556</v>
      </c>
      <c r="G94" s="280"/>
      <c r="H94" s="262" t="s">
        <v>592</v>
      </c>
      <c r="I94" s="262" t="s">
        <v>590</v>
      </c>
      <c r="J94" s="262"/>
      <c r="K94" s="273"/>
    </row>
    <row r="95" spans="2:11" ht="15" customHeight="1">
      <c r="B95" s="282"/>
      <c r="C95" s="262" t="s">
        <v>54</v>
      </c>
      <c r="D95" s="262"/>
      <c r="E95" s="262"/>
      <c r="F95" s="281" t="s">
        <v>556</v>
      </c>
      <c r="G95" s="280"/>
      <c r="H95" s="262" t="s">
        <v>593</v>
      </c>
      <c r="I95" s="262" t="s">
        <v>590</v>
      </c>
      <c r="J95" s="262"/>
      <c r="K95" s="273"/>
    </row>
    <row r="96" spans="2:11" ht="15" customHeight="1">
      <c r="B96" s="285"/>
      <c r="C96" s="286"/>
      <c r="D96" s="286"/>
      <c r="E96" s="286"/>
      <c r="F96" s="286"/>
      <c r="G96" s="286"/>
      <c r="H96" s="286"/>
      <c r="I96" s="286"/>
      <c r="J96" s="286"/>
      <c r="K96" s="287"/>
    </row>
    <row r="97" spans="2:11" ht="18.75" customHeight="1">
      <c r="B97" s="288"/>
      <c r="C97" s="289"/>
      <c r="D97" s="289"/>
      <c r="E97" s="289"/>
      <c r="F97" s="289"/>
      <c r="G97" s="289"/>
      <c r="H97" s="289"/>
      <c r="I97" s="289"/>
      <c r="J97" s="289"/>
      <c r="K97" s="288"/>
    </row>
    <row r="98" spans="2:11" ht="18.75" customHeight="1">
      <c r="B98" s="268"/>
      <c r="C98" s="268"/>
      <c r="D98" s="268"/>
      <c r="E98" s="268"/>
      <c r="F98" s="268"/>
      <c r="G98" s="268"/>
      <c r="H98" s="268"/>
      <c r="I98" s="268"/>
      <c r="J98" s="268"/>
      <c r="K98" s="268"/>
    </row>
    <row r="99" spans="2:11" ht="7.5" customHeight="1">
      <c r="B99" s="269"/>
      <c r="C99" s="270"/>
      <c r="D99" s="270"/>
      <c r="E99" s="270"/>
      <c r="F99" s="270"/>
      <c r="G99" s="270"/>
      <c r="H99" s="270"/>
      <c r="I99" s="270"/>
      <c r="J99" s="270"/>
      <c r="K99" s="271"/>
    </row>
    <row r="100" spans="2:11" ht="45" customHeight="1">
      <c r="B100" s="272"/>
      <c r="C100" s="377" t="s">
        <v>594</v>
      </c>
      <c r="D100" s="377"/>
      <c r="E100" s="377"/>
      <c r="F100" s="377"/>
      <c r="G100" s="377"/>
      <c r="H100" s="377"/>
      <c r="I100" s="377"/>
      <c r="J100" s="377"/>
      <c r="K100" s="273"/>
    </row>
    <row r="101" spans="2:11" ht="17.25" customHeight="1">
      <c r="B101" s="272"/>
      <c r="C101" s="274" t="s">
        <v>550</v>
      </c>
      <c r="D101" s="274"/>
      <c r="E101" s="274"/>
      <c r="F101" s="274" t="s">
        <v>551</v>
      </c>
      <c r="G101" s="275"/>
      <c r="H101" s="274" t="s">
        <v>114</v>
      </c>
      <c r="I101" s="274" t="s">
        <v>63</v>
      </c>
      <c r="J101" s="274" t="s">
        <v>552</v>
      </c>
      <c r="K101" s="273"/>
    </row>
    <row r="102" spans="2:11" ht="17.25" customHeight="1">
      <c r="B102" s="272"/>
      <c r="C102" s="276" t="s">
        <v>553</v>
      </c>
      <c r="D102" s="276"/>
      <c r="E102" s="276"/>
      <c r="F102" s="277" t="s">
        <v>554</v>
      </c>
      <c r="G102" s="278"/>
      <c r="H102" s="276"/>
      <c r="I102" s="276"/>
      <c r="J102" s="276" t="s">
        <v>555</v>
      </c>
      <c r="K102" s="273"/>
    </row>
    <row r="103" spans="2:11" ht="5.25" customHeight="1">
      <c r="B103" s="272"/>
      <c r="C103" s="274"/>
      <c r="D103" s="274"/>
      <c r="E103" s="274"/>
      <c r="F103" s="274"/>
      <c r="G103" s="290"/>
      <c r="H103" s="274"/>
      <c r="I103" s="274"/>
      <c r="J103" s="274"/>
      <c r="K103" s="273"/>
    </row>
    <row r="104" spans="2:11" ht="15" customHeight="1">
      <c r="B104" s="272"/>
      <c r="C104" s="262" t="s">
        <v>59</v>
      </c>
      <c r="D104" s="279"/>
      <c r="E104" s="279"/>
      <c r="F104" s="281" t="s">
        <v>556</v>
      </c>
      <c r="G104" s="290"/>
      <c r="H104" s="262" t="s">
        <v>595</v>
      </c>
      <c r="I104" s="262" t="s">
        <v>558</v>
      </c>
      <c r="J104" s="262">
        <v>20</v>
      </c>
      <c r="K104" s="273"/>
    </row>
    <row r="105" spans="2:11" ht="15" customHeight="1">
      <c r="B105" s="272"/>
      <c r="C105" s="262" t="s">
        <v>559</v>
      </c>
      <c r="D105" s="262"/>
      <c r="E105" s="262"/>
      <c r="F105" s="281" t="s">
        <v>556</v>
      </c>
      <c r="G105" s="262"/>
      <c r="H105" s="262" t="s">
        <v>595</v>
      </c>
      <c r="I105" s="262" t="s">
        <v>558</v>
      </c>
      <c r="J105" s="262">
        <v>120</v>
      </c>
      <c r="K105" s="273"/>
    </row>
    <row r="106" spans="2:11" ht="15" customHeight="1">
      <c r="B106" s="282"/>
      <c r="C106" s="262" t="s">
        <v>561</v>
      </c>
      <c r="D106" s="262"/>
      <c r="E106" s="262"/>
      <c r="F106" s="281" t="s">
        <v>562</v>
      </c>
      <c r="G106" s="262"/>
      <c r="H106" s="262" t="s">
        <v>595</v>
      </c>
      <c r="I106" s="262" t="s">
        <v>558</v>
      </c>
      <c r="J106" s="262">
        <v>50</v>
      </c>
      <c r="K106" s="273"/>
    </row>
    <row r="107" spans="2:11" ht="15" customHeight="1">
      <c r="B107" s="282"/>
      <c r="C107" s="262" t="s">
        <v>564</v>
      </c>
      <c r="D107" s="262"/>
      <c r="E107" s="262"/>
      <c r="F107" s="281" t="s">
        <v>556</v>
      </c>
      <c r="G107" s="262"/>
      <c r="H107" s="262" t="s">
        <v>595</v>
      </c>
      <c r="I107" s="262" t="s">
        <v>566</v>
      </c>
      <c r="J107" s="262"/>
      <c r="K107" s="273"/>
    </row>
    <row r="108" spans="2:11" ht="15" customHeight="1">
      <c r="B108" s="282"/>
      <c r="C108" s="262" t="s">
        <v>575</v>
      </c>
      <c r="D108" s="262"/>
      <c r="E108" s="262"/>
      <c r="F108" s="281" t="s">
        <v>562</v>
      </c>
      <c r="G108" s="262"/>
      <c r="H108" s="262" t="s">
        <v>595</v>
      </c>
      <c r="I108" s="262" t="s">
        <v>558</v>
      </c>
      <c r="J108" s="262">
        <v>50</v>
      </c>
      <c r="K108" s="273"/>
    </row>
    <row r="109" spans="2:11" ht="15" customHeight="1">
      <c r="B109" s="282"/>
      <c r="C109" s="262" t="s">
        <v>583</v>
      </c>
      <c r="D109" s="262"/>
      <c r="E109" s="262"/>
      <c r="F109" s="281" t="s">
        <v>562</v>
      </c>
      <c r="G109" s="262"/>
      <c r="H109" s="262" t="s">
        <v>595</v>
      </c>
      <c r="I109" s="262" t="s">
        <v>558</v>
      </c>
      <c r="J109" s="262">
        <v>50</v>
      </c>
      <c r="K109" s="273"/>
    </row>
    <row r="110" spans="2:11" ht="15" customHeight="1">
      <c r="B110" s="282"/>
      <c r="C110" s="262" t="s">
        <v>581</v>
      </c>
      <c r="D110" s="262"/>
      <c r="E110" s="262"/>
      <c r="F110" s="281" t="s">
        <v>562</v>
      </c>
      <c r="G110" s="262"/>
      <c r="H110" s="262" t="s">
        <v>595</v>
      </c>
      <c r="I110" s="262" t="s">
        <v>558</v>
      </c>
      <c r="J110" s="262">
        <v>50</v>
      </c>
      <c r="K110" s="273"/>
    </row>
    <row r="111" spans="2:11" ht="15" customHeight="1">
      <c r="B111" s="282"/>
      <c r="C111" s="262" t="s">
        <v>59</v>
      </c>
      <c r="D111" s="262"/>
      <c r="E111" s="262"/>
      <c r="F111" s="281" t="s">
        <v>556</v>
      </c>
      <c r="G111" s="262"/>
      <c r="H111" s="262" t="s">
        <v>596</v>
      </c>
      <c r="I111" s="262" t="s">
        <v>558</v>
      </c>
      <c r="J111" s="262">
        <v>20</v>
      </c>
      <c r="K111" s="273"/>
    </row>
    <row r="112" spans="2:11" ht="15" customHeight="1">
      <c r="B112" s="282"/>
      <c r="C112" s="262" t="s">
        <v>597</v>
      </c>
      <c r="D112" s="262"/>
      <c r="E112" s="262"/>
      <c r="F112" s="281" t="s">
        <v>556</v>
      </c>
      <c r="G112" s="262"/>
      <c r="H112" s="262" t="s">
        <v>598</v>
      </c>
      <c r="I112" s="262" t="s">
        <v>558</v>
      </c>
      <c r="J112" s="262">
        <v>120</v>
      </c>
      <c r="K112" s="273"/>
    </row>
    <row r="113" spans="2:11" ht="15" customHeight="1">
      <c r="B113" s="282"/>
      <c r="C113" s="262" t="s">
        <v>44</v>
      </c>
      <c r="D113" s="262"/>
      <c r="E113" s="262"/>
      <c r="F113" s="281" t="s">
        <v>556</v>
      </c>
      <c r="G113" s="262"/>
      <c r="H113" s="262" t="s">
        <v>599</v>
      </c>
      <c r="I113" s="262" t="s">
        <v>590</v>
      </c>
      <c r="J113" s="262"/>
      <c r="K113" s="273"/>
    </row>
    <row r="114" spans="2:11" ht="15" customHeight="1">
      <c r="B114" s="282"/>
      <c r="C114" s="262" t="s">
        <v>54</v>
      </c>
      <c r="D114" s="262"/>
      <c r="E114" s="262"/>
      <c r="F114" s="281" t="s">
        <v>556</v>
      </c>
      <c r="G114" s="262"/>
      <c r="H114" s="262" t="s">
        <v>600</v>
      </c>
      <c r="I114" s="262" t="s">
        <v>590</v>
      </c>
      <c r="J114" s="262"/>
      <c r="K114" s="273"/>
    </row>
    <row r="115" spans="2:11" ht="15" customHeight="1">
      <c r="B115" s="282"/>
      <c r="C115" s="262" t="s">
        <v>63</v>
      </c>
      <c r="D115" s="262"/>
      <c r="E115" s="262"/>
      <c r="F115" s="281" t="s">
        <v>556</v>
      </c>
      <c r="G115" s="262"/>
      <c r="H115" s="262" t="s">
        <v>601</v>
      </c>
      <c r="I115" s="262" t="s">
        <v>602</v>
      </c>
      <c r="J115" s="262"/>
      <c r="K115" s="273"/>
    </row>
    <row r="116" spans="2:11" ht="15" customHeight="1">
      <c r="B116" s="285"/>
      <c r="C116" s="291"/>
      <c r="D116" s="291"/>
      <c r="E116" s="291"/>
      <c r="F116" s="291"/>
      <c r="G116" s="291"/>
      <c r="H116" s="291"/>
      <c r="I116" s="291"/>
      <c r="J116" s="291"/>
      <c r="K116" s="287"/>
    </row>
    <row r="117" spans="2:11" ht="18.75" customHeight="1">
      <c r="B117" s="292"/>
      <c r="C117" s="258"/>
      <c r="D117" s="258"/>
      <c r="E117" s="258"/>
      <c r="F117" s="293"/>
      <c r="G117" s="258"/>
      <c r="H117" s="258"/>
      <c r="I117" s="258"/>
      <c r="J117" s="258"/>
      <c r="K117" s="292"/>
    </row>
    <row r="118" spans="2:11" ht="18.75" customHeight="1">
      <c r="B118" s="268"/>
      <c r="C118" s="268"/>
      <c r="D118" s="268"/>
      <c r="E118" s="268"/>
      <c r="F118" s="268"/>
      <c r="G118" s="268"/>
      <c r="H118" s="268"/>
      <c r="I118" s="268"/>
      <c r="J118" s="268"/>
      <c r="K118" s="268"/>
    </row>
    <row r="119" spans="2:11" ht="7.5" customHeight="1">
      <c r="B119" s="294"/>
      <c r="C119" s="295"/>
      <c r="D119" s="295"/>
      <c r="E119" s="295"/>
      <c r="F119" s="295"/>
      <c r="G119" s="295"/>
      <c r="H119" s="295"/>
      <c r="I119" s="295"/>
      <c r="J119" s="295"/>
      <c r="K119" s="296"/>
    </row>
    <row r="120" spans="2:11" ht="45" customHeight="1">
      <c r="B120" s="297"/>
      <c r="C120" s="376" t="s">
        <v>603</v>
      </c>
      <c r="D120" s="376"/>
      <c r="E120" s="376"/>
      <c r="F120" s="376"/>
      <c r="G120" s="376"/>
      <c r="H120" s="376"/>
      <c r="I120" s="376"/>
      <c r="J120" s="376"/>
      <c r="K120" s="298"/>
    </row>
    <row r="121" spans="2:11" ht="17.25" customHeight="1">
      <c r="B121" s="299"/>
      <c r="C121" s="274" t="s">
        <v>550</v>
      </c>
      <c r="D121" s="274"/>
      <c r="E121" s="274"/>
      <c r="F121" s="274" t="s">
        <v>551</v>
      </c>
      <c r="G121" s="275"/>
      <c r="H121" s="274" t="s">
        <v>114</v>
      </c>
      <c r="I121" s="274" t="s">
        <v>63</v>
      </c>
      <c r="J121" s="274" t="s">
        <v>552</v>
      </c>
      <c r="K121" s="300"/>
    </row>
    <row r="122" spans="2:11" ht="17.25" customHeight="1">
      <c r="B122" s="299"/>
      <c r="C122" s="276" t="s">
        <v>553</v>
      </c>
      <c r="D122" s="276"/>
      <c r="E122" s="276"/>
      <c r="F122" s="277" t="s">
        <v>554</v>
      </c>
      <c r="G122" s="278"/>
      <c r="H122" s="276"/>
      <c r="I122" s="276"/>
      <c r="J122" s="276" t="s">
        <v>555</v>
      </c>
      <c r="K122" s="300"/>
    </row>
    <row r="123" spans="2:11" ht="5.25" customHeight="1">
      <c r="B123" s="301"/>
      <c r="C123" s="279"/>
      <c r="D123" s="279"/>
      <c r="E123" s="279"/>
      <c r="F123" s="279"/>
      <c r="G123" s="262"/>
      <c r="H123" s="279"/>
      <c r="I123" s="279"/>
      <c r="J123" s="279"/>
      <c r="K123" s="302"/>
    </row>
    <row r="124" spans="2:11" ht="15" customHeight="1">
      <c r="B124" s="301"/>
      <c r="C124" s="262" t="s">
        <v>559</v>
      </c>
      <c r="D124" s="279"/>
      <c r="E124" s="279"/>
      <c r="F124" s="281" t="s">
        <v>556</v>
      </c>
      <c r="G124" s="262"/>
      <c r="H124" s="262" t="s">
        <v>595</v>
      </c>
      <c r="I124" s="262" t="s">
        <v>558</v>
      </c>
      <c r="J124" s="262">
        <v>120</v>
      </c>
      <c r="K124" s="303"/>
    </row>
    <row r="125" spans="2:11" ht="15" customHeight="1">
      <c r="B125" s="301"/>
      <c r="C125" s="262" t="s">
        <v>604</v>
      </c>
      <c r="D125" s="262"/>
      <c r="E125" s="262"/>
      <c r="F125" s="281" t="s">
        <v>556</v>
      </c>
      <c r="G125" s="262"/>
      <c r="H125" s="262" t="s">
        <v>605</v>
      </c>
      <c r="I125" s="262" t="s">
        <v>558</v>
      </c>
      <c r="J125" s="262" t="s">
        <v>606</v>
      </c>
      <c r="K125" s="303"/>
    </row>
    <row r="126" spans="2:11" ht="15" customHeight="1">
      <c r="B126" s="301"/>
      <c r="C126" s="262" t="s">
        <v>505</v>
      </c>
      <c r="D126" s="262"/>
      <c r="E126" s="262"/>
      <c r="F126" s="281" t="s">
        <v>556</v>
      </c>
      <c r="G126" s="262"/>
      <c r="H126" s="262" t="s">
        <v>607</v>
      </c>
      <c r="I126" s="262" t="s">
        <v>558</v>
      </c>
      <c r="J126" s="262" t="s">
        <v>606</v>
      </c>
      <c r="K126" s="303"/>
    </row>
    <row r="127" spans="2:11" ht="15" customHeight="1">
      <c r="B127" s="301"/>
      <c r="C127" s="262" t="s">
        <v>567</v>
      </c>
      <c r="D127" s="262"/>
      <c r="E127" s="262"/>
      <c r="F127" s="281" t="s">
        <v>562</v>
      </c>
      <c r="G127" s="262"/>
      <c r="H127" s="262" t="s">
        <v>568</v>
      </c>
      <c r="I127" s="262" t="s">
        <v>558</v>
      </c>
      <c r="J127" s="262">
        <v>15</v>
      </c>
      <c r="K127" s="303"/>
    </row>
    <row r="128" spans="2:11" ht="15" customHeight="1">
      <c r="B128" s="301"/>
      <c r="C128" s="283" t="s">
        <v>569</v>
      </c>
      <c r="D128" s="283"/>
      <c r="E128" s="283"/>
      <c r="F128" s="284" t="s">
        <v>562</v>
      </c>
      <c r="G128" s="283"/>
      <c r="H128" s="283" t="s">
        <v>570</v>
      </c>
      <c r="I128" s="283" t="s">
        <v>558</v>
      </c>
      <c r="J128" s="283">
        <v>15</v>
      </c>
      <c r="K128" s="303"/>
    </row>
    <row r="129" spans="2:11" ht="15" customHeight="1">
      <c r="B129" s="301"/>
      <c r="C129" s="283" t="s">
        <v>571</v>
      </c>
      <c r="D129" s="283"/>
      <c r="E129" s="283"/>
      <c r="F129" s="284" t="s">
        <v>562</v>
      </c>
      <c r="G129" s="283"/>
      <c r="H129" s="283" t="s">
        <v>572</v>
      </c>
      <c r="I129" s="283" t="s">
        <v>558</v>
      </c>
      <c r="J129" s="283">
        <v>20</v>
      </c>
      <c r="K129" s="303"/>
    </row>
    <row r="130" spans="2:11" ht="15" customHeight="1">
      <c r="B130" s="301"/>
      <c r="C130" s="283" t="s">
        <v>573</v>
      </c>
      <c r="D130" s="283"/>
      <c r="E130" s="283"/>
      <c r="F130" s="284" t="s">
        <v>562</v>
      </c>
      <c r="G130" s="283"/>
      <c r="H130" s="283" t="s">
        <v>574</v>
      </c>
      <c r="I130" s="283" t="s">
        <v>558</v>
      </c>
      <c r="J130" s="283">
        <v>20</v>
      </c>
      <c r="K130" s="303"/>
    </row>
    <row r="131" spans="2:11" ht="15" customHeight="1">
      <c r="B131" s="301"/>
      <c r="C131" s="262" t="s">
        <v>561</v>
      </c>
      <c r="D131" s="262"/>
      <c r="E131" s="262"/>
      <c r="F131" s="281" t="s">
        <v>562</v>
      </c>
      <c r="G131" s="262"/>
      <c r="H131" s="262" t="s">
        <v>595</v>
      </c>
      <c r="I131" s="262" t="s">
        <v>558</v>
      </c>
      <c r="J131" s="262">
        <v>50</v>
      </c>
      <c r="K131" s="303"/>
    </row>
    <row r="132" spans="2:11" ht="15" customHeight="1">
      <c r="B132" s="301"/>
      <c r="C132" s="262" t="s">
        <v>575</v>
      </c>
      <c r="D132" s="262"/>
      <c r="E132" s="262"/>
      <c r="F132" s="281" t="s">
        <v>562</v>
      </c>
      <c r="G132" s="262"/>
      <c r="H132" s="262" t="s">
        <v>595</v>
      </c>
      <c r="I132" s="262" t="s">
        <v>558</v>
      </c>
      <c r="J132" s="262">
        <v>50</v>
      </c>
      <c r="K132" s="303"/>
    </row>
    <row r="133" spans="2:11" ht="15" customHeight="1">
      <c r="B133" s="301"/>
      <c r="C133" s="262" t="s">
        <v>581</v>
      </c>
      <c r="D133" s="262"/>
      <c r="E133" s="262"/>
      <c r="F133" s="281" t="s">
        <v>562</v>
      </c>
      <c r="G133" s="262"/>
      <c r="H133" s="262" t="s">
        <v>595</v>
      </c>
      <c r="I133" s="262" t="s">
        <v>558</v>
      </c>
      <c r="J133" s="262">
        <v>50</v>
      </c>
      <c r="K133" s="303"/>
    </row>
    <row r="134" spans="2:11" ht="15" customHeight="1">
      <c r="B134" s="301"/>
      <c r="C134" s="262" t="s">
        <v>583</v>
      </c>
      <c r="D134" s="262"/>
      <c r="E134" s="262"/>
      <c r="F134" s="281" t="s">
        <v>562</v>
      </c>
      <c r="G134" s="262"/>
      <c r="H134" s="262" t="s">
        <v>595</v>
      </c>
      <c r="I134" s="262" t="s">
        <v>558</v>
      </c>
      <c r="J134" s="262">
        <v>50</v>
      </c>
      <c r="K134" s="303"/>
    </row>
    <row r="135" spans="2:11" ht="15" customHeight="1">
      <c r="B135" s="301"/>
      <c r="C135" s="262" t="s">
        <v>119</v>
      </c>
      <c r="D135" s="262"/>
      <c r="E135" s="262"/>
      <c r="F135" s="281" t="s">
        <v>562</v>
      </c>
      <c r="G135" s="262"/>
      <c r="H135" s="262" t="s">
        <v>608</v>
      </c>
      <c r="I135" s="262" t="s">
        <v>558</v>
      </c>
      <c r="J135" s="262">
        <v>255</v>
      </c>
      <c r="K135" s="303"/>
    </row>
    <row r="136" spans="2:11" ht="15" customHeight="1">
      <c r="B136" s="301"/>
      <c r="C136" s="262" t="s">
        <v>585</v>
      </c>
      <c r="D136" s="262"/>
      <c r="E136" s="262"/>
      <c r="F136" s="281" t="s">
        <v>556</v>
      </c>
      <c r="G136" s="262"/>
      <c r="H136" s="262" t="s">
        <v>609</v>
      </c>
      <c r="I136" s="262" t="s">
        <v>587</v>
      </c>
      <c r="J136" s="262"/>
      <c r="K136" s="303"/>
    </row>
    <row r="137" spans="2:11" ht="15" customHeight="1">
      <c r="B137" s="301"/>
      <c r="C137" s="262" t="s">
        <v>588</v>
      </c>
      <c r="D137" s="262"/>
      <c r="E137" s="262"/>
      <c r="F137" s="281" t="s">
        <v>556</v>
      </c>
      <c r="G137" s="262"/>
      <c r="H137" s="262" t="s">
        <v>610</v>
      </c>
      <c r="I137" s="262" t="s">
        <v>590</v>
      </c>
      <c r="J137" s="262"/>
      <c r="K137" s="303"/>
    </row>
    <row r="138" spans="2:11" ht="15" customHeight="1">
      <c r="B138" s="301"/>
      <c r="C138" s="262" t="s">
        <v>591</v>
      </c>
      <c r="D138" s="262"/>
      <c r="E138" s="262"/>
      <c r="F138" s="281" t="s">
        <v>556</v>
      </c>
      <c r="G138" s="262"/>
      <c r="H138" s="262" t="s">
        <v>591</v>
      </c>
      <c r="I138" s="262" t="s">
        <v>590</v>
      </c>
      <c r="J138" s="262"/>
      <c r="K138" s="303"/>
    </row>
    <row r="139" spans="2:11" ht="15" customHeight="1">
      <c r="B139" s="301"/>
      <c r="C139" s="262" t="s">
        <v>44</v>
      </c>
      <c r="D139" s="262"/>
      <c r="E139" s="262"/>
      <c r="F139" s="281" t="s">
        <v>556</v>
      </c>
      <c r="G139" s="262"/>
      <c r="H139" s="262" t="s">
        <v>611</v>
      </c>
      <c r="I139" s="262" t="s">
        <v>590</v>
      </c>
      <c r="J139" s="262"/>
      <c r="K139" s="303"/>
    </row>
    <row r="140" spans="2:11" ht="15" customHeight="1">
      <c r="B140" s="301"/>
      <c r="C140" s="262" t="s">
        <v>612</v>
      </c>
      <c r="D140" s="262"/>
      <c r="E140" s="262"/>
      <c r="F140" s="281" t="s">
        <v>556</v>
      </c>
      <c r="G140" s="262"/>
      <c r="H140" s="262" t="s">
        <v>613</v>
      </c>
      <c r="I140" s="262" t="s">
        <v>590</v>
      </c>
      <c r="J140" s="262"/>
      <c r="K140" s="303"/>
    </row>
    <row r="141" spans="2:11" ht="15" customHeight="1">
      <c r="B141" s="304"/>
      <c r="C141" s="305"/>
      <c r="D141" s="305"/>
      <c r="E141" s="305"/>
      <c r="F141" s="305"/>
      <c r="G141" s="305"/>
      <c r="H141" s="305"/>
      <c r="I141" s="305"/>
      <c r="J141" s="305"/>
      <c r="K141" s="306"/>
    </row>
    <row r="142" spans="2:11" ht="18.75" customHeight="1">
      <c r="B142" s="258"/>
      <c r="C142" s="258"/>
      <c r="D142" s="258"/>
      <c r="E142" s="258"/>
      <c r="F142" s="293"/>
      <c r="G142" s="258"/>
      <c r="H142" s="258"/>
      <c r="I142" s="258"/>
      <c r="J142" s="258"/>
      <c r="K142" s="258"/>
    </row>
    <row r="143" spans="2:11" ht="18.75" customHeight="1">
      <c r="B143" s="268"/>
      <c r="C143" s="268"/>
      <c r="D143" s="268"/>
      <c r="E143" s="268"/>
      <c r="F143" s="268"/>
      <c r="G143" s="268"/>
      <c r="H143" s="268"/>
      <c r="I143" s="268"/>
      <c r="J143" s="268"/>
      <c r="K143" s="268"/>
    </row>
    <row r="144" spans="2:11" ht="7.5" customHeight="1">
      <c r="B144" s="269"/>
      <c r="C144" s="270"/>
      <c r="D144" s="270"/>
      <c r="E144" s="270"/>
      <c r="F144" s="270"/>
      <c r="G144" s="270"/>
      <c r="H144" s="270"/>
      <c r="I144" s="270"/>
      <c r="J144" s="270"/>
      <c r="K144" s="271"/>
    </row>
    <row r="145" spans="2:11" ht="45" customHeight="1">
      <c r="B145" s="272"/>
      <c r="C145" s="377" t="s">
        <v>614</v>
      </c>
      <c r="D145" s="377"/>
      <c r="E145" s="377"/>
      <c r="F145" s="377"/>
      <c r="G145" s="377"/>
      <c r="H145" s="377"/>
      <c r="I145" s="377"/>
      <c r="J145" s="377"/>
      <c r="K145" s="273"/>
    </row>
    <row r="146" spans="2:11" ht="17.25" customHeight="1">
      <c r="B146" s="272"/>
      <c r="C146" s="274" t="s">
        <v>550</v>
      </c>
      <c r="D146" s="274"/>
      <c r="E146" s="274"/>
      <c r="F146" s="274" t="s">
        <v>551</v>
      </c>
      <c r="G146" s="275"/>
      <c r="H146" s="274" t="s">
        <v>114</v>
      </c>
      <c r="I146" s="274" t="s">
        <v>63</v>
      </c>
      <c r="J146" s="274" t="s">
        <v>552</v>
      </c>
      <c r="K146" s="273"/>
    </row>
    <row r="147" spans="2:11" ht="17.25" customHeight="1">
      <c r="B147" s="272"/>
      <c r="C147" s="276" t="s">
        <v>553</v>
      </c>
      <c r="D147" s="276"/>
      <c r="E147" s="276"/>
      <c r="F147" s="277" t="s">
        <v>554</v>
      </c>
      <c r="G147" s="278"/>
      <c r="H147" s="276"/>
      <c r="I147" s="276"/>
      <c r="J147" s="276" t="s">
        <v>555</v>
      </c>
      <c r="K147" s="273"/>
    </row>
    <row r="148" spans="2:11" ht="5.25" customHeight="1">
      <c r="B148" s="282"/>
      <c r="C148" s="279"/>
      <c r="D148" s="279"/>
      <c r="E148" s="279"/>
      <c r="F148" s="279"/>
      <c r="G148" s="280"/>
      <c r="H148" s="279"/>
      <c r="I148" s="279"/>
      <c r="J148" s="279"/>
      <c r="K148" s="303"/>
    </row>
    <row r="149" spans="2:11" ht="15" customHeight="1">
      <c r="B149" s="282"/>
      <c r="C149" s="307" t="s">
        <v>559</v>
      </c>
      <c r="D149" s="262"/>
      <c r="E149" s="262"/>
      <c r="F149" s="308" t="s">
        <v>556</v>
      </c>
      <c r="G149" s="262"/>
      <c r="H149" s="307" t="s">
        <v>595</v>
      </c>
      <c r="I149" s="307" t="s">
        <v>558</v>
      </c>
      <c r="J149" s="307">
        <v>120</v>
      </c>
      <c r="K149" s="303"/>
    </row>
    <row r="150" spans="2:11" ht="15" customHeight="1">
      <c r="B150" s="282"/>
      <c r="C150" s="307" t="s">
        <v>604</v>
      </c>
      <c r="D150" s="262"/>
      <c r="E150" s="262"/>
      <c r="F150" s="308" t="s">
        <v>556</v>
      </c>
      <c r="G150" s="262"/>
      <c r="H150" s="307" t="s">
        <v>615</v>
      </c>
      <c r="I150" s="307" t="s">
        <v>558</v>
      </c>
      <c r="J150" s="307" t="s">
        <v>606</v>
      </c>
      <c r="K150" s="303"/>
    </row>
    <row r="151" spans="2:11" ht="15" customHeight="1">
      <c r="B151" s="282"/>
      <c r="C151" s="307" t="s">
        <v>505</v>
      </c>
      <c r="D151" s="262"/>
      <c r="E151" s="262"/>
      <c r="F151" s="308" t="s">
        <v>556</v>
      </c>
      <c r="G151" s="262"/>
      <c r="H151" s="307" t="s">
        <v>616</v>
      </c>
      <c r="I151" s="307" t="s">
        <v>558</v>
      </c>
      <c r="J151" s="307" t="s">
        <v>606</v>
      </c>
      <c r="K151" s="303"/>
    </row>
    <row r="152" spans="2:11" ht="15" customHeight="1">
      <c r="B152" s="282"/>
      <c r="C152" s="307" t="s">
        <v>561</v>
      </c>
      <c r="D152" s="262"/>
      <c r="E152" s="262"/>
      <c r="F152" s="308" t="s">
        <v>562</v>
      </c>
      <c r="G152" s="262"/>
      <c r="H152" s="307" t="s">
        <v>595</v>
      </c>
      <c r="I152" s="307" t="s">
        <v>558</v>
      </c>
      <c r="J152" s="307">
        <v>50</v>
      </c>
      <c r="K152" s="303"/>
    </row>
    <row r="153" spans="2:11" ht="15" customHeight="1">
      <c r="B153" s="282"/>
      <c r="C153" s="307" t="s">
        <v>564</v>
      </c>
      <c r="D153" s="262"/>
      <c r="E153" s="262"/>
      <c r="F153" s="308" t="s">
        <v>556</v>
      </c>
      <c r="G153" s="262"/>
      <c r="H153" s="307" t="s">
        <v>595</v>
      </c>
      <c r="I153" s="307" t="s">
        <v>566</v>
      </c>
      <c r="J153" s="307"/>
      <c r="K153" s="303"/>
    </row>
    <row r="154" spans="2:11" ht="15" customHeight="1">
      <c r="B154" s="282"/>
      <c r="C154" s="307" t="s">
        <v>575</v>
      </c>
      <c r="D154" s="262"/>
      <c r="E154" s="262"/>
      <c r="F154" s="308" t="s">
        <v>562</v>
      </c>
      <c r="G154" s="262"/>
      <c r="H154" s="307" t="s">
        <v>595</v>
      </c>
      <c r="I154" s="307" t="s">
        <v>558</v>
      </c>
      <c r="J154" s="307">
        <v>50</v>
      </c>
      <c r="K154" s="303"/>
    </row>
    <row r="155" spans="2:11" ht="15" customHeight="1">
      <c r="B155" s="282"/>
      <c r="C155" s="307" t="s">
        <v>583</v>
      </c>
      <c r="D155" s="262"/>
      <c r="E155" s="262"/>
      <c r="F155" s="308" t="s">
        <v>562</v>
      </c>
      <c r="G155" s="262"/>
      <c r="H155" s="307" t="s">
        <v>595</v>
      </c>
      <c r="I155" s="307" t="s">
        <v>558</v>
      </c>
      <c r="J155" s="307">
        <v>50</v>
      </c>
      <c r="K155" s="303"/>
    </row>
    <row r="156" spans="2:11" ht="15" customHeight="1">
      <c r="B156" s="282"/>
      <c r="C156" s="307" t="s">
        <v>581</v>
      </c>
      <c r="D156" s="262"/>
      <c r="E156" s="262"/>
      <c r="F156" s="308" t="s">
        <v>562</v>
      </c>
      <c r="G156" s="262"/>
      <c r="H156" s="307" t="s">
        <v>595</v>
      </c>
      <c r="I156" s="307" t="s">
        <v>558</v>
      </c>
      <c r="J156" s="307">
        <v>50</v>
      </c>
      <c r="K156" s="303"/>
    </row>
    <row r="157" spans="2:11" ht="15" customHeight="1">
      <c r="B157" s="282"/>
      <c r="C157" s="307" t="s">
        <v>98</v>
      </c>
      <c r="D157" s="262"/>
      <c r="E157" s="262"/>
      <c r="F157" s="308" t="s">
        <v>556</v>
      </c>
      <c r="G157" s="262"/>
      <c r="H157" s="307" t="s">
        <v>617</v>
      </c>
      <c r="I157" s="307" t="s">
        <v>558</v>
      </c>
      <c r="J157" s="307" t="s">
        <v>618</v>
      </c>
      <c r="K157" s="303"/>
    </row>
    <row r="158" spans="2:11" ht="15" customHeight="1">
      <c r="B158" s="282"/>
      <c r="C158" s="307" t="s">
        <v>619</v>
      </c>
      <c r="D158" s="262"/>
      <c r="E158" s="262"/>
      <c r="F158" s="308" t="s">
        <v>556</v>
      </c>
      <c r="G158" s="262"/>
      <c r="H158" s="307" t="s">
        <v>620</v>
      </c>
      <c r="I158" s="307" t="s">
        <v>590</v>
      </c>
      <c r="J158" s="307"/>
      <c r="K158" s="303"/>
    </row>
    <row r="159" spans="2:11" ht="15" customHeight="1">
      <c r="B159" s="309"/>
      <c r="C159" s="291"/>
      <c r="D159" s="291"/>
      <c r="E159" s="291"/>
      <c r="F159" s="291"/>
      <c r="G159" s="291"/>
      <c r="H159" s="291"/>
      <c r="I159" s="291"/>
      <c r="J159" s="291"/>
      <c r="K159" s="310"/>
    </row>
    <row r="160" spans="2:11" ht="18.75" customHeight="1">
      <c r="B160" s="258"/>
      <c r="C160" s="262"/>
      <c r="D160" s="262"/>
      <c r="E160" s="262"/>
      <c r="F160" s="281"/>
      <c r="G160" s="262"/>
      <c r="H160" s="262"/>
      <c r="I160" s="262"/>
      <c r="J160" s="262"/>
      <c r="K160" s="258"/>
    </row>
    <row r="161" spans="2:11" ht="18.75" customHeight="1">
      <c r="B161" s="268"/>
      <c r="C161" s="268"/>
      <c r="D161" s="268"/>
      <c r="E161" s="268"/>
      <c r="F161" s="268"/>
      <c r="G161" s="268"/>
      <c r="H161" s="268"/>
      <c r="I161" s="268"/>
      <c r="J161" s="268"/>
      <c r="K161" s="268"/>
    </row>
    <row r="162" spans="2:11" ht="7.5" customHeight="1">
      <c r="B162" s="250"/>
      <c r="C162" s="251"/>
      <c r="D162" s="251"/>
      <c r="E162" s="251"/>
      <c r="F162" s="251"/>
      <c r="G162" s="251"/>
      <c r="H162" s="251"/>
      <c r="I162" s="251"/>
      <c r="J162" s="251"/>
      <c r="K162" s="252"/>
    </row>
    <row r="163" spans="2:11" ht="45" customHeight="1">
      <c r="B163" s="253"/>
      <c r="C163" s="376" t="s">
        <v>621</v>
      </c>
      <c r="D163" s="376"/>
      <c r="E163" s="376"/>
      <c r="F163" s="376"/>
      <c r="G163" s="376"/>
      <c r="H163" s="376"/>
      <c r="I163" s="376"/>
      <c r="J163" s="376"/>
      <c r="K163" s="254"/>
    </row>
    <row r="164" spans="2:11" ht="17.25" customHeight="1">
      <c r="B164" s="253"/>
      <c r="C164" s="274" t="s">
        <v>550</v>
      </c>
      <c r="D164" s="274"/>
      <c r="E164" s="274"/>
      <c r="F164" s="274" t="s">
        <v>551</v>
      </c>
      <c r="G164" s="311"/>
      <c r="H164" s="312" t="s">
        <v>114</v>
      </c>
      <c r="I164" s="312" t="s">
        <v>63</v>
      </c>
      <c r="J164" s="274" t="s">
        <v>552</v>
      </c>
      <c r="K164" s="254"/>
    </row>
    <row r="165" spans="2:11" ht="17.25" customHeight="1">
      <c r="B165" s="255"/>
      <c r="C165" s="276" t="s">
        <v>553</v>
      </c>
      <c r="D165" s="276"/>
      <c r="E165" s="276"/>
      <c r="F165" s="277" t="s">
        <v>554</v>
      </c>
      <c r="G165" s="313"/>
      <c r="H165" s="314"/>
      <c r="I165" s="314"/>
      <c r="J165" s="276" t="s">
        <v>555</v>
      </c>
      <c r="K165" s="256"/>
    </row>
    <row r="166" spans="2:11" ht="5.25" customHeight="1">
      <c r="B166" s="282"/>
      <c r="C166" s="279"/>
      <c r="D166" s="279"/>
      <c r="E166" s="279"/>
      <c r="F166" s="279"/>
      <c r="G166" s="280"/>
      <c r="H166" s="279"/>
      <c r="I166" s="279"/>
      <c r="J166" s="279"/>
      <c r="K166" s="303"/>
    </row>
    <row r="167" spans="2:11" ht="15" customHeight="1">
      <c r="B167" s="282"/>
      <c r="C167" s="262" t="s">
        <v>559</v>
      </c>
      <c r="D167" s="262"/>
      <c r="E167" s="262"/>
      <c r="F167" s="281" t="s">
        <v>556</v>
      </c>
      <c r="G167" s="262"/>
      <c r="H167" s="262" t="s">
        <v>595</v>
      </c>
      <c r="I167" s="262" t="s">
        <v>558</v>
      </c>
      <c r="J167" s="262">
        <v>120</v>
      </c>
      <c r="K167" s="303"/>
    </row>
    <row r="168" spans="2:11" ht="15" customHeight="1">
      <c r="B168" s="282"/>
      <c r="C168" s="262" t="s">
        <v>604</v>
      </c>
      <c r="D168" s="262"/>
      <c r="E168" s="262"/>
      <c r="F168" s="281" t="s">
        <v>556</v>
      </c>
      <c r="G168" s="262"/>
      <c r="H168" s="262" t="s">
        <v>605</v>
      </c>
      <c r="I168" s="262" t="s">
        <v>558</v>
      </c>
      <c r="J168" s="262" t="s">
        <v>606</v>
      </c>
      <c r="K168" s="303"/>
    </row>
    <row r="169" spans="2:11" ht="15" customHeight="1">
      <c r="B169" s="282"/>
      <c r="C169" s="262" t="s">
        <v>505</v>
      </c>
      <c r="D169" s="262"/>
      <c r="E169" s="262"/>
      <c r="F169" s="281" t="s">
        <v>556</v>
      </c>
      <c r="G169" s="262"/>
      <c r="H169" s="262" t="s">
        <v>622</v>
      </c>
      <c r="I169" s="262" t="s">
        <v>558</v>
      </c>
      <c r="J169" s="262" t="s">
        <v>606</v>
      </c>
      <c r="K169" s="303"/>
    </row>
    <row r="170" spans="2:11" ht="15" customHeight="1">
      <c r="B170" s="282"/>
      <c r="C170" s="262" t="s">
        <v>561</v>
      </c>
      <c r="D170" s="262"/>
      <c r="E170" s="262"/>
      <c r="F170" s="281" t="s">
        <v>562</v>
      </c>
      <c r="G170" s="262"/>
      <c r="H170" s="262" t="s">
        <v>622</v>
      </c>
      <c r="I170" s="262" t="s">
        <v>558</v>
      </c>
      <c r="J170" s="262">
        <v>50</v>
      </c>
      <c r="K170" s="303"/>
    </row>
    <row r="171" spans="2:11" ht="15" customHeight="1">
      <c r="B171" s="282"/>
      <c r="C171" s="262" t="s">
        <v>564</v>
      </c>
      <c r="D171" s="262"/>
      <c r="E171" s="262"/>
      <c r="F171" s="281" t="s">
        <v>556</v>
      </c>
      <c r="G171" s="262"/>
      <c r="H171" s="262" t="s">
        <v>622</v>
      </c>
      <c r="I171" s="262" t="s">
        <v>566</v>
      </c>
      <c r="J171" s="262"/>
      <c r="K171" s="303"/>
    </row>
    <row r="172" spans="2:11" ht="15" customHeight="1">
      <c r="B172" s="282"/>
      <c r="C172" s="262" t="s">
        <v>575</v>
      </c>
      <c r="D172" s="262"/>
      <c r="E172" s="262"/>
      <c r="F172" s="281" t="s">
        <v>562</v>
      </c>
      <c r="G172" s="262"/>
      <c r="H172" s="262" t="s">
        <v>622</v>
      </c>
      <c r="I172" s="262" t="s">
        <v>558</v>
      </c>
      <c r="J172" s="262">
        <v>50</v>
      </c>
      <c r="K172" s="303"/>
    </row>
    <row r="173" spans="2:11" ht="15" customHeight="1">
      <c r="B173" s="282"/>
      <c r="C173" s="262" t="s">
        <v>583</v>
      </c>
      <c r="D173" s="262"/>
      <c r="E173" s="262"/>
      <c r="F173" s="281" t="s">
        <v>562</v>
      </c>
      <c r="G173" s="262"/>
      <c r="H173" s="262" t="s">
        <v>622</v>
      </c>
      <c r="I173" s="262" t="s">
        <v>558</v>
      </c>
      <c r="J173" s="262">
        <v>50</v>
      </c>
      <c r="K173" s="303"/>
    </row>
    <row r="174" spans="2:11" ht="15" customHeight="1">
      <c r="B174" s="282"/>
      <c r="C174" s="262" t="s">
        <v>581</v>
      </c>
      <c r="D174" s="262"/>
      <c r="E174" s="262"/>
      <c r="F174" s="281" t="s">
        <v>562</v>
      </c>
      <c r="G174" s="262"/>
      <c r="H174" s="262" t="s">
        <v>622</v>
      </c>
      <c r="I174" s="262" t="s">
        <v>558</v>
      </c>
      <c r="J174" s="262">
        <v>50</v>
      </c>
      <c r="K174" s="303"/>
    </row>
    <row r="175" spans="2:11" ht="15" customHeight="1">
      <c r="B175" s="282"/>
      <c r="C175" s="262" t="s">
        <v>113</v>
      </c>
      <c r="D175" s="262"/>
      <c r="E175" s="262"/>
      <c r="F175" s="281" t="s">
        <v>556</v>
      </c>
      <c r="G175" s="262"/>
      <c r="H175" s="262" t="s">
        <v>623</v>
      </c>
      <c r="I175" s="262" t="s">
        <v>624</v>
      </c>
      <c r="J175" s="262"/>
      <c r="K175" s="303"/>
    </row>
    <row r="176" spans="2:11" ht="15" customHeight="1">
      <c r="B176" s="282"/>
      <c r="C176" s="262" t="s">
        <v>63</v>
      </c>
      <c r="D176" s="262"/>
      <c r="E176" s="262"/>
      <c r="F176" s="281" t="s">
        <v>556</v>
      </c>
      <c r="G176" s="262"/>
      <c r="H176" s="262" t="s">
        <v>625</v>
      </c>
      <c r="I176" s="262" t="s">
        <v>626</v>
      </c>
      <c r="J176" s="262">
        <v>1</v>
      </c>
      <c r="K176" s="303"/>
    </row>
    <row r="177" spans="2:11" ht="15" customHeight="1">
      <c r="B177" s="282"/>
      <c r="C177" s="262" t="s">
        <v>59</v>
      </c>
      <c r="D177" s="262"/>
      <c r="E177" s="262"/>
      <c r="F177" s="281" t="s">
        <v>556</v>
      </c>
      <c r="G177" s="262"/>
      <c r="H177" s="262" t="s">
        <v>627</v>
      </c>
      <c r="I177" s="262" t="s">
        <v>558</v>
      </c>
      <c r="J177" s="262">
        <v>20</v>
      </c>
      <c r="K177" s="303"/>
    </row>
    <row r="178" spans="2:11" ht="15" customHeight="1">
      <c r="B178" s="282"/>
      <c r="C178" s="262" t="s">
        <v>114</v>
      </c>
      <c r="D178" s="262"/>
      <c r="E178" s="262"/>
      <c r="F178" s="281" t="s">
        <v>556</v>
      </c>
      <c r="G178" s="262"/>
      <c r="H178" s="262" t="s">
        <v>628</v>
      </c>
      <c r="I178" s="262" t="s">
        <v>558</v>
      </c>
      <c r="J178" s="262">
        <v>255</v>
      </c>
      <c r="K178" s="303"/>
    </row>
    <row r="179" spans="2:11" ht="15" customHeight="1">
      <c r="B179" s="282"/>
      <c r="C179" s="262" t="s">
        <v>115</v>
      </c>
      <c r="D179" s="262"/>
      <c r="E179" s="262"/>
      <c r="F179" s="281" t="s">
        <v>556</v>
      </c>
      <c r="G179" s="262"/>
      <c r="H179" s="262" t="s">
        <v>521</v>
      </c>
      <c r="I179" s="262" t="s">
        <v>558</v>
      </c>
      <c r="J179" s="262">
        <v>10</v>
      </c>
      <c r="K179" s="303"/>
    </row>
    <row r="180" spans="2:11" ht="15" customHeight="1">
      <c r="B180" s="282"/>
      <c r="C180" s="262" t="s">
        <v>116</v>
      </c>
      <c r="D180" s="262"/>
      <c r="E180" s="262"/>
      <c r="F180" s="281" t="s">
        <v>556</v>
      </c>
      <c r="G180" s="262"/>
      <c r="H180" s="262" t="s">
        <v>629</v>
      </c>
      <c r="I180" s="262" t="s">
        <v>590</v>
      </c>
      <c r="J180" s="262"/>
      <c r="K180" s="303"/>
    </row>
    <row r="181" spans="2:11" ht="15" customHeight="1">
      <c r="B181" s="282"/>
      <c r="C181" s="262" t="s">
        <v>630</v>
      </c>
      <c r="D181" s="262"/>
      <c r="E181" s="262"/>
      <c r="F181" s="281" t="s">
        <v>556</v>
      </c>
      <c r="G181" s="262"/>
      <c r="H181" s="262" t="s">
        <v>631</v>
      </c>
      <c r="I181" s="262" t="s">
        <v>590</v>
      </c>
      <c r="J181" s="262"/>
      <c r="K181" s="303"/>
    </row>
    <row r="182" spans="2:11" ht="15" customHeight="1">
      <c r="B182" s="282"/>
      <c r="C182" s="262" t="s">
        <v>619</v>
      </c>
      <c r="D182" s="262"/>
      <c r="E182" s="262"/>
      <c r="F182" s="281" t="s">
        <v>556</v>
      </c>
      <c r="G182" s="262"/>
      <c r="H182" s="262" t="s">
        <v>632</v>
      </c>
      <c r="I182" s="262" t="s">
        <v>590</v>
      </c>
      <c r="J182" s="262"/>
      <c r="K182" s="303"/>
    </row>
    <row r="183" spans="2:11" ht="15" customHeight="1">
      <c r="B183" s="282"/>
      <c r="C183" s="262" t="s">
        <v>118</v>
      </c>
      <c r="D183" s="262"/>
      <c r="E183" s="262"/>
      <c r="F183" s="281" t="s">
        <v>562</v>
      </c>
      <c r="G183" s="262"/>
      <c r="H183" s="262" t="s">
        <v>633</v>
      </c>
      <c r="I183" s="262" t="s">
        <v>558</v>
      </c>
      <c r="J183" s="262">
        <v>50</v>
      </c>
      <c r="K183" s="303"/>
    </row>
    <row r="184" spans="2:11" ht="15" customHeight="1">
      <c r="B184" s="282"/>
      <c r="C184" s="262" t="s">
        <v>634</v>
      </c>
      <c r="D184" s="262"/>
      <c r="E184" s="262"/>
      <c r="F184" s="281" t="s">
        <v>562</v>
      </c>
      <c r="G184" s="262"/>
      <c r="H184" s="262" t="s">
        <v>635</v>
      </c>
      <c r="I184" s="262" t="s">
        <v>636</v>
      </c>
      <c r="J184" s="262"/>
      <c r="K184" s="303"/>
    </row>
    <row r="185" spans="2:11" ht="15" customHeight="1">
      <c r="B185" s="282"/>
      <c r="C185" s="262" t="s">
        <v>637</v>
      </c>
      <c r="D185" s="262"/>
      <c r="E185" s="262"/>
      <c r="F185" s="281" t="s">
        <v>562</v>
      </c>
      <c r="G185" s="262"/>
      <c r="H185" s="262" t="s">
        <v>638</v>
      </c>
      <c r="I185" s="262" t="s">
        <v>636</v>
      </c>
      <c r="J185" s="262"/>
      <c r="K185" s="303"/>
    </row>
    <row r="186" spans="2:11" ht="15" customHeight="1">
      <c r="B186" s="282"/>
      <c r="C186" s="262" t="s">
        <v>639</v>
      </c>
      <c r="D186" s="262"/>
      <c r="E186" s="262"/>
      <c r="F186" s="281" t="s">
        <v>562</v>
      </c>
      <c r="G186" s="262"/>
      <c r="H186" s="262" t="s">
        <v>640</v>
      </c>
      <c r="I186" s="262" t="s">
        <v>636</v>
      </c>
      <c r="J186" s="262"/>
      <c r="K186" s="303"/>
    </row>
    <row r="187" spans="2:11" ht="15" customHeight="1">
      <c r="B187" s="282"/>
      <c r="C187" s="315" t="s">
        <v>641</v>
      </c>
      <c r="D187" s="262"/>
      <c r="E187" s="262"/>
      <c r="F187" s="281" t="s">
        <v>562</v>
      </c>
      <c r="G187" s="262"/>
      <c r="H187" s="262" t="s">
        <v>642</v>
      </c>
      <c r="I187" s="262" t="s">
        <v>643</v>
      </c>
      <c r="J187" s="316" t="s">
        <v>644</v>
      </c>
      <c r="K187" s="303"/>
    </row>
    <row r="188" spans="2:11" ht="15" customHeight="1">
      <c r="B188" s="282"/>
      <c r="C188" s="267" t="s">
        <v>48</v>
      </c>
      <c r="D188" s="262"/>
      <c r="E188" s="262"/>
      <c r="F188" s="281" t="s">
        <v>556</v>
      </c>
      <c r="G188" s="262"/>
      <c r="H188" s="258" t="s">
        <v>645</v>
      </c>
      <c r="I188" s="262" t="s">
        <v>646</v>
      </c>
      <c r="J188" s="262"/>
      <c r="K188" s="303"/>
    </row>
    <row r="189" spans="2:11" ht="15" customHeight="1">
      <c r="B189" s="282"/>
      <c r="C189" s="267" t="s">
        <v>647</v>
      </c>
      <c r="D189" s="262"/>
      <c r="E189" s="262"/>
      <c r="F189" s="281" t="s">
        <v>556</v>
      </c>
      <c r="G189" s="262"/>
      <c r="H189" s="262" t="s">
        <v>648</v>
      </c>
      <c r="I189" s="262" t="s">
        <v>590</v>
      </c>
      <c r="J189" s="262"/>
      <c r="K189" s="303"/>
    </row>
    <row r="190" spans="2:11" ht="15" customHeight="1">
      <c r="B190" s="282"/>
      <c r="C190" s="267" t="s">
        <v>649</v>
      </c>
      <c r="D190" s="262"/>
      <c r="E190" s="262"/>
      <c r="F190" s="281" t="s">
        <v>556</v>
      </c>
      <c r="G190" s="262"/>
      <c r="H190" s="262" t="s">
        <v>650</v>
      </c>
      <c r="I190" s="262" t="s">
        <v>590</v>
      </c>
      <c r="J190" s="262"/>
      <c r="K190" s="303"/>
    </row>
    <row r="191" spans="2:11" ht="15" customHeight="1">
      <c r="B191" s="282"/>
      <c r="C191" s="267" t="s">
        <v>651</v>
      </c>
      <c r="D191" s="262"/>
      <c r="E191" s="262"/>
      <c r="F191" s="281" t="s">
        <v>562</v>
      </c>
      <c r="G191" s="262"/>
      <c r="H191" s="262" t="s">
        <v>652</v>
      </c>
      <c r="I191" s="262" t="s">
        <v>590</v>
      </c>
      <c r="J191" s="262"/>
      <c r="K191" s="303"/>
    </row>
    <row r="192" spans="2:11" ht="15" customHeight="1">
      <c r="B192" s="309"/>
      <c r="C192" s="317"/>
      <c r="D192" s="291"/>
      <c r="E192" s="291"/>
      <c r="F192" s="291"/>
      <c r="G192" s="291"/>
      <c r="H192" s="291"/>
      <c r="I192" s="291"/>
      <c r="J192" s="291"/>
      <c r="K192" s="310"/>
    </row>
    <row r="193" spans="2:11" ht="18.75" customHeight="1">
      <c r="B193" s="258"/>
      <c r="C193" s="262"/>
      <c r="D193" s="262"/>
      <c r="E193" s="262"/>
      <c r="F193" s="281"/>
      <c r="G193" s="262"/>
      <c r="H193" s="262"/>
      <c r="I193" s="262"/>
      <c r="J193" s="262"/>
      <c r="K193" s="258"/>
    </row>
    <row r="194" spans="2:11" ht="18.75" customHeight="1">
      <c r="B194" s="258"/>
      <c r="C194" s="262"/>
      <c r="D194" s="262"/>
      <c r="E194" s="262"/>
      <c r="F194" s="281"/>
      <c r="G194" s="262"/>
      <c r="H194" s="262"/>
      <c r="I194" s="262"/>
      <c r="J194" s="262"/>
      <c r="K194" s="258"/>
    </row>
    <row r="195" spans="2:11" ht="18.75" customHeight="1">
      <c r="B195" s="268"/>
      <c r="C195" s="268"/>
      <c r="D195" s="268"/>
      <c r="E195" s="268"/>
      <c r="F195" s="268"/>
      <c r="G195" s="268"/>
      <c r="H195" s="268"/>
      <c r="I195" s="268"/>
      <c r="J195" s="268"/>
      <c r="K195" s="268"/>
    </row>
    <row r="196" spans="2:11">
      <c r="B196" s="250"/>
      <c r="C196" s="251"/>
      <c r="D196" s="251"/>
      <c r="E196" s="251"/>
      <c r="F196" s="251"/>
      <c r="G196" s="251"/>
      <c r="H196" s="251"/>
      <c r="I196" s="251"/>
      <c r="J196" s="251"/>
      <c r="K196" s="252"/>
    </row>
    <row r="197" spans="2:11" ht="21">
      <c r="B197" s="253"/>
      <c r="C197" s="376" t="s">
        <v>653</v>
      </c>
      <c r="D197" s="376"/>
      <c r="E197" s="376"/>
      <c r="F197" s="376"/>
      <c r="G197" s="376"/>
      <c r="H197" s="376"/>
      <c r="I197" s="376"/>
      <c r="J197" s="376"/>
      <c r="K197" s="254"/>
    </row>
    <row r="198" spans="2:11" ht="25.5" customHeight="1">
      <c r="B198" s="253"/>
      <c r="C198" s="318" t="s">
        <v>654</v>
      </c>
      <c r="D198" s="318"/>
      <c r="E198" s="318"/>
      <c r="F198" s="318" t="s">
        <v>655</v>
      </c>
      <c r="G198" s="319"/>
      <c r="H198" s="375" t="s">
        <v>656</v>
      </c>
      <c r="I198" s="375"/>
      <c r="J198" s="375"/>
      <c r="K198" s="254"/>
    </row>
    <row r="199" spans="2:11" ht="5.25" customHeight="1">
      <c r="B199" s="282"/>
      <c r="C199" s="279"/>
      <c r="D199" s="279"/>
      <c r="E199" s="279"/>
      <c r="F199" s="279"/>
      <c r="G199" s="262"/>
      <c r="H199" s="279"/>
      <c r="I199" s="279"/>
      <c r="J199" s="279"/>
      <c r="K199" s="303"/>
    </row>
    <row r="200" spans="2:11" ht="15" customHeight="1">
      <c r="B200" s="282"/>
      <c r="C200" s="262" t="s">
        <v>646</v>
      </c>
      <c r="D200" s="262"/>
      <c r="E200" s="262"/>
      <c r="F200" s="281" t="s">
        <v>49</v>
      </c>
      <c r="G200" s="262"/>
      <c r="H200" s="373" t="s">
        <v>657</v>
      </c>
      <c r="I200" s="373"/>
      <c r="J200" s="373"/>
      <c r="K200" s="303"/>
    </row>
    <row r="201" spans="2:11" ht="15" customHeight="1">
      <c r="B201" s="282"/>
      <c r="C201" s="288"/>
      <c r="D201" s="262"/>
      <c r="E201" s="262"/>
      <c r="F201" s="281" t="s">
        <v>50</v>
      </c>
      <c r="G201" s="262"/>
      <c r="H201" s="373" t="s">
        <v>658</v>
      </c>
      <c r="I201" s="373"/>
      <c r="J201" s="373"/>
      <c r="K201" s="303"/>
    </row>
    <row r="202" spans="2:11" ht="15" customHeight="1">
      <c r="B202" s="282"/>
      <c r="C202" s="288"/>
      <c r="D202" s="262"/>
      <c r="E202" s="262"/>
      <c r="F202" s="281" t="s">
        <v>53</v>
      </c>
      <c r="G202" s="262"/>
      <c r="H202" s="373" t="s">
        <v>659</v>
      </c>
      <c r="I202" s="373"/>
      <c r="J202" s="373"/>
      <c r="K202" s="303"/>
    </row>
    <row r="203" spans="2:11" ht="15" customHeight="1">
      <c r="B203" s="282"/>
      <c r="C203" s="262"/>
      <c r="D203" s="262"/>
      <c r="E203" s="262"/>
      <c r="F203" s="281" t="s">
        <v>51</v>
      </c>
      <c r="G203" s="262"/>
      <c r="H203" s="373" t="s">
        <v>660</v>
      </c>
      <c r="I203" s="373"/>
      <c r="J203" s="373"/>
      <c r="K203" s="303"/>
    </row>
    <row r="204" spans="2:11" ht="15" customHeight="1">
      <c r="B204" s="282"/>
      <c r="C204" s="262"/>
      <c r="D204" s="262"/>
      <c r="E204" s="262"/>
      <c r="F204" s="281" t="s">
        <v>52</v>
      </c>
      <c r="G204" s="262"/>
      <c r="H204" s="373" t="s">
        <v>661</v>
      </c>
      <c r="I204" s="373"/>
      <c r="J204" s="373"/>
      <c r="K204" s="303"/>
    </row>
    <row r="205" spans="2:11" ht="15" customHeight="1">
      <c r="B205" s="282"/>
      <c r="C205" s="262"/>
      <c r="D205" s="262"/>
      <c r="E205" s="262"/>
      <c r="F205" s="281"/>
      <c r="G205" s="262"/>
      <c r="H205" s="262"/>
      <c r="I205" s="262"/>
      <c r="J205" s="262"/>
      <c r="K205" s="303"/>
    </row>
    <row r="206" spans="2:11" ht="15" customHeight="1">
      <c r="B206" s="282"/>
      <c r="C206" s="262" t="s">
        <v>602</v>
      </c>
      <c r="D206" s="262"/>
      <c r="E206" s="262"/>
      <c r="F206" s="281" t="s">
        <v>496</v>
      </c>
      <c r="G206" s="262"/>
      <c r="H206" s="373" t="s">
        <v>662</v>
      </c>
      <c r="I206" s="373"/>
      <c r="J206" s="373"/>
      <c r="K206" s="303"/>
    </row>
    <row r="207" spans="2:11" ht="15" customHeight="1">
      <c r="B207" s="282"/>
      <c r="C207" s="288"/>
      <c r="D207" s="262"/>
      <c r="E207" s="262"/>
      <c r="F207" s="281" t="s">
        <v>499</v>
      </c>
      <c r="G207" s="262"/>
      <c r="H207" s="373" t="s">
        <v>500</v>
      </c>
      <c r="I207" s="373"/>
      <c r="J207" s="373"/>
      <c r="K207" s="303"/>
    </row>
    <row r="208" spans="2:11" ht="15" customHeight="1">
      <c r="B208" s="282"/>
      <c r="C208" s="262"/>
      <c r="D208" s="262"/>
      <c r="E208" s="262"/>
      <c r="F208" s="281" t="s">
        <v>83</v>
      </c>
      <c r="G208" s="262"/>
      <c r="H208" s="373" t="s">
        <v>663</v>
      </c>
      <c r="I208" s="373"/>
      <c r="J208" s="373"/>
      <c r="K208" s="303"/>
    </row>
    <row r="209" spans="2:11" ht="15" customHeight="1">
      <c r="B209" s="320"/>
      <c r="C209" s="288"/>
      <c r="D209" s="288"/>
      <c r="E209" s="288"/>
      <c r="F209" s="281" t="s">
        <v>501</v>
      </c>
      <c r="G209" s="267"/>
      <c r="H209" s="374" t="s">
        <v>502</v>
      </c>
      <c r="I209" s="374"/>
      <c r="J209" s="374"/>
      <c r="K209" s="321"/>
    </row>
    <row r="210" spans="2:11" ht="15" customHeight="1">
      <c r="B210" s="320"/>
      <c r="C210" s="288"/>
      <c r="D210" s="288"/>
      <c r="E210" s="288"/>
      <c r="F210" s="281" t="s">
        <v>503</v>
      </c>
      <c r="G210" s="267"/>
      <c r="H210" s="374" t="s">
        <v>664</v>
      </c>
      <c r="I210" s="374"/>
      <c r="J210" s="374"/>
      <c r="K210" s="321"/>
    </row>
    <row r="211" spans="2:11" ht="15" customHeight="1">
      <c r="B211" s="320"/>
      <c r="C211" s="288"/>
      <c r="D211" s="288"/>
      <c r="E211" s="288"/>
      <c r="F211" s="322"/>
      <c r="G211" s="267"/>
      <c r="H211" s="323"/>
      <c r="I211" s="323"/>
      <c r="J211" s="323"/>
      <c r="K211" s="321"/>
    </row>
    <row r="212" spans="2:11" ht="15" customHeight="1">
      <c r="B212" s="320"/>
      <c r="C212" s="262" t="s">
        <v>626</v>
      </c>
      <c r="D212" s="288"/>
      <c r="E212" s="288"/>
      <c r="F212" s="281">
        <v>1</v>
      </c>
      <c r="G212" s="267"/>
      <c r="H212" s="374" t="s">
        <v>665</v>
      </c>
      <c r="I212" s="374"/>
      <c r="J212" s="374"/>
      <c r="K212" s="321"/>
    </row>
    <row r="213" spans="2:11" ht="15" customHeight="1">
      <c r="B213" s="320"/>
      <c r="C213" s="288"/>
      <c r="D213" s="288"/>
      <c r="E213" s="288"/>
      <c r="F213" s="281">
        <v>2</v>
      </c>
      <c r="G213" s="267"/>
      <c r="H213" s="374" t="s">
        <v>666</v>
      </c>
      <c r="I213" s="374"/>
      <c r="J213" s="374"/>
      <c r="K213" s="321"/>
    </row>
    <row r="214" spans="2:11" ht="15" customHeight="1">
      <c r="B214" s="320"/>
      <c r="C214" s="288"/>
      <c r="D214" s="288"/>
      <c r="E214" s="288"/>
      <c r="F214" s="281">
        <v>3</v>
      </c>
      <c r="G214" s="267"/>
      <c r="H214" s="374" t="s">
        <v>667</v>
      </c>
      <c r="I214" s="374"/>
      <c r="J214" s="374"/>
      <c r="K214" s="321"/>
    </row>
    <row r="215" spans="2:11" ht="15" customHeight="1">
      <c r="B215" s="320"/>
      <c r="C215" s="288"/>
      <c r="D215" s="288"/>
      <c r="E215" s="288"/>
      <c r="F215" s="281">
        <v>4</v>
      </c>
      <c r="G215" s="267"/>
      <c r="H215" s="374" t="s">
        <v>668</v>
      </c>
      <c r="I215" s="374"/>
      <c r="J215" s="374"/>
      <c r="K215" s="321"/>
    </row>
    <row r="216" spans="2:11" ht="12.75" customHeight="1">
      <c r="B216" s="324"/>
      <c r="C216" s="325"/>
      <c r="D216" s="325"/>
      <c r="E216" s="325"/>
      <c r="F216" s="325"/>
      <c r="G216" s="325"/>
      <c r="H216" s="325"/>
      <c r="I216" s="325"/>
      <c r="J216" s="325"/>
      <c r="K216" s="326"/>
    </row>
  </sheetData>
  <sheetProtection password="CC35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K-09 - Přečaply - tlaková...</vt:lpstr>
      <vt:lpstr>K-09_II - Přečaply - tlak...</vt:lpstr>
      <vt:lpstr>Pokyny pro vyplnění</vt:lpstr>
      <vt:lpstr>'K-09 - Přečaply - tlaková...'!Názvy_tisku</vt:lpstr>
      <vt:lpstr>'K-09_II - Přečaply - tlak...'!Názvy_tisku</vt:lpstr>
      <vt:lpstr>'Rekapitulace stavby'!Názvy_tisku</vt:lpstr>
      <vt:lpstr>'K-09 - Přečaply - tlaková...'!Oblast_tisku</vt:lpstr>
      <vt:lpstr>'K-09_II - Přečaply - tlak...'!Oblast_tisku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ONLYSOFT_TANA\Vlastnik</dc:creator>
  <cp:lastModifiedBy>Vlastnik</cp:lastModifiedBy>
  <dcterms:created xsi:type="dcterms:W3CDTF">2017-03-29T12:35:55Z</dcterms:created>
  <dcterms:modified xsi:type="dcterms:W3CDTF">2017-03-29T12:36:01Z</dcterms:modified>
</cp:coreProperties>
</file>