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01.1. - Architektonicko s..." sheetId="2" r:id="rId2"/>
    <sheet name="02.1. - Vedlejší rozpočto..." sheetId="3" r:id="rId3"/>
    <sheet name="Pokyny pro vyplnění" sheetId="4" r:id="rId4"/>
  </sheets>
  <definedNames>
    <definedName name="_xlnm._FilterDatabase" localSheetId="1" hidden="1">'01.1. - Architektonicko s...'!$C$108:$K$108</definedName>
    <definedName name="_xlnm._FilterDatabase" localSheetId="2" hidden="1">'02.1. - Vedlejší rozpočto...'!$C$83:$K$83</definedName>
    <definedName name="_xlnm.Print_Titles" localSheetId="1">'01.1. - Architektonicko s...'!$108:$108</definedName>
    <definedName name="_xlnm.Print_Titles" localSheetId="2">'02.1. - Vedlejší rozpočto...'!$83:$83</definedName>
    <definedName name="_xlnm.Print_Titles" localSheetId="0">'Rekapitulace stavby'!$49:$49</definedName>
    <definedName name="_xlnm.Print_Area" localSheetId="1">'01.1. - Architektonicko s...'!$C$4:$J$38,'01.1. - Architektonicko s...'!$C$44:$J$88,'01.1. - Architektonicko s...'!$C$94:$K$2477</definedName>
    <definedName name="_xlnm.Print_Area" localSheetId="2">'02.1. - Vedlejší rozpočto...'!$C$4:$J$38,'02.1. - Vedlejší rozpočto...'!$C$44:$J$63,'02.1. - Vedlejší rozpočto...'!$C$69:$K$94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<sst xmlns="http://schemas.openxmlformats.org/spreadsheetml/2006/main" count="23439" uniqueCount="1709">
  <si>
    <t>Export VZ</t>
  </si>
  <si>
    <t>List obsahuje:</t>
  </si>
  <si>
    <t>3.0</t>
  </si>
  <si>
    <t>ZAMOK</t>
  </si>
  <si>
    <t>False</t>
  </si>
  <si>
    <t>{5edb5fba-7b56-45df-bb2e-422760d0bbd0}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</si>
  <si>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</si>
  <si>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</si>
  <si>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</si>
  <si>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</si>
  <si>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</si>
  <si>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</si>
  <si>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</si>
  <si>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</si>
  <si>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1192015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</si>
  <si>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</si>
  <si>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</si>
  <si>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Regenerace_bytového_domu_ul._Vodárenská_č._6,_792</t>
  </si>
  <si>
    <t>0,1</t>
  </si>
  <si>
    <t>KSO:</t>
  </si>
  <si>
    <t/>
  </si>
  <si>
    <t>CC-CZ:</t>
  </si>
  <si>
    <t>1</t>
  </si>
  <si>
    <t>Místo:</t>
  </si>
  <si>
    <t>Vodárenská 6, Bruntál</t>
  </si>
  <si>
    <t>Datum:</t>
  </si>
  <si>
    <t>20.04.2016</t>
  </si>
  <si>
    <t>10</t>
  </si>
  <si>
    <t>100</t>
  </si>
  <si>
    <t>Zadavatel:</t>
  </si>
  <si>
    <t>IČ:</t>
  </si>
  <si>
    <t>71197818</t>
  </si>
  <si>
    <t>Hospodářská správa města Bruntál</t>
  </si>
  <si>
    <t>DIČ:</t>
  </si>
  <si>
    <t>CZ27769488</t>
  </si>
  <si>
    <t>Uchazeč:</t>
  </si>
  <si>
    <t>Vyplň údaj</t>
  </si>
  <si>
    <t>Projektant:</t>
  </si>
  <si>
    <t>27769488</t>
  </si>
  <si>
    <t>RHstav projekce s.r.o., Těšetice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</si>
  <si>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</si>
  <si>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</si>
  <si>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</si>
  <si>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</si>
  <si>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</si>
  <si>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</si>
  <si>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</si>
  <si>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</si>
  <si>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</si>
  <si>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</si>
  <si>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</si>
  <si>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</si>
  <si>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</si>
  <si>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</si>
  <si>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</si>
  <si>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</si>
  <si>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</si>
  <si>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</si>
  <si>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</si>
  <si>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</si>
  <si>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</si>
  <si>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</si>
  <si>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</si>
  <si>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</si>
  <si>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</si>
  <si>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</si>
  <si>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</si>
  <si>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</si>
  <si>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</si>
  <si>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</si>
  <si>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</si>
  <si>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</si>
  <si>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</si>
  <si>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</si>
  <si>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</si>
  <si>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</si>
  <si>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</si>
  <si>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</si>
  <si>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</si>
  <si>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</si>
  <si>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</si>
  <si>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Architektonicko stavební řešení</t>
  </si>
  <si>
    <t>STA</t>
  </si>
  <si>
    <t>{ec0bfe50-411b-4310-9d7f-d38177002702}</t>
  </si>
  <si>
    <t>01.1.</t>
  </si>
  <si>
    <t>Soupis</t>
  </si>
  <si>
    <t>2</t>
  </si>
  <si>
    <t>{c6452a4c-9ae9-4f84-850f-6e00ccb00e7d}</t>
  </si>
  <si>
    <t>02</t>
  </si>
  <si>
    <t>Vedlejší rozpočtové náklady</t>
  </si>
  <si>
    <t>{67bee4d0-7352-49c0-a176-90c7f7a9d9b2}</t>
  </si>
  <si>
    <t>02.1.</t>
  </si>
  <si>
    <t>{e0433c85-49d4-4f99-8164-4bb4ce90b55c}</t>
  </si>
  <si>
    <t>803 12</t>
  </si>
  <si>
    <t>Zpět na list:</t>
  </si>
  <si>
    <t>KRYCÍ LIST SOUPISU</t>
  </si>
  <si>
    <t>Objekt:</t>
  </si>
  <si>
    <t>01 - Architektonicko stavební řešení</t>
  </si>
  <si>
    <t>Soupis:</t>
  </si>
  <si>
    <t>01.1. - Architektonicko stavební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</si>
  <si>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</si>
  <si>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</si>
  <si>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</si>
  <si>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</si>
  <si>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</si>
  <si>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</si>
  <si>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</si>
  <si>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</si>
  <si>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</si>
  <si>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</si>
  <si>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</si>
  <si>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</si>
  <si>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</si>
  <si>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</si>
  <si>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</si>
  <si>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</si>
  <si>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</si>
  <si>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</si>
  <si>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</si>
  <si>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</si>
  <si>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</si>
  <si>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743 - Elektromontáže - hrubá montáž</t>
  </si>
  <si>
    <t xml:space="preserve">    747 - Elektromontáže - kompletace rozvodů</t>
  </si>
  <si>
    <t xml:space="preserve">    748 - Elektromontáže - osvětlovací zařízení a svítidla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</si>
  <si>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</si>
  <si>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</si>
  <si>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</si>
  <si>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</si>
  <si>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</si>
  <si>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</si>
  <si>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</si>
  <si>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</si>
  <si>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</si>
  <si>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</si>
  <si>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</si>
  <si>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</si>
  <si>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</si>
  <si>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</si>
  <si>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</si>
  <si>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</si>
  <si>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</si>
  <si>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</si>
  <si>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</si>
  <si>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</si>
  <si>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</si>
  <si>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</si>
  <si>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</si>
  <si>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</si>
  <si>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</si>
  <si>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</si>
  <si>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</si>
  <si>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113106122</t>
  </si>
  <si>
    <t>Rozebrání dlažeb komunikací pro pěší z kamenných dlaždic</t>
  </si>
  <si>
    <t>m2</t>
  </si>
  <si>
    <t>CS ÚRS 2016 01</t>
  </si>
  <si>
    <t>4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</si>
  <si>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</si>
  <si>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</si>
  <si>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VV</t>
  </si>
  <si>
    <t xml:space="preserve">Demontáž stávajícího okapového chodníku  </t>
  </si>
  <si>
    <t>výpočet dle vč 12</t>
  </si>
  <si>
    <t>(22,05+22,05+14,15+14,15)*0,5</t>
  </si>
  <si>
    <t>131203101</t>
  </si>
  <si>
    <t>Hloubení jam ručním nebo pneum nářadím v soudržných horninách tř. 3</t>
  </si>
  <si>
    <t>m3</t>
  </si>
  <si>
    <t>Hloubení zapažených i nezapažených jam ručním nebo pneumatickým nářadím s urovnáním dna do předepsaného profilu a spádu v horninách tř. 3 soudržných</t>
  </si>
  <si>
    <t>Výkop vsakovací jámy</t>
  </si>
  <si>
    <t>výpočet dle vč 19</t>
  </si>
  <si>
    <t>pozn P1</t>
  </si>
  <si>
    <t>1*1*2</t>
  </si>
  <si>
    <t>3</t>
  </si>
  <si>
    <t>132212201</t>
  </si>
  <si>
    <t>Hloubení rýh š přes 600 do 2000 mm ručním nebo pneum nářadím v soudržných horninách tř. 3</t>
  </si>
  <si>
    <t>Hloubení zapažených i nezapažených rýh šířky přes 600 do 2 000 mm ručním nebo pneumatickým nářadím s urovnáním dna do předepsaného profilu a spádu v horninách tř. 3 soudržných</t>
  </si>
  <si>
    <t>Odkop pro zateplení suterénu</t>
  </si>
  <si>
    <t>výpočet dle vč 11</t>
  </si>
  <si>
    <t>výpočet dle vč 11,17,18,19,20</t>
  </si>
  <si>
    <t>skladba S4</t>
  </si>
  <si>
    <t>pohled východní</t>
  </si>
  <si>
    <t>12,21*1,25*0,6</t>
  </si>
  <si>
    <t>((0,3+1,25)/2*3)*0,6</t>
  </si>
  <si>
    <t>7,29*0,3*0,6</t>
  </si>
  <si>
    <t>pohled severozápadní</t>
  </si>
  <si>
    <t>22,05*(0,45+2,01)/2*0,6</t>
  </si>
  <si>
    <t>pohled severovýchodní</t>
  </si>
  <si>
    <t>14,15*0,3*0,6</t>
  </si>
  <si>
    <t>pohled jihozápadní</t>
  </si>
  <si>
    <t>14,15*1,6*0,6</t>
  </si>
  <si>
    <t>Mezisoučet</t>
  </si>
  <si>
    <t>Výkop rýhy pro napojení vsaku</t>
  </si>
  <si>
    <t>3*0,6*1,2</t>
  </si>
  <si>
    <t>Součet</t>
  </si>
  <si>
    <t>132212209</t>
  </si>
  <si>
    <t>Příplatek za lepivost u hloubení rýh š do 2000 mm ručním nebo pneum nářadím v hornině tř. 3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</si>
  <si>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</si>
  <si>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5</t>
  </si>
  <si>
    <t>162701155</t>
  </si>
  <si>
    <t>Vodorovné přemístění do 10000 m výkopku/sypaniny z horniny tř. 5 až 7</t>
  </si>
  <si>
    <t>Vodorovné přemístění výkopku nebo sypaniny po suchu na obvyklém dopravním prostředku, bez naložení výkopku, avšak se složením bez rozhrnutí z horniny tř. 5 až 7 na vzdálenost přes 9 0000 do 10 000 m</t>
  </si>
  <si>
    <t>Přemístění nevyužitého výkopku</t>
  </si>
  <si>
    <t>výpočet dle výpočtu výkopu</t>
  </si>
  <si>
    <t>46,729</t>
  </si>
  <si>
    <t>6</t>
  </si>
  <si>
    <t>162701159</t>
  </si>
  <si>
    <t>Příplatek k vodorovnému přemístění výkopku/sypaniny z horniny tř. 5 až 7 ZKD 1000 m přes 10000 m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</si>
  <si>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</si>
  <si>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Přemístění nevyužitého výkopku - příplatek za 10 km</t>
  </si>
  <si>
    <t>46,429*10</t>
  </si>
  <si>
    <t>7</t>
  </si>
  <si>
    <t>167101101</t>
  </si>
  <si>
    <t>Nakládání výkopku z hornin tř. 1 až 4 do 100 m3</t>
  </si>
  <si>
    <t>Nakládání, skládání a překládání neulehlého výkopku nebo sypaniny nakládání, množství do 100 m3, z hornin tř. 1 až 4</t>
  </si>
  <si>
    <t>Naložení nevyužitého výkopku</t>
  </si>
  <si>
    <t>46,429</t>
  </si>
  <si>
    <t>8</t>
  </si>
  <si>
    <t>171201201</t>
  </si>
  <si>
    <t>Uložení sypaniny na skládky</t>
  </si>
  <si>
    <t>Uložení nevyužitého výkopku</t>
  </si>
  <si>
    <t>9</t>
  </si>
  <si>
    <t>171201211</t>
  </si>
  <si>
    <t>Poplatek za uložení odpadu ze sypaniny na skládce (skládkovné)</t>
  </si>
  <si>
    <t>t</t>
  </si>
  <si>
    <t>Uložení sypaniny poplatek za uložení sypaniny na skládce (skládkovné)</t>
  </si>
  <si>
    <t>Poplatek  za uložení nevyužitého výkopku - 1,7t/m3</t>
  </si>
  <si>
    <t>48,589*1,7</t>
  </si>
  <si>
    <t>174101102</t>
  </si>
  <si>
    <t>Zásyp v uzavřených prostorech sypaninou se zhutněním</t>
  </si>
  <si>
    <t>Zásyp sypaninou z jakékoliv horniny s uložením výkopku ve vrstvách se zhutněním v uzavřených prostorách s urovnáním povrchu zásypu</t>
  </si>
  <si>
    <t>Zásyp vsakovací jámy</t>
  </si>
  <si>
    <t>11</t>
  </si>
  <si>
    <t>M</t>
  </si>
  <si>
    <t>583439340</t>
  </si>
  <si>
    <t>kamenivo drcené hrubé (Nová Ves) frakce 16-32 MN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</si>
  <si>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   Nová Ves</t>
  </si>
  <si>
    <t>materiál + 5% ztratné</t>
  </si>
  <si>
    <t>2*2*1,05</t>
  </si>
  <si>
    <t>12</t>
  </si>
  <si>
    <t>175101201</t>
  </si>
  <si>
    <t>Obsypání objektu nad přilehlým původním terénem sypaninou bez prohození, uloženou do 3 m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</si>
  <si>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</si>
  <si>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Odsyp suterénu</t>
  </si>
  <si>
    <t>výpočet dle vč 11,16</t>
  </si>
  <si>
    <t>13</t>
  </si>
  <si>
    <t>583336980</t>
  </si>
  <si>
    <t>kamenivo těžené hrubé (Bratčice) frakce 32-63</t>
  </si>
  <si>
    <t>Kamenivo přírodní těžené pro stavební účely  PTK  (drobné, hrubé, štěrkopísky) kamenivo těžené hrubé frakce  32-63 pískovna Bratčice</t>
  </si>
  <si>
    <t>materiál + 10% ztratné</t>
  </si>
  <si>
    <t>46,429*2*1,1</t>
  </si>
  <si>
    <t>14</t>
  </si>
  <si>
    <t>175111101</t>
  </si>
  <si>
    <t>Obsypání potrubí ručně sypaninou bez prohození, uloženou do 3 m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</si>
  <si>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</si>
  <si>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Zásyp rýhy pro napojení vsaku</t>
  </si>
  <si>
    <t>583313450</t>
  </si>
  <si>
    <t>kamenivo těžené drobné tříděné (Bratčice) frakce 0-4</t>
  </si>
  <si>
    <t>Kamenivo přírodní těžené pro stavební účely  PTK  (drobné, hrubé, štěrkopísky) kamenivo těžené drobné D&lt;=2 mm (ČSN EN 13043 ) D&lt;=4 mm (ČSN EN 12620, ČSN EN 13139 ) d=0 mm, D&lt;=6,3 mm (ČSN EN 13242) frakce  0-4  tříděná pískovna Bratčice</t>
  </si>
  <si>
    <t>2,16*2*1,05</t>
  </si>
  <si>
    <t>Zakládání</t>
  </si>
  <si>
    <t>16</t>
  </si>
  <si>
    <t>211971110</t>
  </si>
  <si>
    <t>Zřízení opláštění žeber nebo trativodů geotextilií v rýze nebo zářezu sklonu do 1:2</t>
  </si>
  <si>
    <t>Zřízení opláštění výplně z geotextilie odvodňovacích žeber nebo trativodů v rýze nebo zářezu se stěnami šikmými o sklonu do 1:2</t>
  </si>
  <si>
    <t xml:space="preserve">Opláštění drenážního pera </t>
  </si>
  <si>
    <t>(22,05+22,05+14,15+14,15+0,5*4)*(0,9+0,9+1,5+1,5)</t>
  </si>
  <si>
    <t>17</t>
  </si>
  <si>
    <t>693111420</t>
  </si>
  <si>
    <t>textilie GEOFILTEX 63 63/20 200 g/m2 do š 8,8 m</t>
  </si>
  <si>
    <t>Geotextilie geotextilie netkané GEOFILTEX 63 (polypropylenová vlákna) se základní ÚV stabilizací šíře do 8,8 m 63/ 20  200 g/m2</t>
  </si>
  <si>
    <t>materiál + 15% prořez</t>
  </si>
  <si>
    <t>357,12*1,15</t>
  </si>
  <si>
    <t>18</t>
  </si>
  <si>
    <t>212755214</t>
  </si>
  <si>
    <t>Trativody z drenážních trubek plastových flexibilních D 100 mm bez lože</t>
  </si>
  <si>
    <t>m</t>
  </si>
  <si>
    <t>Trativody bez lože z drenážních trubek plastových flexibilních D 100 mm</t>
  </si>
  <si>
    <t>Drenážní potrubí</t>
  </si>
  <si>
    <t>(22,05+22,05+14,15+14,15+0,5*4)</t>
  </si>
  <si>
    <t>Svislé a kompletní konstrukce</t>
  </si>
  <si>
    <t>19</t>
  </si>
  <si>
    <t>311272312</t>
  </si>
  <si>
    <t>Zdivo nosné tl 300 mm z pórobetonových přesných hladkých tvárnic Ytong hmotnosti 400 kg/m3</t>
  </si>
  <si>
    <t>Zdivo z pórobetonových přesných tvárnic (YTONG) nosné z tvárnic hladkých jakékoli pevnosti na tenké maltové lože, tloušťka zdiva 300 mm, objemová hmotnost 400 kg/m3</t>
  </si>
  <si>
    <t>Zazdívka vstupní stěny</t>
  </si>
  <si>
    <t>výpočet dle vč 17</t>
  </si>
  <si>
    <t>odk P1</t>
  </si>
  <si>
    <t>2,4*2,1*0,3</t>
  </si>
  <si>
    <t>1,75*0,5*0,3*-1</t>
  </si>
  <si>
    <t>1,5*0,66*0,6*-1</t>
  </si>
  <si>
    <t>20</t>
  </si>
  <si>
    <t>341272631</t>
  </si>
  <si>
    <t>Stěny nosné tl 300 mm z pórobetonových přesných hladkých tvárnic Ytong hmotnosti 400 kg/m3</t>
  </si>
  <si>
    <t>Stěny z přesných pórobetonových tvárnic YTONG nosné hladkých jakékoli pevnosti na tenké maltové lože, tloušťka stěny 300 mm, objemová hmotnost 400 kg/m3</t>
  </si>
  <si>
    <t>Zazdívka otvoru po demontáži větracích mřížek</t>
  </si>
  <si>
    <t>výpočet dle vč 15</t>
  </si>
  <si>
    <t>0,65*0,65*2</t>
  </si>
  <si>
    <t>342272323</t>
  </si>
  <si>
    <t>Příčky tl 100 mm z pórobetonových přesných hladkých příčkovek objemové hmotnosti 500 kg/m3</t>
  </si>
  <si>
    <t>Příčky z pórobetonových přesných příčkovek (YTONG) hladkých, objemové hmotnosti 500 kg/m3 na tenké maltové lože, tloušťky příčky 100 mm</t>
  </si>
  <si>
    <t xml:space="preserve">Vyzdívka mezi sloupy </t>
  </si>
  <si>
    <t>pozn P3</t>
  </si>
  <si>
    <t>1,375*2,35</t>
  </si>
  <si>
    <t>22</t>
  </si>
  <si>
    <t>348273935</t>
  </si>
  <si>
    <t>Poštovní schránka výsuvná zazděná do plotového sloupku nebo zdi tl 300 až 500 mm</t>
  </si>
  <si>
    <t>kus</t>
  </si>
  <si>
    <t>Ploty z tvárnic betonových kovové doplňky k plotovému zdivu vkládané do ložných spár současně při zdění poštovní schránka (1 zvonek a 1 jmenovka) výsuvná pro sloupek nebo zeď tloušťky (hloubky) 300 až 500 mm</t>
  </si>
  <si>
    <t>Poštovní schránky</t>
  </si>
  <si>
    <t>P3</t>
  </si>
  <si>
    <t>30</t>
  </si>
  <si>
    <t>Vodorovné konstrukce</t>
  </si>
  <si>
    <t>23</t>
  </si>
  <si>
    <t>417321313</t>
  </si>
  <si>
    <t>Ztužující pásy a věnce ze ŽB tř. C 16/20</t>
  </si>
  <si>
    <t>Ztužující pásy a věnce z betonu železového (bez výztuže) tř. C 16/20</t>
  </si>
  <si>
    <t>Věnce atiky strojovny výtahu</t>
  </si>
  <si>
    <t>výpočet dle vč 16,18</t>
  </si>
  <si>
    <t>odkaz P4,P6</t>
  </si>
  <si>
    <t>7,6*0,3*0,18</t>
  </si>
  <si>
    <t>24</t>
  </si>
  <si>
    <t>417351115</t>
  </si>
  <si>
    <t>Zřízení bednění ztužujících věnců</t>
  </si>
  <si>
    <t>Bednění bočnic ztužujících pásů a věnců včetně vzpěr zřízení</t>
  </si>
  <si>
    <t>Věnce atiky strojovny výtahu - bednění</t>
  </si>
  <si>
    <t>7,6*0,2*2</t>
  </si>
  <si>
    <t>25</t>
  </si>
  <si>
    <t>417351116</t>
  </si>
  <si>
    <t>Odstranění bednění ztužujících věnců</t>
  </si>
  <si>
    <t>Bednění bočnic ztužujících pásů a věnců včetně vzpěr odstranění</t>
  </si>
  <si>
    <t>26</t>
  </si>
  <si>
    <t>417361821</t>
  </si>
  <si>
    <t>Výztuž ztužujících pásů a věnců betonářskou ocelí 10 505</t>
  </si>
  <si>
    <t>Výztuž ztužujících pásů a věnců z betonářské oceli 10 505 (R) nebo BSt 500</t>
  </si>
  <si>
    <t>Věnce atiky strojovny výtahu - výztuž</t>
  </si>
  <si>
    <t>7,6*4*0,888/1000*2</t>
  </si>
  <si>
    <t>7,6/0,2*1,1*0,222/1000*2</t>
  </si>
  <si>
    <t>Komunikace pozemní</t>
  </si>
  <si>
    <t>27</t>
  </si>
  <si>
    <t>564211111</t>
  </si>
  <si>
    <t>Podklad nebo podsyp ze štěrkopísku ŠP tl 50 mm</t>
  </si>
  <si>
    <t>Podklad nebo podsyp ze štěrkopísku ŠP s rozprostřením, vlhčením a zhutněním, po zhutnění tl. 50 mm</t>
  </si>
  <si>
    <t>Okapový chodník - podkladní podsyp</t>
  </si>
  <si>
    <t>(22,05+22,05+14,15+14,15+1+1+1+1-3,7)*0,5</t>
  </si>
  <si>
    <t>Úpravy povrchů, podlahy a osazování výplní</t>
  </si>
  <si>
    <t>28</t>
  </si>
  <si>
    <t>611131121</t>
  </si>
  <si>
    <t>Penetrace akrylát-silikonová vnitřních stropů nanášená ručně</t>
  </si>
  <si>
    <t>Podkladní a spojovací vrstva vnitřních omítaných ploch penetrace akrylát-silikonová nanášená ručně stropů</t>
  </si>
  <si>
    <t>Zateplení podhledu suterénu - podkladní penetrace</t>
  </si>
  <si>
    <t>mč 0.02</t>
  </si>
  <si>
    <t>16,67</t>
  </si>
  <si>
    <t>mč 0.03</t>
  </si>
  <si>
    <t>23,69</t>
  </si>
  <si>
    <t>mč 0.05</t>
  </si>
  <si>
    <t>6,76</t>
  </si>
  <si>
    <t>mč 0.06</t>
  </si>
  <si>
    <t>mč 0.07</t>
  </si>
  <si>
    <t>mč 0.08</t>
  </si>
  <si>
    <t>mč 0.12</t>
  </si>
  <si>
    <t>1,19</t>
  </si>
  <si>
    <t>mč 0.13</t>
  </si>
  <si>
    <t>mč 0.14</t>
  </si>
  <si>
    <t>mč 0.15</t>
  </si>
  <si>
    <t>6,58</t>
  </si>
  <si>
    <t>mč 0.16</t>
  </si>
  <si>
    <t>mč 0.17</t>
  </si>
  <si>
    <t>mč 0.19</t>
  </si>
  <si>
    <t>0,88</t>
  </si>
  <si>
    <t>mč 0.20</t>
  </si>
  <si>
    <t>mč 0.21</t>
  </si>
  <si>
    <t>mč 0.22</t>
  </si>
  <si>
    <t>mč 0.23</t>
  </si>
  <si>
    <t>mč 0.24</t>
  </si>
  <si>
    <t>mč 0.25</t>
  </si>
  <si>
    <t>mč 0.26</t>
  </si>
  <si>
    <t>mč 0.27</t>
  </si>
  <si>
    <t>mč 0.29</t>
  </si>
  <si>
    <t>1,6</t>
  </si>
  <si>
    <t>mč 0.30</t>
  </si>
  <si>
    <t>1,45</t>
  </si>
  <si>
    <t>mč 0.31</t>
  </si>
  <si>
    <t>mč 0.32</t>
  </si>
  <si>
    <t>mč 0.33</t>
  </si>
  <si>
    <t>mč 0.34</t>
  </si>
  <si>
    <t>1,18</t>
  </si>
  <si>
    <t>mč 0.35</t>
  </si>
  <si>
    <t>mč 0.36</t>
  </si>
  <si>
    <t>Zateplení podhledu suterénu - MV</t>
  </si>
  <si>
    <t>mč 0.04</t>
  </si>
  <si>
    <t>7,59</t>
  </si>
  <si>
    <t>mč 0.10</t>
  </si>
  <si>
    <t>20,71</t>
  </si>
  <si>
    <t>mč 0.11</t>
  </si>
  <si>
    <t>5,67</t>
  </si>
  <si>
    <t>mč 0.18</t>
  </si>
  <si>
    <t>6,85</t>
  </si>
  <si>
    <t>mč 0.28</t>
  </si>
  <si>
    <t>8,09</t>
  </si>
  <si>
    <t>29</t>
  </si>
  <si>
    <t>611311131</t>
  </si>
  <si>
    <t>Potažení vnitřních rovných stropů vápenným štukem tloušťky do 3 mm</t>
  </si>
  <si>
    <t>Potažení vnitřních ploch štukem tloušťky do 3 mm vodorovných konstrukcí stropů rovných</t>
  </si>
  <si>
    <t>Zateplení podhledu suterénu - povrchová úprava</t>
  </si>
  <si>
    <t>611325411</t>
  </si>
  <si>
    <t>Oprava vnitřní vápenocementové hladké omítky stropů v rozsahu plochy do 10%</t>
  </si>
  <si>
    <t>Oprava vápenocementové nebo vápenné omítky vnitřních ploch hladké, tloušťky do 20 mm stropů, v rozsahu opravované plochy do 10%</t>
  </si>
  <si>
    <t>Podhled suterénu - oprava zvětralé omítka</t>
  </si>
  <si>
    <t>31</t>
  </si>
  <si>
    <t>612311131</t>
  </si>
  <si>
    <t>Potažení vnitřních stěn vápenným štukem tloušťky do 3 mm</t>
  </si>
  <si>
    <t>Potažení vnitřních ploch štukem tloušťky do 3 mm svislých konstrukcí stěn</t>
  </si>
  <si>
    <t>Povrchová vstupní stěny - vnitřní</t>
  </si>
  <si>
    <t>2,4*2,1</t>
  </si>
  <si>
    <t>32</t>
  </si>
  <si>
    <t>612321141</t>
  </si>
  <si>
    <t>Vápenocementová omítka štuková dvouvrstvá vnitřních stěn nanášená ručně</t>
  </si>
  <si>
    <t>Omítka vápenocementová vnitřních ploch nanášená ručně dvouvrstvá, tloušťky jádrové omítky do 10 mm a tloušťky štuku do 3 mm štuková svislých konstrukcí stěn</t>
  </si>
  <si>
    <t>Zapravení zazdívek otvorů</t>
  </si>
  <si>
    <t>33</t>
  </si>
  <si>
    <t>612325302</t>
  </si>
  <si>
    <t>Vápenocementová štuková omítka ostění nebo nadpraží</t>
  </si>
  <si>
    <t>Vápenocementová nebo vápenná omítka ostění nebo nadpraží štuková</t>
  </si>
  <si>
    <t>Vnitřní omítka ostění</t>
  </si>
  <si>
    <t>P2 - okno</t>
  </si>
  <si>
    <t>(1,2+1,2+0,9+0,9)*2*0,2</t>
  </si>
  <si>
    <t>P1</t>
  </si>
  <si>
    <t>(2,4+2,25+2,25)*1*0,2</t>
  </si>
  <si>
    <t>P2</t>
  </si>
  <si>
    <t>(1,2+2,1+2,1)*1*0,2</t>
  </si>
  <si>
    <t>(1,1+2,1+2,1)*1*0,2</t>
  </si>
  <si>
    <t>(0,83+2,1+2,1)*1*0,2</t>
  </si>
  <si>
    <t>P4</t>
  </si>
  <si>
    <t>(1,75+1,75+0,5+0,5)*1*0,2</t>
  </si>
  <si>
    <t>P11</t>
  </si>
  <si>
    <t>(1,1*2,1*2,1)*0,2</t>
  </si>
  <si>
    <t>34</t>
  </si>
  <si>
    <t>619995001</t>
  </si>
  <si>
    <t>Začištění omítek kolem oken, dveří, podlah nebo obkladů</t>
  </si>
  <si>
    <t>Začištění omítek (s dodáním hmot) kolem oken, dveří, podlah, obkladů apod.</t>
  </si>
  <si>
    <t>Začištění spáry</t>
  </si>
  <si>
    <t>(1,2+1,2+0,9+0,9)*2</t>
  </si>
  <si>
    <t>(2,4+2,25+2,25)*1</t>
  </si>
  <si>
    <t>(1,2+2,1+2,1)*1</t>
  </si>
  <si>
    <t>(1,1+2,1+2,1)*1</t>
  </si>
  <si>
    <t>(0,83+2,1+2,1)*1</t>
  </si>
  <si>
    <t>35</t>
  </si>
  <si>
    <t>621131121</t>
  </si>
  <si>
    <t>Penetrace akrylát-silikon vnějších podhledů nanášená ručně</t>
  </si>
  <si>
    <t>Podkladní a spojovací vrstva vnějších omítaných ploch penetrace akrylát-silikonová nanášená ručně podhledů</t>
  </si>
  <si>
    <t xml:space="preserve">Podkladní penetrace </t>
  </si>
  <si>
    <t>1,375*3,88</t>
  </si>
  <si>
    <t>lodžie</t>
  </si>
  <si>
    <t>2,85*1,35*18</t>
  </si>
  <si>
    <t>36</t>
  </si>
  <si>
    <t>621142001</t>
  </si>
  <si>
    <t>Potažení vnějších podhledů sklovláknitým pletivem vtlačeným do tenkovrstvé hmoty</t>
  </si>
  <si>
    <t>Potažení vnějších ploch pletivem v ploše nebo pruzích, na plném podkladu sklovláknitým vtlačením do tmelu podhledů</t>
  </si>
  <si>
    <t>Povrchová úprava vstupu - vyrovnání podkladu</t>
  </si>
  <si>
    <t>37</t>
  </si>
  <si>
    <t>621211021</t>
  </si>
  <si>
    <t>Montáž kontaktního zateplení vnějších podhledů z polystyrénových desek tl do 120 mm</t>
  </si>
  <si>
    <t>Montáž kontaktního zateplení z polystyrenových desek nebo z kombinovaných desek na vnější podhledy, tloušťky desek přes 80 do 120 mm</t>
  </si>
  <si>
    <t>Zateplení podhledu suterénu</t>
  </si>
  <si>
    <t>skladba S7</t>
  </si>
  <si>
    <t>38</t>
  </si>
  <si>
    <t>283759500</t>
  </si>
  <si>
    <t>deska fasádní polystyrénová EPS 100 F 1000 x 500 x 100 mm</t>
  </si>
  <si>
    <t>Desky z lehčených plastů desky polystyrénové fasádní typ EPS 100 F  stabilizovaný, samozhášivý objemová hmotnost 20 až 25 kg/m3 rozměr 1000 x 500 mm, lambda 0,036 W/m K 1000 x 500 x 100 mm</t>
  </si>
  <si>
    <t>lambda=0,036 [W / m K]</t>
  </si>
  <si>
    <t>materiál + 10% prořez</t>
  </si>
  <si>
    <t>180,54*1,1</t>
  </si>
  <si>
    <t>39</t>
  </si>
  <si>
    <t>621221021</t>
  </si>
  <si>
    <t>Montáž kontaktního zateplení vnějších podhledů z minerální vlny s podélnou orientací  tl do 120 mm</t>
  </si>
  <si>
    <t>Montáž kontaktního zateplení z desek z minerální vlny s podélnou orientací vláken na vnější podhledy, tloušťky desek přes 80 do 120 mm</t>
  </si>
  <si>
    <t>40</t>
  </si>
  <si>
    <t>631515270</t>
  </si>
  <si>
    <t>deska minerální izolační ISOVER TF PROFI tl. 100 mm</t>
  </si>
  <si>
    <t>Vlákno minerální a výrobky z něj (desky, skruže, pásy, rohože, vložkové pytle apod.) desky z orientovaných vláken ISOVER - izolace stěn deska ISOVER TF PROFI, s podélnou orientací vláken pro zateplovací systémy 500 x 1000 mm, la = 0,039 W/mK tl. 100 mm</t>
  </si>
  <si>
    <t>48,91*1,1</t>
  </si>
  <si>
    <t>41</t>
  </si>
  <si>
    <t>621531021</t>
  </si>
  <si>
    <t>Tenkovrstvá silikonová zrnitá omítka tl. 2,0 mm včetně penetrace vnějších podhledů</t>
  </si>
  <si>
    <t>Omítka tenkovrstvá silikonová vnějších ploch probarvená, včetně penetrace podkladu zrnitá, tloušťky 2,0 mm podhledů</t>
  </si>
  <si>
    <t xml:space="preserve">Povrchová úprava vstupu  </t>
  </si>
  <si>
    <t>42</t>
  </si>
  <si>
    <t>622131121</t>
  </si>
  <si>
    <t>Penetrace akrylát-silikon vnějších stěn nanášená ručně</t>
  </si>
  <si>
    <t>Podkladní a spojovací vrstva vnějších omítaných ploch penetrace akrylát-silikonová nanášená ručně stěn</t>
  </si>
  <si>
    <t>Podkladní penetrace</t>
  </si>
  <si>
    <t>výpočet dle výpočtu ploch</t>
  </si>
  <si>
    <t>plochy EPS</t>
  </si>
  <si>
    <t>180,54+93,829+201,465+954,4</t>
  </si>
  <si>
    <t>špalety EPS</t>
  </si>
  <si>
    <t>661,1*0,3</t>
  </si>
  <si>
    <t>plochy MV</t>
  </si>
  <si>
    <t>48,91+173,708</t>
  </si>
  <si>
    <t xml:space="preserve">Povrchová úprava vyzdívek mezi sloupy </t>
  </si>
  <si>
    <t>43</t>
  </si>
  <si>
    <t>622135001</t>
  </si>
  <si>
    <t>Vyrovnání podkladu vnějších stěn maltou vápenocementovou tl do 10 mm</t>
  </si>
  <si>
    <t>Vyrovnání nerovností podkladu vnějších omítaných ploch maltou, tloušťky do 10 mm vápenocementovou stěn</t>
  </si>
  <si>
    <t>Vyrovnávka soklu pod terénem</t>
  </si>
  <si>
    <t>12,21*1,25</t>
  </si>
  <si>
    <t>((0,3+1,25)/2*3)</t>
  </si>
  <si>
    <t>7,29*0,3</t>
  </si>
  <si>
    <t>22,05*(0,45+2,01)/2</t>
  </si>
  <si>
    <t>14,15*0,3</t>
  </si>
  <si>
    <t>14,15*1,6</t>
  </si>
  <si>
    <t>44</t>
  </si>
  <si>
    <t>622142001</t>
  </si>
  <si>
    <t>Potažení vnějších stěn sklovláknitým pletivem vtlačeným do tenkovrstvé hmoty</t>
  </si>
  <si>
    <t>Potažení vnějších ploch pletivem v ploše nebo pruzích, na plném podkladu sklovláknitým vtlačením do tmelu stěn</t>
  </si>
  <si>
    <t>Vyzdívka mezi sloupy  - potažení</t>
  </si>
  <si>
    <t>45</t>
  </si>
  <si>
    <t>622143004</t>
  </si>
  <si>
    <t>Montáž omítkových samolepících začišťovacích profilů (APU lišt)</t>
  </si>
  <si>
    <t>Montáž omítkových profilů plastových nebo pozinkovaných, upevněných vtlačením do podkladní vrstvy nebo přibitím začišťovacích samolepících (APU lišty)</t>
  </si>
  <si>
    <t>APU lišty</t>
  </si>
  <si>
    <t>výpočet dle vč 17,18,19,20</t>
  </si>
  <si>
    <t>1 PP</t>
  </si>
  <si>
    <t>(1,8+1,8+0,6+0,6)*2</t>
  </si>
  <si>
    <t>(2,1+2,1+0,6+0,6)*2</t>
  </si>
  <si>
    <t>(1,5+1,5+0,6+0,6)*3</t>
  </si>
  <si>
    <t>(2,4+2,4+0,6+0,6)*3</t>
  </si>
  <si>
    <t>1,2+2+2</t>
  </si>
  <si>
    <t>2,4+2,25+2,25</t>
  </si>
  <si>
    <t>1 NP</t>
  </si>
  <si>
    <t>(1,8+1,8+1,5+1,5)*2</t>
  </si>
  <si>
    <t>(1,2+1,2+1,5+1,5)*3</t>
  </si>
  <si>
    <t>(0,9+0,9+2,2+0,8)*3</t>
  </si>
  <si>
    <t>(1,7+1,7+0,5+0,5)*1</t>
  </si>
  <si>
    <t>(1,5+1,5+1,5+1,5)*5</t>
  </si>
  <si>
    <t>(2,4+2,4+1,5+1,5)*3</t>
  </si>
  <si>
    <t>2 - 5,6 NP</t>
  </si>
  <si>
    <t>(1,8+1,8+1,5+1,5)*2*5</t>
  </si>
  <si>
    <t>(1,2+1,2+1,5+1,5)*3*5</t>
  </si>
  <si>
    <t>(0,9+2,2+0,8)*3*5</t>
  </si>
  <si>
    <t>(1,5+1,5+1,5+1,5)*5*5</t>
  </si>
  <si>
    <t>(2,4+2,4+1,5+1,5)*3*5</t>
  </si>
  <si>
    <t xml:space="preserve">výtahová </t>
  </si>
  <si>
    <t>(1+2,1+2,1)*1</t>
  </si>
  <si>
    <t>(0,8+2,1+2,1)*1</t>
  </si>
  <si>
    <t>46</t>
  </si>
  <si>
    <t>590514760</t>
  </si>
  <si>
    <t>profil okenní začišťovací s tkaninou -Thermospoj 9 mm/2,4 m</t>
  </si>
  <si>
    <t>Kontaktní zateplovací systémy příslušenství kontaktních zateplovacích systémů profil okenní začišťovací s tkaninou Thermospoj 9 mm/2,4 m</t>
  </si>
  <si>
    <t>délka 2,4 m, přesah tkaniny 100 mm</t>
  </si>
  <si>
    <t>materiál</t>
  </si>
  <si>
    <t>661,1*1,05</t>
  </si>
  <si>
    <t>47</t>
  </si>
  <si>
    <t>622211001</t>
  </si>
  <si>
    <t>Montáž kontaktního zateplení vnějších stěn z polystyrénových desek tl do 40 mm</t>
  </si>
  <si>
    <t>Montáž kontaktního zateplení z polystyrenových desek nebo z kombinovaných desek na vnější stěny, tloušťky desek do 40 mm</t>
  </si>
  <si>
    <t xml:space="preserve">Zateplení vyzdívek mezi sloupy </t>
  </si>
  <si>
    <t>48</t>
  </si>
  <si>
    <t>283759310</t>
  </si>
  <si>
    <t>deska fasádní polystyrénová EPS 70 F 1000 x 500 x 30 mm</t>
  </si>
  <si>
    <t>Desky z lehčených plastů desky polystyrénové fasádní typ EPS 70 F fasádní, stabilizovaný, samozhášivý objemová hmotnost 15 až 20 kg/m3 rozměr 1000 x 500 mm, lambda 0,039 W/m K 1000 x 500 x  30 mm</t>
  </si>
  <si>
    <t>lambda=0,039 [W / m K]</t>
  </si>
  <si>
    <t>6,462*1,1</t>
  </si>
  <si>
    <t>49</t>
  </si>
  <si>
    <t>622211011</t>
  </si>
  <si>
    <t>Montáž kontaktního zateplení vnějších stěn z polystyrénových desek tl do 80 mm</t>
  </si>
  <si>
    <t>Montáž kontaktního zateplení z polystyrenových desek nebo z kombinovaných desek na vnější stěny, tloušťky desek přes 40 do 80 mm</t>
  </si>
  <si>
    <t>Zateplení soklu</t>
  </si>
  <si>
    <t>12,21*1</t>
  </si>
  <si>
    <t>((1+2,25)/2*2,8)</t>
  </si>
  <si>
    <t>7,29*2,25</t>
  </si>
  <si>
    <t>22,05*(2,1+1)/2</t>
  </si>
  <si>
    <t>14,15*2,25</t>
  </si>
  <si>
    <t>14,15*1</t>
  </si>
  <si>
    <t>odečet otvorů</t>
  </si>
  <si>
    <t>(1,8*0,6)*-2</t>
  </si>
  <si>
    <t>(2,1*0,6)*-2</t>
  </si>
  <si>
    <t>(1,5*0,6)*-3</t>
  </si>
  <si>
    <t>(2,4*0,6)*-3</t>
  </si>
  <si>
    <t>(1,2*2)*-1</t>
  </si>
  <si>
    <t>(2,4*2,25)*-1</t>
  </si>
  <si>
    <t>50</t>
  </si>
  <si>
    <t>283764210</t>
  </si>
  <si>
    <t>deska z extrudovaného polystyrénu BACHL XPS 300 SF 80 mm</t>
  </si>
  <si>
    <t>Desky z lehčených plastů desky z extrudovaného polystyrenu desky z extrudovaného polystyrenu BACHL BACHL XPS 300 SF hladký povrch, ozub po celém obvodu 1265 x 615 mm (krycí plocha 0,75 m2) 80 mm</t>
  </si>
  <si>
    <t>93,829*1,1</t>
  </si>
  <si>
    <t>51</t>
  </si>
  <si>
    <t>622211021</t>
  </si>
  <si>
    <t>Montáž kontaktního zateplení vnějších stěn z polystyrénových desek tl do 120 mm</t>
  </si>
  <si>
    <t>Montáž kontaktního zateplení z polystyrenových desek nebo z kombinovaných desek na vnější stěny, tloušťky desek přes 80 do 120 mm</t>
  </si>
  <si>
    <t>Zateplení vnějších stěn lodzií EPS tl. 100 mm</t>
  </si>
  <si>
    <t>výpočet dle vč 12,1314,15,16,17,18,19,20</t>
  </si>
  <si>
    <t>skladba S6</t>
  </si>
  <si>
    <t>pohled jihovýchodní</t>
  </si>
  <si>
    <t>(0,5+0,15+0,75+2,85+0,75+0,15+0,5)*2,65*18</t>
  </si>
  <si>
    <t>(1,2*1,5)*3*-6</t>
  </si>
  <si>
    <t>(0,9*2,2)*3*-6</t>
  </si>
  <si>
    <t>52</t>
  </si>
  <si>
    <t>283760370</t>
  </si>
  <si>
    <t>deska fasádní polystyrénová Isover EPS GreyWall 1000 x 500 x 100 mm</t>
  </si>
  <si>
    <t>Desky z lehčených plastů desky  polystyrénové fasádní - speciální Isover EPS GreyWall 1000 x 500 x 100 mm</t>
  </si>
  <si>
    <t>lambda=0,032 [W / m K]</t>
  </si>
  <si>
    <t>201,465*1,1</t>
  </si>
  <si>
    <t>53</t>
  </si>
  <si>
    <t>Nové soklíky lodžií - materiál</t>
  </si>
  <si>
    <t>(0,51+0,15+0,715+2,65+0,715+0,15+0,51)*18*0,3*1,1</t>
  </si>
  <si>
    <t>54</t>
  </si>
  <si>
    <t>622211031</t>
  </si>
  <si>
    <t>Montáž kontaktního zateplení vnějších stěn z polystyrénových desek tl do 160 mm</t>
  </si>
  <si>
    <t>Montáž kontaktního zateplení z polystyrenových desek nebo z kombinovaných desek na vnější stěny, tloušťky desek přes 120 do 160 mm</t>
  </si>
  <si>
    <t>Zateplení vnějších stěn EPS tl. 140 mm</t>
  </si>
  <si>
    <t>skladba S1</t>
  </si>
  <si>
    <t>22,05*18,1</t>
  </si>
  <si>
    <t>2,3*2,65*-18</t>
  </si>
  <si>
    <t>odečet MV</t>
  </si>
  <si>
    <t>8,7*0,5*-1</t>
  </si>
  <si>
    <t>11,82*0,5*-1</t>
  </si>
  <si>
    <t>4,89*0,5*-5</t>
  </si>
  <si>
    <t>4,77*0,5*-5</t>
  </si>
  <si>
    <t>4,65*0,5*-5</t>
  </si>
  <si>
    <t>7,895*0,5*-1</t>
  </si>
  <si>
    <t>11*0,5*-1</t>
  </si>
  <si>
    <t>14,15*18,1</t>
  </si>
  <si>
    <t>22,05*0,5*-7</t>
  </si>
  <si>
    <t>4,5*0,5*-6</t>
  </si>
  <si>
    <t>14,05*0,5*-1</t>
  </si>
  <si>
    <t>střešní nadstavba</t>
  </si>
  <si>
    <t>(7,78+7,78+7,725+7,375)*3,3</t>
  </si>
  <si>
    <t>(1,8*1,5)*-2</t>
  </si>
  <si>
    <t>(1,1*2,1)*-1</t>
  </si>
  <si>
    <t>(1,7*0,5)*-1</t>
  </si>
  <si>
    <t>(1,5*1,5)*-5</t>
  </si>
  <si>
    <t>(2,4*1,5)*-3</t>
  </si>
  <si>
    <t>(1,8*1,5)*2*-5</t>
  </si>
  <si>
    <t>(1,5*1,5)*5*-5</t>
  </si>
  <si>
    <t>(2,4*1,5)*3*-5</t>
  </si>
  <si>
    <t>výtahová nastavba</t>
  </si>
  <si>
    <t>(1,2*0,9)*-2</t>
  </si>
  <si>
    <t>(1*2,1)*-1</t>
  </si>
  <si>
    <t>(0,8*2,1)*-1</t>
  </si>
  <si>
    <t>55</t>
  </si>
  <si>
    <t>283760420</t>
  </si>
  <si>
    <t>deska fasádní polystyrénová Isover EPS GreyWall 1000 x 500 x 140 mm</t>
  </si>
  <si>
    <t>Desky z lehčených plastů desky  polystyrénové fasádní - speciální Isover EPS GreyWall 1000 x 500 x 140 mm</t>
  </si>
  <si>
    <t>954,4*1,1</t>
  </si>
  <si>
    <t>56</t>
  </si>
  <si>
    <t>622212051</t>
  </si>
  <si>
    <t>Montáž kontaktního zateplení vnějšího ostění hl. špalety do 400 mm z polystyrenu tl do 40 mm</t>
  </si>
  <si>
    <t>Montáž kontaktního zateplení vnějšího ostění nebo nadpraží z polystyrenových desek hloubky špalet přes 200 do 400 mm, tloušťky desek do 40 mm</t>
  </si>
  <si>
    <t>Zateplení vnějších špalet</t>
  </si>
  <si>
    <t>skladba S2</t>
  </si>
  <si>
    <t>57</t>
  </si>
  <si>
    <t>283760320</t>
  </si>
  <si>
    <t>deska fasádní polystyrénová Isover EPS GreyWall 1000 x 500 x 40 mm</t>
  </si>
  <si>
    <t>Desky z lehčených plastů desky  polystyrénové fasádní - speciální Isover EPS GreyWall 1000 x 500 x 40 mm</t>
  </si>
  <si>
    <t>661,1*0,25*1,1</t>
  </si>
  <si>
    <t>58</t>
  </si>
  <si>
    <t>622221131</t>
  </si>
  <si>
    <t>Montáž kontaktního zateplení vnějších stěn z minerální vlny s kolmou orientací tl do 160 mm</t>
  </si>
  <si>
    <t>Montáž kontaktního zateplení z desek z minerální vlny s kolmou orientací vláken na vnější stěny, tloušťky desek přes 120 do 160 mm</t>
  </si>
  <si>
    <t>Zateplení vnějších stěn MV tl. 140 mm</t>
  </si>
  <si>
    <t>skladba S3</t>
  </si>
  <si>
    <t>pás MV</t>
  </si>
  <si>
    <t>8,7*0,5</t>
  </si>
  <si>
    <t>11,82*0,5</t>
  </si>
  <si>
    <t>4,89*0,5*5</t>
  </si>
  <si>
    <t>4,77*0,5*5</t>
  </si>
  <si>
    <t>4,65*0,5*5</t>
  </si>
  <si>
    <t>7,895*0,5</t>
  </si>
  <si>
    <t>11*0,5</t>
  </si>
  <si>
    <t>22,05*0,5*7</t>
  </si>
  <si>
    <t>4,5*0,5*6</t>
  </si>
  <si>
    <t>14,05*0,5*1</t>
  </si>
  <si>
    <t>59</t>
  </si>
  <si>
    <t>631515320</t>
  </si>
  <si>
    <t>deska minerální izolační ISOVER NF tl. 140 mm</t>
  </si>
  <si>
    <t>Vlákno minerální a výrobky z něj (desky, skruže, pásy, rohože, vložkové pytle apod.) desky z orientovaných vláken ISOVER - izolace stěn deska ISOVER NF 333, s kolmou orientací vláken pro zateplovací systémy 333 x 1000 mm tl.140 mm</t>
  </si>
  <si>
    <t>materiál + 20% prořez</t>
  </si>
  <si>
    <t>173,708*1,2</t>
  </si>
  <si>
    <t>60</t>
  </si>
  <si>
    <t>622251101</t>
  </si>
  <si>
    <t>Příplatek k cenám kontaktního zateplení stěn za použití tepelněizolačních zátek z polystyrenu</t>
  </si>
  <si>
    <t>Montáž kontaktního zateplení Příplatek k cenám za zápustnou montáž kotev s použitím tepelněizolačních zátek na vnější stěny z polystyrenu</t>
  </si>
  <si>
    <t>Příplatek za zápuštěné kotvy</t>
  </si>
  <si>
    <t>výpočet dle zateplení</t>
  </si>
  <si>
    <t>61</t>
  </si>
  <si>
    <t>622251105</t>
  </si>
  <si>
    <t>Příplatek k cenám kontaktního zateplení stěn za použití tepelněizolačních zátek z minerální vlny</t>
  </si>
  <si>
    <t>Montáž kontaktního zateplení Příplatek k cenám za zápustnou montáž kotev s použitím tepelněizolačních zátek na vnější stěny z minerální vlny</t>
  </si>
  <si>
    <t>62</t>
  </si>
  <si>
    <t>622252001</t>
  </si>
  <si>
    <t>Montáž zakládacích soklových lišt kontaktního zateplení</t>
  </si>
  <si>
    <t>Montáž lišt kontaktního zateplení zakládacích soklových připevněných hmoždinkami</t>
  </si>
  <si>
    <t>Montáž zakládací lišty</t>
  </si>
  <si>
    <t>22,05+22,05+14,15+14,15</t>
  </si>
  <si>
    <t>63</t>
  </si>
  <si>
    <t>590516340</t>
  </si>
  <si>
    <t>lišta zakládací LO 143 mm tl.1,0mm</t>
  </si>
  <si>
    <t>Kontaktní zateplovací systémy příslušenství kontaktních zateplovacích systémů lišty soklové  - zakládací lišty zakládací LO 143 mm  tl.1,0 mm</t>
  </si>
  <si>
    <t>materiál+ 10% prořez</t>
  </si>
  <si>
    <t>72,4*1,1</t>
  </si>
  <si>
    <t>64</t>
  </si>
  <si>
    <t>622252002</t>
  </si>
  <si>
    <t>Montáž ostatních lišt kontaktního zateplení</t>
  </si>
  <si>
    <t>Montáž lišt kontaktního zateplení ostatních stěnových, dilatačních apod. lepených do tmelu</t>
  </si>
  <si>
    <t>Montáž systémových lišt</t>
  </si>
  <si>
    <t>výpočet dle výpočtů jednotlivých lišt</t>
  </si>
  <si>
    <t>341,985+186,638+167,738</t>
  </si>
  <si>
    <t>65</t>
  </si>
  <si>
    <t>590514840</t>
  </si>
  <si>
    <t>lišta rohová PVC 10/10 cm s tkaninou bal. 2,5 m</t>
  </si>
  <si>
    <t>-391656261</t>
  </si>
  <si>
    <t>Kontaktní zateplovací systémy příslušenství kontaktních zateplovacích systémů lišta rohová s tkaninou - rohovník  2,5m PVC 10/10 cm</t>
  </si>
  <si>
    <t xml:space="preserve">materiál + 5% - rohová lišta </t>
  </si>
  <si>
    <t>(0,6+0,6)*2</t>
  </si>
  <si>
    <t>(0,6+0,6)*3</t>
  </si>
  <si>
    <t>2+2</t>
  </si>
  <si>
    <t>2,25+2,25</t>
  </si>
  <si>
    <t>(1,5+1,5)*2</t>
  </si>
  <si>
    <t>(1,5+1,5)*3</t>
  </si>
  <si>
    <t>(2,2+0,8)*3</t>
  </si>
  <si>
    <t>(2,1+2,1)*1</t>
  </si>
  <si>
    <t>(0,5+0,5)*1</t>
  </si>
  <si>
    <t>(1,5+1,5)*5</t>
  </si>
  <si>
    <t>(1,5+1,5)*2*5</t>
  </si>
  <si>
    <t>(1,5+1,5)*3*5</t>
  </si>
  <si>
    <t>(2,2+0,8)*3*5</t>
  </si>
  <si>
    <t>(1,5+1,5)*5*5</t>
  </si>
  <si>
    <t>(0,9+0,9)*2</t>
  </si>
  <si>
    <t>prořez 5 %</t>
  </si>
  <si>
    <t>325,7*0,05</t>
  </si>
  <si>
    <t>66</t>
  </si>
  <si>
    <t>590515100</t>
  </si>
  <si>
    <t>profil okenní s nepřiznanou okapnicí LTU plast 2,0 m</t>
  </si>
  <si>
    <t>Kontaktní zateplovací systémy příslušenství kontaktních zateplovacích systémů profil okenní s nepřiznanou okapnicí - Thermospoj LTU plast 2,0 m</t>
  </si>
  <si>
    <t>Opapnice + 5% prořez</t>
  </si>
  <si>
    <t>(1,8)*2</t>
  </si>
  <si>
    <t>(2,1)*2</t>
  </si>
  <si>
    <t>(1,5)*3</t>
  </si>
  <si>
    <t>(2,4)*3</t>
  </si>
  <si>
    <t>1,2</t>
  </si>
  <si>
    <t>2,45</t>
  </si>
  <si>
    <t>(1,2)*3</t>
  </si>
  <si>
    <t>(0,9)*3</t>
  </si>
  <si>
    <t>(1,1)*1</t>
  </si>
  <si>
    <t>(1,7)*1</t>
  </si>
  <si>
    <t>(1,5)*5</t>
  </si>
  <si>
    <t>(1,8)*2*5</t>
  </si>
  <si>
    <t>(1,2)*3*5</t>
  </si>
  <si>
    <t>(0,9)*3*5</t>
  </si>
  <si>
    <t>(1,5)*5*5</t>
  </si>
  <si>
    <t>(2,4)*3*5</t>
  </si>
  <si>
    <t>(1,2)*2</t>
  </si>
  <si>
    <t>(1)*1</t>
  </si>
  <si>
    <t>(0,8)*1</t>
  </si>
  <si>
    <t>177,75*0,05</t>
  </si>
  <si>
    <t>67</t>
  </si>
  <si>
    <t>590515120</t>
  </si>
  <si>
    <t>profil parapetní - Thermospoj LPE plast 2 m</t>
  </si>
  <si>
    <t>Kontaktní zateplovací systémy příslušenství kontaktních zateplovacích systémů profil okenní s nepřiznanou okapnicí - Thermospoj LPE plast 2 m</t>
  </si>
  <si>
    <t>Parapetní + 5% prořez</t>
  </si>
  <si>
    <t>159,75*0,05</t>
  </si>
  <si>
    <t>68</t>
  </si>
  <si>
    <t>622325102</t>
  </si>
  <si>
    <t>Oprava vnější vápenné nebo vápenocementové hladké omítky složitosti 1 stěn v rozsahu do 30%</t>
  </si>
  <si>
    <t>Oprava vápenné nebo vápenocementové omítky vnějších ploch stupně členitosti 1 hladké stěn, v rozsahu opravované plochy přes 10 do 30%</t>
  </si>
  <si>
    <t>Oprava vnějších stěn</t>
  </si>
  <si>
    <t>69</t>
  </si>
  <si>
    <t>622531021</t>
  </si>
  <si>
    <t>Tenkovrstvá silikonová zrnitá omítka tl. 2,0 mm včetně penetrace vnějších stěn</t>
  </si>
  <si>
    <t>Omítka tenkovrstvá silikonová vnějších ploch probarvená, včetně penetrace podkladu zrnitá, tloušťky 2,0 mm stěn</t>
  </si>
  <si>
    <t>Finální povrch vnějších stěn</t>
  </si>
  <si>
    <t>70</t>
  </si>
  <si>
    <t>629995101</t>
  </si>
  <si>
    <t>Očištění vnějších ploch tlakovou vodou</t>
  </si>
  <si>
    <t>Očištění vnějších ploch tlakovou vodou omytím</t>
  </si>
  <si>
    <t>Omytí vnějších stěn</t>
  </si>
  <si>
    <t>71</t>
  </si>
  <si>
    <t>632451024</t>
  </si>
  <si>
    <t>Vyrovnávací potěr tl do 50 mm z MC 15 provedený v pásu</t>
  </si>
  <si>
    <t>Potěr cementový vyrovnávací z malty (MC-15) v pásu o průměrné (střední) tl. přes 40 do 50 mm</t>
  </si>
  <si>
    <t xml:space="preserve">Nová podlaha vstupu </t>
  </si>
  <si>
    <t>P5</t>
  </si>
  <si>
    <t>3,5*1,3</t>
  </si>
  <si>
    <t>72</t>
  </si>
  <si>
    <t>632459125</t>
  </si>
  <si>
    <t>Příplatek k potěrům tl do 50 mm za sklon přes 15 do 30°</t>
  </si>
  <si>
    <t>Příplatky k cenám potěrů za sklon od vodorovné roviny přes 15 do 30 st., tl. potěru přes 40 do 50 mm</t>
  </si>
  <si>
    <t>Potěr lodžií - příplatek za sklon</t>
  </si>
  <si>
    <t>73</t>
  </si>
  <si>
    <t>637121114</t>
  </si>
  <si>
    <t>Okapový chodník z kačírku tl 250 mm s udusáním</t>
  </si>
  <si>
    <t>Okapový chodník z kameniva s udusáním a urovnáním povrchu z kačírku tl. 250 mm</t>
  </si>
  <si>
    <t>Okapový chodník</t>
  </si>
  <si>
    <t>74</t>
  </si>
  <si>
    <t>637311122</t>
  </si>
  <si>
    <t>Okapový chodník z betonových chodníkových obrubníků stojatých lože beton</t>
  </si>
  <si>
    <t>Okapový chodník z obrubníků betonových chodníkových se zalitím spár cementovou maltou do lože z betonu prostého, z obrubníků stojatých</t>
  </si>
  <si>
    <t>Okapový chodník - obrubník</t>
  </si>
  <si>
    <t>(22,05+22,05+14,145+14,15+1+1+1+1-3,7)</t>
  </si>
  <si>
    <t>Ostatní konstrukce a práce-bourání</t>
  </si>
  <si>
    <t>75</t>
  </si>
  <si>
    <t>941311112</t>
  </si>
  <si>
    <t>Montáž lešení řadového modulového lehkého zatížení do 200 kg/m2 š do 0,9 m v do 25 m</t>
  </si>
  <si>
    <t>-1066183851</t>
  </si>
  <si>
    <t>Montáž lešení řadového modulového lehkého pracovního s podlahami s provozním zatížením tř. 3 do 200 kg/m2 šířky tř. SW06 přes 0,6 do 0,9 m, výšky přes 10 do 25 m</t>
  </si>
  <si>
    <t>Montáž lešení</t>
  </si>
  <si>
    <t>22,05*20,3</t>
  </si>
  <si>
    <t>14,15*19</t>
  </si>
  <si>
    <t>14,15*19,1</t>
  </si>
  <si>
    <t>(7,78+7,78+7,725+7,375)*3</t>
  </si>
  <si>
    <t>76</t>
  </si>
  <si>
    <t>941311211</t>
  </si>
  <si>
    <t>Příplatek k lešení řadovému modulovému lehkému š 0,9 m v do 25 m za první a ZKD den použití</t>
  </si>
  <si>
    <t>Montáž lešení řadového modulového lehkého pracovního s podlahami s provozním zatížením tř. 3 do 200 kg/m2 Příplatek za první a každý další den použití lešení k ceně -1111 nebo -1112</t>
  </si>
  <si>
    <t>Pronájem lešení - 90 dnů</t>
  </si>
  <si>
    <t>výpočet dle lešení</t>
  </si>
  <si>
    <t>1526,325*90</t>
  </si>
  <si>
    <t>77</t>
  </si>
  <si>
    <t>941311812</t>
  </si>
  <si>
    <t>Demontáž lešení řadového modulového lehkého zatížení do 200 kg/m2 š do 0,9 m v do 25 m</t>
  </si>
  <si>
    <t>-1586582317</t>
  </si>
  <si>
    <t>Demontáž lešení řadového modulového lehkého pracovního s podlahami s provozním zatížením tř. 3 do 200 kg/m2 šířky SW06 přes 0,6 do 0,9 m, výšky přes 10 do 25 m</t>
  </si>
  <si>
    <t>Demontáž lešení</t>
  </si>
  <si>
    <t>78</t>
  </si>
  <si>
    <t>944511111</t>
  </si>
  <si>
    <t>Montáž ochranné sítě z textilie z umělých vláken</t>
  </si>
  <si>
    <t>Montáž ochranné sítě zavěšené na konstrukci lešení z textilie z umělých vláken</t>
  </si>
  <si>
    <t>Montáž sítí</t>
  </si>
  <si>
    <t>79</t>
  </si>
  <si>
    <t>944511211</t>
  </si>
  <si>
    <t>Příplatek k ochranné síti za první a ZKD den použití</t>
  </si>
  <si>
    <t>Montáž ochranné sítě Příplatek za první a každý další den použití sítě k ceně -1111</t>
  </si>
  <si>
    <t>Pronájem sítí - 90 dnů</t>
  </si>
  <si>
    <t>80</t>
  </si>
  <si>
    <t>944511811</t>
  </si>
  <si>
    <t>Demontáž ochranné sítě z textilie z umělých vláken</t>
  </si>
  <si>
    <t>Demontáž ochranné sítě zavěšené na konstrukci lešení z textilie z umělých vláken</t>
  </si>
  <si>
    <t>Demontáž sítí</t>
  </si>
  <si>
    <t>81</t>
  </si>
  <si>
    <t>949101111</t>
  </si>
  <si>
    <t>Lešení pomocné pro objekty pozemních staveb s lešeňovou podlahou v do 1,9 m zatížení do 150 kg/m2</t>
  </si>
  <si>
    <t>Lešení pomocné pracovní pro objekty pozemních staveb pro zatížení do 150 kg/m2, o výšce lešeňové podlahy do 1,9 m</t>
  </si>
  <si>
    <t>Lešení pro výměnu oken</t>
  </si>
  <si>
    <t>82</t>
  </si>
  <si>
    <t>952901111</t>
  </si>
  <si>
    <t>Vyčištění budov bytové a občanské výstavby při výšce podlaží do 4 m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</si>
  <si>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</si>
  <si>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Vyčištění po zateplení suterénu</t>
  </si>
  <si>
    <t>83</t>
  </si>
  <si>
    <t>952902121</t>
  </si>
  <si>
    <t>Čištění budov zametení drsných podlah</t>
  </si>
  <si>
    <t>Čištění budov při provádění oprav a udržovacích prací podlah drsných nebo chodníků zametením</t>
  </si>
  <si>
    <t>Zametení stávající podlady  1PP</t>
  </si>
  <si>
    <t>84</t>
  </si>
  <si>
    <t>952902611</t>
  </si>
  <si>
    <t>Čištění budov vysátí prachu z ostatních ploch</t>
  </si>
  <si>
    <t>Čištění budov při provádění oprav a udržovacích prací vysátím prachu z ostatních ploch</t>
  </si>
  <si>
    <t>Vysátí podlahy 1 PP</t>
  </si>
  <si>
    <t>85</t>
  </si>
  <si>
    <t>952905211</t>
  </si>
  <si>
    <t>Mechanické očištění stěn od nánosu bahna</t>
  </si>
  <si>
    <t>Čištění objektů po zatopení nebo záplavách očištění od nánosu bahna mechanické stěn</t>
  </si>
  <si>
    <t>Očištění soklu pod terénem</t>
  </si>
  <si>
    <t>86</t>
  </si>
  <si>
    <t>965043331</t>
  </si>
  <si>
    <t>Bourání podkladů pod dlažby betonových s potěrem nebo teracem tl do 100 mm pl do 4 m2</t>
  </si>
  <si>
    <t>Bourání podkladů pod dlažby nebo litých celistvých podlah a mazanin betonových s potěrem nebo teracem tl. do 100 mm, plochy do 4 m2</t>
  </si>
  <si>
    <t>Demontáž stávajícího teraca vč podkladu</t>
  </si>
  <si>
    <t>3,5*1,3*0,1</t>
  </si>
  <si>
    <t>2,85*1,35*18*0,1</t>
  </si>
  <si>
    <t>87</t>
  </si>
  <si>
    <t>968062375</t>
  </si>
  <si>
    <t>Vybourání dřevěných rámů oken zdvojených včetně křídel pl do 2 m2</t>
  </si>
  <si>
    <t>Vybourání dřevěných rámů oken s křídly, dveřních zárubní, vrat, stěn, ostění nebo obkladů rámů oken s křídly zdvojených, plochy do 2 m2</t>
  </si>
  <si>
    <t>Vybourání stávajících oken</t>
  </si>
  <si>
    <t>1,2*0,9*2</t>
  </si>
  <si>
    <t>88</t>
  </si>
  <si>
    <t>968062456</t>
  </si>
  <si>
    <t>Vybourání dřevěných dveřních zárubní pl přes 2 m2</t>
  </si>
  <si>
    <t>Vybourání dřevěných rámů oken s křídly, dveřních zárubní, vrat, stěn, ostění nebo obkladů dveřních zárubní, plochy přes 2 m2</t>
  </si>
  <si>
    <t xml:space="preserve">Vybourání zárubní </t>
  </si>
  <si>
    <t>výpočet dle vč 11, 15</t>
  </si>
  <si>
    <t>2,4*2,25</t>
  </si>
  <si>
    <t>1,2*2,1</t>
  </si>
  <si>
    <t>0,83*2,1</t>
  </si>
  <si>
    <t>1,1*2,1</t>
  </si>
  <si>
    <t>89</t>
  </si>
  <si>
    <t>978011121</t>
  </si>
  <si>
    <t>Otlučení vnitřní vápenné nebo vápenocementové omítky stropů v rozsahu do 10 %</t>
  </si>
  <si>
    <t>Otlučení vápenných nebo vápenocementových omítek vnitřních ploch stropů, v rozsahu přes 5 do 10 %</t>
  </si>
  <si>
    <t>Podhled suterénu - otlučení zvětralé omítka</t>
  </si>
  <si>
    <t>90</t>
  </si>
  <si>
    <t>978013141</t>
  </si>
  <si>
    <t>Otlučení vnitřní vápenné nebo vápenocementové omítky stěn stěn v rozsahu do 30 %</t>
  </si>
  <si>
    <t>Otlučení vápenných nebo vápenocementových omítek vnitřních ploch stěn s vyškrabáním spar, s očištěním zdiva, v rozsahu přes 10 do 30 %</t>
  </si>
  <si>
    <t>Otlučení zvětralých omítek</t>
  </si>
  <si>
    <t>997</t>
  </si>
  <si>
    <t>Přesun sutě</t>
  </si>
  <si>
    <t>91</t>
  </si>
  <si>
    <t>997013216</t>
  </si>
  <si>
    <t>Vnitrostaveništní doprava suti a vybouraných hmot pro budovy v do 21 m ručně</t>
  </si>
  <si>
    <t>-1971175297</t>
  </si>
  <si>
    <t>Vnitrostaveništní doprava suti a vybouraných hmot vodorovně do 50 m svisle ručně (nošením po schodech) pro budovy a haly výšky přes 18 do 21 m</t>
  </si>
  <si>
    <t>92</t>
  </si>
  <si>
    <t>997013501</t>
  </si>
  <si>
    <t>Odvoz suti a vybouraných hmot na skládku nebo meziskládku do 1 km se složením</t>
  </si>
  <si>
    <t>-335165847</t>
  </si>
  <si>
    <t>Odvoz suti a vybouraných hmot na skládku nebo meziskládku se složením, na vzdálenost do 1 km</t>
  </si>
  <si>
    <t>93</t>
  </si>
  <si>
    <t>997013509</t>
  </si>
  <si>
    <t>Příplatek k odvozu suti a vybouraných hmot na skládku ZKD 1 km přes 1 km</t>
  </si>
  <si>
    <t>603698839</t>
  </si>
  <si>
    <t>Odvoz suti a vybouraných hmot na skládku nebo meziskládku se složením, na vzdálenost Příplatek k ceně za každý další i započatý 1 km přes 1 km</t>
  </si>
  <si>
    <t>52,267*20 "Přepočtené koeficientem množství - 20 km"</t>
  </si>
  <si>
    <t>94</t>
  </si>
  <si>
    <t>997013831</t>
  </si>
  <si>
    <t>Poplatek za uložení stavebního směsného odpadu na skládce (skládkovné)</t>
  </si>
  <si>
    <t>-1351302047</t>
  </si>
  <si>
    <t>Poplatek za uložení stavebního odpadu na skládce (skládkovné) směsného</t>
  </si>
  <si>
    <t>998</t>
  </si>
  <si>
    <t>Přesun hmot</t>
  </si>
  <si>
    <t>95</t>
  </si>
  <si>
    <t>998011003</t>
  </si>
  <si>
    <t>Přesun hmot pro budovy zděné v do 24 m</t>
  </si>
  <si>
    <t>96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</si>
  <si>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</si>
  <si>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</si>
  <si>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</si>
  <si>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</si>
  <si>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</si>
  <si>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</si>
  <si>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</si>
  <si>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97</t>
  </si>
  <si>
    <t>Provedení izolace proti zemní vlhkosti natěradly a tmely za studena na ploše vodorovné V nátěrem penetračním</t>
  </si>
  <si>
    <t>Penetrační nátěr</t>
  </si>
  <si>
    <t>2,4*0,5</t>
  </si>
  <si>
    <t>separační pás lodžií</t>
  </si>
  <si>
    <t>2,85*0,5*18</t>
  </si>
  <si>
    <t>111631500</t>
  </si>
  <si>
    <t>lak asfaltový ALP/9 (t) bal 9 kg</t>
  </si>
  <si>
    <t>98</t>
  </si>
  <si>
    <t>Výrobky asfaltové izolační a zálivkové hmoty asfalty oxidované stavebně-izolační k penetraci suchých a očištěných podkladů pod asfaltové izolační krytiny a izolace ALP/9 bal 9 kg</t>
  </si>
  <si>
    <t>Spotřeba 0,3-0,4kg/m2 dle povrchu, ředidlo technický benzín</t>
  </si>
  <si>
    <t>26,85*0,0003*1,15</t>
  </si>
  <si>
    <t>711113115</t>
  </si>
  <si>
    <t>Izolace proti zemní vlhkosti na vodorovné ploše za studena těsnicí hmotou COMBIFLEX-C2</t>
  </si>
  <si>
    <t>99</t>
  </si>
  <si>
    <t>Izolace proti zemní vlhkosti natěradly a tmely za studena SCHOMBURG na ploše vodorovné V těsnicí hmotou COMBIFLEX- C2</t>
  </si>
  <si>
    <t>Nová dlažba vstupu - hydroizolace</t>
  </si>
  <si>
    <t>(3,5+1,3+1,3)*0,1</t>
  </si>
  <si>
    <t>711113125</t>
  </si>
  <si>
    <t>Izolace proti zemní vlhkosti na svislé ploše za studena těsnicí hmotou COMBIFLEX-C2</t>
  </si>
  <si>
    <t>Izolace proti zemní vlhkosti natěradly a tmely za studena SCHOMBURG na ploše svislé S těsnicí hmotou COMBIFLEX- C2</t>
  </si>
  <si>
    <t>Nové soklíky lodžií</t>
  </si>
  <si>
    <t>(0,51+0,15+0,715+2,65+0,715+0,15+0,51)*18*0,3</t>
  </si>
  <si>
    <t>711141559</t>
  </si>
  <si>
    <t>Provedení izolace proti zemní vlhkosti pásy přitavením vodorovné NAIP</t>
  </si>
  <si>
    <t>101</t>
  </si>
  <si>
    <t>Provedení izolace proti zemní vlhkosti pásy přitavením NAIP na ploše vodorovné V</t>
  </si>
  <si>
    <t>Podkladní asf pás</t>
  </si>
  <si>
    <t>628331580</t>
  </si>
  <si>
    <t>pás těžký asfaltovaný GLASBIT G 200 S 40</t>
  </si>
  <si>
    <t>102</t>
  </si>
  <si>
    <t>Pásy asfaltované těžké vložka skleněná tkanina GLASBIT G 200 S 40 role/7,5m2</t>
  </si>
  <si>
    <t>26,85*1,15</t>
  </si>
  <si>
    <t>711161302</t>
  </si>
  <si>
    <t>Izolace proti zemní vlhkosti stěn foliemi nopovými pro běžné podmínky tl. 0,4 mm šířky 1,0 m</t>
  </si>
  <si>
    <t>103</t>
  </si>
  <si>
    <t>Izolace proti zemní vlhkosti nopovými foliemi FONDALINE základů nebo stěn pro běžné podmínky tloušťky 0,4 mm, šířky 1,0 m</t>
  </si>
  <si>
    <t>Nopová folie soklu</t>
  </si>
  <si>
    <t>711161382</t>
  </si>
  <si>
    <t>Izolace proti zemní vlhkosti foliemi nopovými ukončené horní provětrávací lištou</t>
  </si>
  <si>
    <t>104</t>
  </si>
  <si>
    <t>Izolace proti zemní vlhkosti nopovými foliemi FONDALINE ukončení izolace lištou provětrávací</t>
  </si>
  <si>
    <t>Nopová folie soklu - krycí folie</t>
  </si>
  <si>
    <t>998711102</t>
  </si>
  <si>
    <t>Přesun hmot tonážní pro izolace proti vodě, vlhkosti a plynům v objektech výšky do 12 m</t>
  </si>
  <si>
    <t>105</t>
  </si>
  <si>
    <t>Přesun hmot pro izolace proti vodě, vlhkosti a plynům stanovený z hmotnosti přesunovaného materiálu vodorovná dopravní vzdálenost do 50 m v objektech výšky přes 6 do 12 m</t>
  </si>
  <si>
    <t>712</t>
  </si>
  <si>
    <t>Povlakové krytiny</t>
  </si>
  <si>
    <t>712331111</t>
  </si>
  <si>
    <t>Provedení povlakové krytiny střech do 10° podkladní vrstvy pásy na sucho samolepící</t>
  </si>
  <si>
    <t>106</t>
  </si>
  <si>
    <t>Provedení povlakové krytiny střech plochých do 10 st. pásy na sucho podkladní samolepící asfaltový pás</t>
  </si>
  <si>
    <t xml:space="preserve">Samolepící podkladní pás </t>
  </si>
  <si>
    <t>výpočet dle vč 15,16</t>
  </si>
  <si>
    <t>skladba S5</t>
  </si>
  <si>
    <t>7*6,825</t>
  </si>
  <si>
    <t>3*0,35</t>
  </si>
  <si>
    <t>(7+6,825+7,175+2,85+0,35+4,2)*0,4</t>
  </si>
  <si>
    <t>628662800</t>
  </si>
  <si>
    <t>podkladní pás asfaltový SBS modifikovaný za studena samolepící se samolepícímy přesahy VEDATOP® SU tl. 3 mm</t>
  </si>
  <si>
    <t>107</t>
  </si>
  <si>
    <t>Šindele bitumenové VEDATOP®- podkladní pás asfaltový SBS modifikovaný za studena samolepící se samolepícímy přesahy na polystyren VEDATOP® SU tl. 3 mm</t>
  </si>
  <si>
    <t>60,185*1,15</t>
  </si>
  <si>
    <t>712341559</t>
  </si>
  <si>
    <t>Provedení povlakové krytiny střech do 10° pásy NAIP přitavením v plné ploše</t>
  </si>
  <si>
    <t>108</t>
  </si>
  <si>
    <t>Provedení povlakové krytiny střech plochých do 10 st. pásy přitavením NAIP v plné ploše</t>
  </si>
  <si>
    <t>SOUČÁSTÍ CENY JSOU I TYTO PRÁCE A DODÁVKY - BOD 1/ A 2/:</t>
  </si>
  <si>
    <t>1/ Prořezání boulí, vysušení - 20% plochy</t>
  </si>
  <si>
    <t>7*6,825*0,2</t>
  </si>
  <si>
    <t>3*0,35*0,2</t>
  </si>
  <si>
    <t>(7+6,825+7,175+2,85+0,35+4,2)*0,4*0,2</t>
  </si>
  <si>
    <t>2/ Stržení vrás stávající krytiny - 10% plochy</t>
  </si>
  <si>
    <t>7*6,825*0,1</t>
  </si>
  <si>
    <t>3*0,35*0,1</t>
  </si>
  <si>
    <t>(7+6,825+7,175+2,85+0,35+4,2)*0,4*0,1</t>
  </si>
  <si>
    <t>Střecha - podkladní pás</t>
  </si>
  <si>
    <t>60,185</t>
  </si>
  <si>
    <t>109</t>
  </si>
  <si>
    <t>110</t>
  </si>
  <si>
    <t>Finální střešní krytina</t>
  </si>
  <si>
    <t>(7+6,825+7,175+2,85+0,35+4,2)*(0,24+0,4)</t>
  </si>
  <si>
    <t>628522590</t>
  </si>
  <si>
    <t>pás asfaltovaný modifikovaný SBS Elastodek 50 Special dekor šedý</t>
  </si>
  <si>
    <t>111</t>
  </si>
  <si>
    <t>Pásy s modifikovaným asfaltem vložka polyesterové rouno asfaltované hydroizolační pásy modifikované SBS (styren - butadien - styren) posyp hrubozrný břidličný, spodní strana mikrotenová folie Elastodek 50 special dekor šedý</t>
  </si>
  <si>
    <t>85,177*1,15</t>
  </si>
  <si>
    <t>712997001</t>
  </si>
  <si>
    <t>Provedení povlakové krytiny přilepením klínů do asfaltu</t>
  </si>
  <si>
    <t>112</t>
  </si>
  <si>
    <t>Provedení povlakové krytiny střech - ostatní práce přilepení klínů do asfaltu</t>
  </si>
  <si>
    <t>Spád atik</t>
  </si>
  <si>
    <t>zdvih atik - skladba S5</t>
  </si>
  <si>
    <t>(7+6,825+7,175+2,85+0,35+4,2)</t>
  </si>
  <si>
    <t>631515020</t>
  </si>
  <si>
    <t>deska minerální izolační střešní ISOVER S tl.100 mm</t>
  </si>
  <si>
    <t>113</t>
  </si>
  <si>
    <t>Vlákno minerální a výrobky z něj (desky, skruže, pásy, rohože, vložkové pytle apod.) z minerální plsti ISOVER ISOVER - izolace jednoplášťových plochých střech deska ISOVER S - střešní, pro jednoplášťové střešní konstrukce, 500 x 1000 mm, la = 0,040 W/mK tl.100 mm</t>
  </si>
  <si>
    <t>28,4*0,25*1,1</t>
  </si>
  <si>
    <t>998712103</t>
  </si>
  <si>
    <t>Přesun hmot tonážní tonážní pro krytiny povlakové v objektech v do 24 m</t>
  </si>
  <si>
    <t>116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</si>
  <si>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</si>
  <si>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</si>
  <si>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</si>
  <si>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114</t>
  </si>
  <si>
    <t>713110851</t>
  </si>
  <si>
    <t>Odstranění tepelné izolace stropů lepené z polystyrenu tl do 100 mm</t>
  </si>
  <si>
    <t>117</t>
  </si>
  <si>
    <t>Odstranění tepelné izolace běžných stavebních konstrukcí z rohoží, pásů, dílců, desek, bloků stropů nebo podhledů připevněných lepením do 100 mm z polystyrenu, tloušťka izolace</t>
  </si>
  <si>
    <t xml:space="preserve">Demontáž stávajícího zateplení podhledu suterénu </t>
  </si>
  <si>
    <t>115</t>
  </si>
  <si>
    <t>713141151</t>
  </si>
  <si>
    <t>Montáž izolace tepelné střech plochých kladené volně 1 vrstva rohoží, pásů, dílců, desek</t>
  </si>
  <si>
    <t>118</t>
  </si>
  <si>
    <t>Montáž tepelné izolace střech plochých rohožemi, pásy, deskami, dílci, bloky (izolační materiál ve specifikaci) kladenými volně jednovrstvá</t>
  </si>
  <si>
    <t xml:space="preserve">Montáž tepelné izolace střechy </t>
  </si>
  <si>
    <t>119</t>
  </si>
  <si>
    <t>48,825*1,1</t>
  </si>
  <si>
    <t>713141172</t>
  </si>
  <si>
    <t>Montáž izolace tepelné střech plochých tl do 170 mm šrouby krajní pole, budova v do 20 m</t>
  </si>
  <si>
    <t>120</t>
  </si>
  <si>
    <t>Montáž tepelné izolace střech plochých rohožemi, pásy, deskami, dílci, bloky (izolační materiál ve specifikaci) přišroubovanými šrouby tl. izolace přes 130 do 170 mm budovy výšky do 20 m okrajové pole</t>
  </si>
  <si>
    <t>631514980</t>
  </si>
  <si>
    <t>deska minerální izolační střešní ISOVER S tl.60 mm</t>
  </si>
  <si>
    <t>121</t>
  </si>
  <si>
    <t>Vlákno minerální a výrobky z něj (desky, skruže, pásy, rohože, vložkové pytle apod.) z minerální plsti ISOVER ISOVER - izolace jednoplášťových plochých střech deska ISOVER S - střešní, pro jednoplášťové střešní konstrukce, 500 x 1000 mm, la = 0,040 W/mK tl. 60 mm</t>
  </si>
  <si>
    <t>713191321</t>
  </si>
  <si>
    <t>Montáž izolace tepelné střech plochých osazení odvětrávacích komínků</t>
  </si>
  <si>
    <t>123</t>
  </si>
  <si>
    <t>Montáž tepelné izolace stavebních konstrukcí - doplňky a konstrukční součásti střech plochých osazení odvětrávacích komínků</t>
  </si>
  <si>
    <t>Střešní komínek</t>
  </si>
  <si>
    <t>553510090</t>
  </si>
  <si>
    <t>komínek větrací PVC 75/240-270 mm s krytkou</t>
  </si>
  <si>
    <t>-897305494</t>
  </si>
  <si>
    <t>998713103</t>
  </si>
  <si>
    <t>Přesun hmot tonážní pro izolace tepelné v objektech v do 24 m</t>
  </si>
  <si>
    <t>125</t>
  </si>
  <si>
    <t>Přesun hmot pro izolace tepelné stanovený z hmotnosti přesunovaného materiálu vodorovná dopravní vzdálenost do 50 m v objektech výšky přes 12 m do 24 m</t>
  </si>
  <si>
    <t>721</t>
  </si>
  <si>
    <t>Zdravotechnika - vnitřní kanalizace</t>
  </si>
  <si>
    <t>122</t>
  </si>
  <si>
    <t>721173315</t>
  </si>
  <si>
    <t>Potrubí kanalizační plastové dešťové systém KG DN 110</t>
  </si>
  <si>
    <t>126</t>
  </si>
  <si>
    <t>Potrubí z plastových trub KG Systém (SN4) dešťové DN 110</t>
  </si>
  <si>
    <t>Kanalizační potrubí pro odvod vody</t>
  </si>
  <si>
    <t>721242115</t>
  </si>
  <si>
    <t>Lapač střešních splavenin z PP se zápachovou klapkou a lapacím košem DN 110</t>
  </si>
  <si>
    <t>127</t>
  </si>
  <si>
    <t>Lapače střešních splavenin z polypropylenu (PP) DN 110 (HL 600)</t>
  </si>
  <si>
    <t>Lapač pro svod vstupu</t>
  </si>
  <si>
    <t>124</t>
  </si>
  <si>
    <t>998721103</t>
  </si>
  <si>
    <t>Přesun hmot tonážní pro vnitřní kanalizace v objektech v do 24 m</t>
  </si>
  <si>
    <t>67678409</t>
  </si>
  <si>
    <t>Přesun hmot pro vnitřní kanalizace stanovený z hmotnosti přesunovaného materiálu vodorovná dopravní vzdálenost do 50 m v objektech výšky přes 12 do 24 m</t>
  </si>
  <si>
    <t>723</t>
  </si>
  <si>
    <t>Zdravotechnika - vnitřní plynovod</t>
  </si>
  <si>
    <t>723120804</t>
  </si>
  <si>
    <t>Demontáž potrubí ocelové závitové svařované do DN 25</t>
  </si>
  <si>
    <t>2073285390</t>
  </si>
  <si>
    <t xml:space="preserve"> DMTŽ rozvodu plynu na povrchu stávající fasády</t>
  </si>
  <si>
    <t>výpočet dle vč 4</t>
  </si>
  <si>
    <t>743</t>
  </si>
  <si>
    <t>Elektromontáže - hrubá montáž</t>
  </si>
  <si>
    <t>743621110</t>
  </si>
  <si>
    <t xml:space="preserve">Montáž drát nebo lano hromosvodné svodové </t>
  </si>
  <si>
    <t>217861376</t>
  </si>
  <si>
    <t>Demontáž, úprava, zpětná montáž hromosvodu - podomítkového</t>
  </si>
  <si>
    <t>pozn P8</t>
  </si>
  <si>
    <t>20*5</t>
  </si>
  <si>
    <t>747</t>
  </si>
  <si>
    <t>Elektromontáže - kompletace rozvodů</t>
  </si>
  <si>
    <t>747411511</t>
  </si>
  <si>
    <t xml:space="preserve">Montáž  zvonkového tabla </t>
  </si>
  <si>
    <t>-543595727</t>
  </si>
  <si>
    <t>Demontáž a montáž nového zvonkového tabla</t>
  </si>
  <si>
    <t>748</t>
  </si>
  <si>
    <t>Elektromontáže - osvětlovací zařízení a svítidla</t>
  </si>
  <si>
    <t>128</t>
  </si>
  <si>
    <t>748123111</t>
  </si>
  <si>
    <t xml:space="preserve">Montáž svítidlo </t>
  </si>
  <si>
    <t>1180362212</t>
  </si>
  <si>
    <t>Demontáž a montáž osvětlení v 1 PP vč. kabeláže, úprava rozvaděče</t>
  </si>
  <si>
    <t>výpočet dle vč D.1.1.12</t>
  </si>
  <si>
    <t>762</t>
  </si>
  <si>
    <t>Konstrukce tesařské</t>
  </si>
  <si>
    <t>129</t>
  </si>
  <si>
    <t>762341036</t>
  </si>
  <si>
    <t>Bednění střech rovných z desek OSB tl 22 mm na sraz šroubovaných na rošt</t>
  </si>
  <si>
    <t>Bednění a laťování bednění střech rovných sklonu do 60 st. s vyřezáním otvorů z dřevoštěpkových desek OSB šroubovaných na rošt 22 mm na sraz, tloušťky desky</t>
  </si>
  <si>
    <t>Bednění atiky</t>
  </si>
  <si>
    <t>odk P4</t>
  </si>
  <si>
    <t>(22,05+22,05+14,15+14,15)*0,32</t>
  </si>
  <si>
    <t>(7+6,825+7,175+2,85+0,35+4,2)*0,32</t>
  </si>
  <si>
    <t>130</t>
  </si>
  <si>
    <t>762395000</t>
  </si>
  <si>
    <t>Spojovací prostředky pro montáž krovu, bednění, laťování, světlíky, klíny</t>
  </si>
  <si>
    <t>Spojovací prostředky krovů, bednění a laťování, nadstřešních konstrukcí svory, prkna, hřebíky, pásová ocel, vruty</t>
  </si>
  <si>
    <t>Bednění atiky - spojovací materiál</t>
  </si>
  <si>
    <t>(22,05+22,05+14,15+14,15)*0,32*0,022</t>
  </si>
  <si>
    <t>(7+6,825+7,175+2,85+0,35+4,2)*0,32*0,022</t>
  </si>
  <si>
    <t>131</t>
  </si>
  <si>
    <t>998762103</t>
  </si>
  <si>
    <t>Přesun hmot tonážní pro kce tesařské v objektech v do 24 m</t>
  </si>
  <si>
    <t>Přesun hmot pro konstrukce tesařské stanovený z hmotnosti přesunovaného materiálu vodorovná dopravní vzdálenost do 50 m v objektech výšky přes 12 do 24 m</t>
  </si>
  <si>
    <t>764</t>
  </si>
  <si>
    <t>Konstrukce klempířské</t>
  </si>
  <si>
    <t>132</t>
  </si>
  <si>
    <t>764002841</t>
  </si>
  <si>
    <t>Demontáž oplechování horních ploch zdí a nadezdívek do suti</t>
  </si>
  <si>
    <t>Demontáž klempířských konstrukcí oplechování horních ploch zdí a nadezdívek do suti</t>
  </si>
  <si>
    <t>Demontáž atik</t>
  </si>
  <si>
    <t>7+6,825+7,175+2,85+0,35+4,2</t>
  </si>
  <si>
    <t>133</t>
  </si>
  <si>
    <t>764002851</t>
  </si>
  <si>
    <t>Demontáž oplechování parapetů do suti</t>
  </si>
  <si>
    <t>Demontáž klempířských konstrukcí oplechování parapetů do suti</t>
  </si>
  <si>
    <t>Demontáž parapetů</t>
  </si>
  <si>
    <t>134</t>
  </si>
  <si>
    <t>764004801</t>
  </si>
  <si>
    <t>Demontáž podokapního žlabu do suti</t>
  </si>
  <si>
    <t>Demontáž klempířských konstrukcí žlabu podokapního do suti</t>
  </si>
  <si>
    <t>Demontáž stávajícího žlabu</t>
  </si>
  <si>
    <t>výpočet dle vč 15,19</t>
  </si>
  <si>
    <t>7+4</t>
  </si>
  <si>
    <t>135</t>
  </si>
  <si>
    <t>764004861</t>
  </si>
  <si>
    <t>Demontáž svodu do suti</t>
  </si>
  <si>
    <t>Demontáž klempířských konstrukcí svodu do suti</t>
  </si>
  <si>
    <t>Demontáž svodů</t>
  </si>
  <si>
    <t>3,5</t>
  </si>
  <si>
    <t>136</t>
  </si>
  <si>
    <t>764202134</t>
  </si>
  <si>
    <t>Montáž oplechování rovné okapové hrany</t>
  </si>
  <si>
    <t>Montáž oplechování střešních prvků okapu okapovým plechem rovným</t>
  </si>
  <si>
    <t>Oplechování okapu lodžií</t>
  </si>
  <si>
    <t>2,85*18</t>
  </si>
  <si>
    <t>137</t>
  </si>
  <si>
    <t>590543980</t>
  </si>
  <si>
    <t>profil  ukončovací tvaru T, Schlüter-BARA-RT, RT 12/65 …*, barevně lakovaný Al, výška 12/65 mm, délka 2,5 m</t>
  </si>
  <si>
    <t>Systémy podlahové a stěnové systém Schlüter - konstrukce pro balkony a terasy Schlüter-BARA-RT profil ukončovací tvaru T, materiál: hliník typ (*barva)           výška           délka RT 12/65 …*         12/65 mm        2,5 m</t>
  </si>
  <si>
    <t>materiál + 5% prořez</t>
  </si>
  <si>
    <t>2,85*18*1,05</t>
  </si>
  <si>
    <t>138</t>
  </si>
  <si>
    <t>590542240</t>
  </si>
  <si>
    <t>páska izolační Schlüter- KERDI-FLEX 250 / 30 role 30 m</t>
  </si>
  <si>
    <t>Systémy podlahové a stěnové systém Schlüter - izolace na stěny a podlahy, odvodnění Schlüter - KERDI-FLEX izolační páska pro izolaci přes dilatacní spáry FLEX 250 / 30     250 mm  role 30 m</t>
  </si>
  <si>
    <t>139</t>
  </si>
  <si>
    <t>590542210</t>
  </si>
  <si>
    <t>fólie izolační PE Schlüter-KERDI-KEBA, KEBA 100/250, (0,1 x 250 x 30000 mm)</t>
  </si>
  <si>
    <t>Systémy podlahové a stěnové systém Schlüter - izolace na stěny a podlahy, odvodnění Schlüter-KERDI-KEBA fólie izolační, materiál: PE typ                  výška x  šířka x délka KEBA 100/250   0,1 x 250 x 30000 mm</t>
  </si>
  <si>
    <t>140</t>
  </si>
  <si>
    <t>590541530</t>
  </si>
  <si>
    <t>profil dilatační Schlüter-DILEX-AKSN, hliník, AKSN 100 …* (10 x 2500 mm)</t>
  </si>
  <si>
    <t>Systémy podlahové a stěnové systém Schlüter - dilatační a odlehčovací spáry Schlüter-DILEX-AKSN profil dilatační, materiál: hliník, L= 2,5 m typ  (*barva)      výška x délka AKSN 100 …*      10 x 2500 mm</t>
  </si>
  <si>
    <t>141</t>
  </si>
  <si>
    <t>764244306</t>
  </si>
  <si>
    <t>Oplechování horních ploch a nadezdívek bez rohů z TiZn lesklého plechu kotvené rš 500 mm</t>
  </si>
  <si>
    <t>Oplechování horních ploch zdí a nadezdívek (atik) z titanzinkového lesklého válcovaného plechu mechanicky kotvené rš 500 mm</t>
  </si>
  <si>
    <t>Atika</t>
  </si>
  <si>
    <t>142</t>
  </si>
  <si>
    <t>764246304</t>
  </si>
  <si>
    <t>Oplechování parapetů rovných mechanicky kotvené z TiZn lesklého plechu  rš 330 mm</t>
  </si>
  <si>
    <t>Oplechování parapetů z titanzinkového lesklého válcovaného plechu rovných mechanicky kotvené, bez rohů rš 330 mm</t>
  </si>
  <si>
    <t>Montáž parapetů</t>
  </si>
  <si>
    <t>výtahová strojovna</t>
  </si>
  <si>
    <t>143</t>
  </si>
  <si>
    <t>764541304</t>
  </si>
  <si>
    <t>Žlab podokapní půlkruhový z TiZn lesklého plechu rš 280 mm</t>
  </si>
  <si>
    <t>Žlab podokapní z titanzinkového lesklého válcovaného plechu včetně háků a čel půlkruhový rš 280 mm</t>
  </si>
  <si>
    <t>Žlab výtahové strojovny</t>
  </si>
  <si>
    <t>žlab vstupu</t>
  </si>
  <si>
    <t>144</t>
  </si>
  <si>
    <t>764541342</t>
  </si>
  <si>
    <t>Kotlík oválný (trychtýřový) pro podokapní žlaby z TiZn lesklého plechu 250/80 mm</t>
  </si>
  <si>
    <t>Žlab podokapní z titanzinkového lesklého válcovaného plechu včetně háků a čel kotlík oválný (trychtýřový), rš žlabu/průměr svodu 250/80 mm</t>
  </si>
  <si>
    <t xml:space="preserve">kotlík  - výtahové strojovny </t>
  </si>
  <si>
    <t>kotlík vstup</t>
  </si>
  <si>
    <t>145</t>
  </si>
  <si>
    <t>764548322</t>
  </si>
  <si>
    <t>Svody kruhové včetně objímek, kolen, odskoků z TiZn lesklého plechu průměru 80 mm</t>
  </si>
  <si>
    <t>Svod z titanzinkového lesklého válcovaného plechu včetně objímek, kolen a odskoků kruhový, průměru 80 mm</t>
  </si>
  <si>
    <t>Montáž nového svodu výtahové strojovny</t>
  </si>
  <si>
    <t>Svod vstupu</t>
  </si>
  <si>
    <t>146</t>
  </si>
  <si>
    <t>998764103</t>
  </si>
  <si>
    <t>Přesun hmot tonážní pro konstrukce klempířské v objektech v do 24 m</t>
  </si>
  <si>
    <t>-189116070</t>
  </si>
  <si>
    <t>Přesun hmot pro konstrukce klempířské stanovený z hmotnosti přesunovaného materiálu vodorovná dopravní vzdálenost do 50 m v objektech výšky přes 12 do 24 m</t>
  </si>
  <si>
    <t>766</t>
  </si>
  <si>
    <t>Konstrukce truhlářské</t>
  </si>
  <si>
    <t>147</t>
  </si>
  <si>
    <t>766622131</t>
  </si>
  <si>
    <t>Montáž plastových oken plochy přes 1 m2 otevíravých výšky do 1,5 m s rámem do zdiva</t>
  </si>
  <si>
    <t>Montáž oken plastových včetně montáže rámu na polyuretanovou pěnu plochy přes 1 m2 otevíravých nebo sklápěcích do zdiva, výšky do 1,5 m</t>
  </si>
  <si>
    <t>Montáž plastových oken</t>
  </si>
  <si>
    <t>148</t>
  </si>
  <si>
    <t>611441090</t>
  </si>
  <si>
    <t xml:space="preserve">okno plastové jednokřídlové </t>
  </si>
  <si>
    <t>-920820298</t>
  </si>
  <si>
    <t>okno PVC 1200/900 mm, zasklené izolačním dvojsklem, Uw=1,2, barva bílá</t>
  </si>
  <si>
    <t>"prvek P5"   2</t>
  </si>
  <si>
    <t>149</t>
  </si>
  <si>
    <t>766629413</t>
  </si>
  <si>
    <t>Příplatek k montáži oken rovné ostění fólie připojovací spára do 35 mm</t>
  </si>
  <si>
    <t>Montáž oken dřevěných Příplatek k cenám za tepelnou izolaci mezi ostěním a rámem okna při rovném ostění fólií, připojovací spára tl. do 35 mm</t>
  </si>
  <si>
    <t>Připojovací spára</t>
  </si>
  <si>
    <t>(1,75+1,75+0,5+0,5)*1</t>
  </si>
  <si>
    <t>1,1*2,1*2,1</t>
  </si>
  <si>
    <t xml:space="preserve">vnitřní </t>
  </si>
  <si>
    <t>40,381</t>
  </si>
  <si>
    <t>150</t>
  </si>
  <si>
    <t>766660411</t>
  </si>
  <si>
    <t>Montáž vchodových dveří 1křídlových bez nadsvětlíku do zdiva</t>
  </si>
  <si>
    <t>Montáž dveřních křídel dřevěných nebo plastových vchodových dveří včetně rámu do zdiva jednokřídlových bez nadsvětlíku</t>
  </si>
  <si>
    <t>Montáž plastových dveří</t>
  </si>
  <si>
    <t>151</t>
  </si>
  <si>
    <t>611441600</t>
  </si>
  <si>
    <t xml:space="preserve">dveře plastové vchodové 1křídlové otevíravé </t>
  </si>
  <si>
    <t>-410030539</t>
  </si>
  <si>
    <t>dveře vstupní plastové 1200/2100 mm, zasklené izolačním dvojsklem, Uw= 1,2, barva bílá</t>
  </si>
  <si>
    <t>suterén</t>
  </si>
  <si>
    <t>"prvek P2"      1</t>
  </si>
  <si>
    <t>152</t>
  </si>
  <si>
    <t>611441610</t>
  </si>
  <si>
    <t>568386653</t>
  </si>
  <si>
    <t>dveře vstupní plastové 1100/2100 mm, zasklené izolačním dvojsklem, Uw=1,2, barva bílá</t>
  </si>
  <si>
    <t>plynová kotelna - střecha</t>
  </si>
  <si>
    <t>"prvek P3"       1</t>
  </si>
  <si>
    <t>153</t>
  </si>
  <si>
    <t>611441630</t>
  </si>
  <si>
    <t>-1270693254</t>
  </si>
  <si>
    <t>dveře vstupní plastové 830/2100 mm, zasklené izolačním dvojsklem, Uw=1,2, barva bílá</t>
  </si>
  <si>
    <t>strojovna výtahu - střecha</t>
  </si>
  <si>
    <t>154</t>
  </si>
  <si>
    <t>766660451</t>
  </si>
  <si>
    <t>Montáž vchodových dveří 2křídlových bez nadsvětlíku do zdiva</t>
  </si>
  <si>
    <t>Montáž dveřních křídel dřevěných nebo plastových vchodových dveří včetně rámu do zdiva dvoukřídlových bez nadsvětlíku</t>
  </si>
  <si>
    <t>155</t>
  </si>
  <si>
    <t>611441640</t>
  </si>
  <si>
    <t xml:space="preserve">dveře plastové vchodové 2křídlové otevíravé </t>
  </si>
  <si>
    <t>1783621558</t>
  </si>
  <si>
    <t>dveře vstupní plastové 2400/2250 mm, zasklené izolačním dvojsklem, Uw=1,2, barva bílá</t>
  </si>
  <si>
    <t>"prvek P1"       1</t>
  </si>
  <si>
    <t>156</t>
  </si>
  <si>
    <t>766691911</t>
  </si>
  <si>
    <t>Vyvěšení nebo zavěšení dřevěných křídel oken pl do 1,5 m2</t>
  </si>
  <si>
    <t>Ostatní práce vyvěšení nebo zavěšení křídel s případným uložením a opětovným zavěšením po provedení stavebních změn dřevěných okenních, plochy do 1,5 m2</t>
  </si>
  <si>
    <t>Vyvěšení křídel oken</t>
  </si>
  <si>
    <t>P02</t>
  </si>
  <si>
    <t>157</t>
  </si>
  <si>
    <t>766691914</t>
  </si>
  <si>
    <t>Vyvěšení nebo zavěšení dřevěných křídel dveří pl do 2 m2</t>
  </si>
  <si>
    <t>Ostatní práce vyvěšení nebo zavěšení křídel s případným uložením a opětovným zavěšením po provedení stavebních změn dřevěných dveřních, plochy do 2 m2</t>
  </si>
  <si>
    <t>Vyvěšení křídel dveří</t>
  </si>
  <si>
    <t>158</t>
  </si>
  <si>
    <t>766692912</t>
  </si>
  <si>
    <t>Výměna parapetních desek dřevěných, laminovaných šířky do 30 cm délky do 1,6 m</t>
  </si>
  <si>
    <t>Ostatní práce výměna dřevěných parapetních desek šířky do 300 mm, délky přes 1000 do 1600 mm</t>
  </si>
  <si>
    <t>159</t>
  </si>
  <si>
    <t>607941030</t>
  </si>
  <si>
    <t>deska parapetní dřevotřísková vnitřní POSTFORMING 0,3 x 1 m</t>
  </si>
  <si>
    <t>Výlisky z hmoty dřevovláknité a dřevotřískové parapety vnitřní dřevotřískové POSTFORMING (hnědá, bílá) rozměr: šířka x 1 m délky 300 mm</t>
  </si>
  <si>
    <t>1,2*2</t>
  </si>
  <si>
    <t>160</t>
  </si>
  <si>
    <t>998766103</t>
  </si>
  <si>
    <t>Přesun hmot tonážní pro konstrukce truhlářské v objektech v do 24 m</t>
  </si>
  <si>
    <t>Přesun hmot pro konstrukce truhlářské stanovený z hmotnosti přesunovaného materiálu vodorovná dopravní vzdálenost do 50 m v objektech výšky přes 12 do 24 m</t>
  </si>
  <si>
    <t>767</t>
  </si>
  <si>
    <t>Konstrukce zámečnické</t>
  </si>
  <si>
    <t>161</t>
  </si>
  <si>
    <t>767112812</t>
  </si>
  <si>
    <t>Demontáž stěn pro zasklení svařovaných</t>
  </si>
  <si>
    <t>Demontáž stěn a příček pro zasklení svařovaných</t>
  </si>
  <si>
    <t>Demontáž vstupní stěny</t>
  </si>
  <si>
    <t>162</t>
  </si>
  <si>
    <t>767193803</t>
  </si>
  <si>
    <t>Demontáž větracího mechanizmu lankového</t>
  </si>
  <si>
    <t>Demontáž větracích mechanismů lankových</t>
  </si>
  <si>
    <t>Demontáž větracích mřížek</t>
  </si>
  <si>
    <t>M4</t>
  </si>
  <si>
    <t>12*2</t>
  </si>
  <si>
    <t>12*3</t>
  </si>
  <si>
    <t>17+17</t>
  </si>
  <si>
    <t>163</t>
  </si>
  <si>
    <t>767610117</t>
  </si>
  <si>
    <t>Montáž oken jednoduchých pevných do zdiva plochy do 2,5 m2</t>
  </si>
  <si>
    <t>Montáž oken jednoduchých z hliníkových nebo ocelových profilů pevných do zdiva, plochy přes 1,5 do 2,5 m2</t>
  </si>
  <si>
    <t>Montáž fix okna vstupu</t>
  </si>
  <si>
    <t>1,75*0,5</t>
  </si>
  <si>
    <t>164</t>
  </si>
  <si>
    <t>553415220</t>
  </si>
  <si>
    <t xml:space="preserve">okno hliníkové s fixním zasklením </t>
  </si>
  <si>
    <t>-1343990770</t>
  </si>
  <si>
    <t>Okno hliníkové 1750/500 mm, zasklené izolačním bezpečnostním dvojsklem, Uw=1,2 , barva bílá</t>
  </si>
  <si>
    <t>"prvek P4"    1</t>
  </si>
  <si>
    <t>165</t>
  </si>
  <si>
    <t>767640111</t>
  </si>
  <si>
    <t>Montáž dveří ocelových vchodových jednokřídlových bez nadsvětlíku</t>
  </si>
  <si>
    <t>Montáž dveří ocelových vchodových jednokřídlových bez nadsvětlíku</t>
  </si>
  <si>
    <t>Montáž hliníkových dveří</t>
  </si>
  <si>
    <t>166</t>
  </si>
  <si>
    <t>553412460</t>
  </si>
  <si>
    <t>dveře hliníkové vstupní</t>
  </si>
  <si>
    <t>1844283116</t>
  </si>
  <si>
    <t>dveře hliníkoé vstupní  1100/2100 mm, zasklenéizolačním dvojsklem Uw=1,2, barva bílá</t>
  </si>
  <si>
    <t>hlavní vstup</t>
  </si>
  <si>
    <t>"prvek P5"     1</t>
  </si>
  <si>
    <t>167</t>
  </si>
  <si>
    <t>767810112</t>
  </si>
  <si>
    <t>Montáž mřížek větracích čtyřhranných průřezu do 0,02 m2</t>
  </si>
  <si>
    <t>Montáž větracích mřížek ocelových čtyřhranných, průřezu přes 0,01 do 0,04 m2</t>
  </si>
  <si>
    <t>Montáž větracích mřížek</t>
  </si>
  <si>
    <t>168</t>
  </si>
  <si>
    <t>553414270</t>
  </si>
  <si>
    <t>mřížka větrací nerezová NVM 150 x 150 se síťovinou</t>
  </si>
  <si>
    <t>Výplně otvorů staveb - kovové průvětrníky a větrací mřížky mřížky větrací nerezové NVM 150 x 150 se síťovinou</t>
  </si>
  <si>
    <t>169</t>
  </si>
  <si>
    <t>553414280</t>
  </si>
  <si>
    <t>mřížka větrací nerezová NVM 150 kruhová se síťovinou</t>
  </si>
  <si>
    <t>Výplně otvorů staveb - kovové průvětrníky a větrací mřížky mřížky větrací nerezové NVM 150 kruhová se síťovinou</t>
  </si>
  <si>
    <t>170</t>
  </si>
  <si>
    <t>286113110</t>
  </si>
  <si>
    <t>trubka kanalizace plastová KGEM-160x500 mm SN4</t>
  </si>
  <si>
    <t>Trubky z polyvinylchloridu kanalizace domovní a uliční KG - Systém (PVC) systém OSMA trubky KGEM s hrdlem SN 4 KGEM-160x500</t>
  </si>
  <si>
    <t>154*0,14</t>
  </si>
  <si>
    <t>171</t>
  </si>
  <si>
    <t>767995114</t>
  </si>
  <si>
    <t>Montáž atypických zámečnických konstrukcí hmotnosti do 50 kg</t>
  </si>
  <si>
    <t>kg</t>
  </si>
  <si>
    <t>-1072894073</t>
  </si>
  <si>
    <t>Montáž ostatních atypických zámečnických konstrukcí hmotnosti přes 20 do 50 kg</t>
  </si>
  <si>
    <t>montáž anténního stožáru vč. prodloužení kotev a nového nátěru</t>
  </si>
  <si>
    <t>vč. 19 - prvek P7</t>
  </si>
  <si>
    <t>40,0</t>
  </si>
  <si>
    <t>montáž střešního žebříku vč. prodloužení kotev a nového nátěru</t>
  </si>
  <si>
    <t>vč. 19 - prvek P8</t>
  </si>
  <si>
    <t>50,0</t>
  </si>
  <si>
    <t>montáž + dodávka nového  zábradlí lodžií - hliníkový systém</t>
  </si>
  <si>
    <t>vč. 17 - prvek M2</t>
  </si>
  <si>
    <t>55,0*18</t>
  </si>
  <si>
    <t>montáž +  dodávka nových mříží lodžií</t>
  </si>
  <si>
    <t>vč. 4</t>
  </si>
  <si>
    <t>55,0*2</t>
  </si>
  <si>
    <t>montáž + dodávka nových věšáků prádla</t>
  </si>
  <si>
    <t>vč. 17 - prvek M6</t>
  </si>
  <si>
    <t>25,0*36</t>
  </si>
  <si>
    <t>172</t>
  </si>
  <si>
    <t>767996701</t>
  </si>
  <si>
    <t>Demontáž atypických zámečnických konstrukcí řezáním hmotnosti jednotlivých dílů do 50 kg</t>
  </si>
  <si>
    <t>-771340455</t>
  </si>
  <si>
    <t>Demontáž ostatních zámečnických konstrukcí o hmotnosti jednotlivých dílů řezáním do 50 kg</t>
  </si>
  <si>
    <t>Demontáž anténního stožáru</t>
  </si>
  <si>
    <t>Demontáž střešního žebříku</t>
  </si>
  <si>
    <t>Demontáž zábradlí lodžií</t>
  </si>
  <si>
    <t>55*18</t>
  </si>
  <si>
    <t>Demontáž mříží lodžií</t>
  </si>
  <si>
    <t>55*2</t>
  </si>
  <si>
    <t>Demontáž stávajícího opláštění z vlnitých plechů v úrovni vnější plochy strojovny výtahu a kotelny u střechy</t>
  </si>
  <si>
    <t>Demontáž ocelových komínů v nadstřešní části</t>
  </si>
  <si>
    <t>35*2</t>
  </si>
  <si>
    <t>173</t>
  </si>
  <si>
    <t>998767103</t>
  </si>
  <si>
    <t>Přesun hmot tonážní pro zámečnické konstrukce v objektech v do 24 m</t>
  </si>
  <si>
    <t>178</t>
  </si>
  <si>
    <t>Přesun hmot pro zámečnické konstrukce stanovený z hmotnosti přesunovaného materiálu vodorovná dopravní vzdálenost do 50 m v objektech výšky přes 12 do 24 m</t>
  </si>
  <si>
    <t>771</t>
  </si>
  <si>
    <t>Podlahy z dlaždic</t>
  </si>
  <si>
    <t>174</t>
  </si>
  <si>
    <t>771474113</t>
  </si>
  <si>
    <t>Montáž soklíků z dlaždic keramických rovných flexibilní lepidlo v do 120 mm</t>
  </si>
  <si>
    <t>179</t>
  </si>
  <si>
    <t>Montáž soklíků z dlaždic keramických lepených flexibilním lepidlem rovných výšky přes 90 do 120 mm</t>
  </si>
  <si>
    <t>Nová dlažba vstupu - sokl</t>
  </si>
  <si>
    <t>3,5+1,3+1,3-1,1</t>
  </si>
  <si>
    <t>(0,51+0,15+0,715+2,65+0,715+0,15+0,51)*18</t>
  </si>
  <si>
    <t>175</t>
  </si>
  <si>
    <t>597613120</t>
  </si>
  <si>
    <t>sokl RAKO - podlahy BRICK (barevné) 30 x 8 x 0,8 cm I. j. (cen.skup. 24)</t>
  </si>
  <si>
    <t>180</t>
  </si>
  <si>
    <t>Obkládačky a dlaždice keramické doplňky  k podlahám podlahy - RAKO BRICK  I.j. sokl 30 x 8 x 0,8    barevná (cen.skup. 24)</t>
  </si>
  <si>
    <t>materiál + 10% perořez</t>
  </si>
  <si>
    <t>102,2/0,3*1,1</t>
  </si>
  <si>
    <t>176</t>
  </si>
  <si>
    <t>771574113</t>
  </si>
  <si>
    <t>Montáž podlah keramických režných hladkých lepených flexibilním lepidlem do 12 ks/m2</t>
  </si>
  <si>
    <t>181</t>
  </si>
  <si>
    <t>Montáž podlah z dlaždic keramických lepených flexibilním lepidlem režných nebo glazovaných hladkých přes 9 do 12 ks/ m2</t>
  </si>
  <si>
    <t>Nová dlažba vstupu</t>
  </si>
  <si>
    <t>177</t>
  </si>
  <si>
    <t>597611350</t>
  </si>
  <si>
    <t>dlaždice keramické RAKO - koupelny ELECTRA (barevné) 30 x 30 x 0,8 cm I. j.</t>
  </si>
  <si>
    <t>182</t>
  </si>
  <si>
    <t>Obkládačky a dlaždice keramické koupelny - RAKO dlaždice formát 30 x 30 x  0,8 cm  (barevné) ELECTRA                I.j.  (cen.skup. 72)</t>
  </si>
  <si>
    <t>73,805*1,1</t>
  </si>
  <si>
    <t>771579195</t>
  </si>
  <si>
    <t>Příplatek k montáž podlah keramických za spárování bílým cementem</t>
  </si>
  <si>
    <t>183</t>
  </si>
  <si>
    <t>Montáž podlah z dlaždic keramických Příplatek k cenám za spárování cement bílý</t>
  </si>
  <si>
    <t>Nová dlažba vstupu - příplatek</t>
  </si>
  <si>
    <t>771579197</t>
  </si>
  <si>
    <t>Příplatek k montáž podlah keramických za lepení dvousložkovým lepidlem</t>
  </si>
  <si>
    <t>184</t>
  </si>
  <si>
    <t>Montáž podlah z dlaždic keramických Příplatek k cenám za dvousložkové lepidlo</t>
  </si>
  <si>
    <t>771591111</t>
  </si>
  <si>
    <t>Podlahy penetrace podkladu</t>
  </si>
  <si>
    <t>185</t>
  </si>
  <si>
    <t>Podlahy - ostatní práce penetrace podkladu</t>
  </si>
  <si>
    <t>771591115</t>
  </si>
  <si>
    <t>Podlahy spárování silikonem</t>
  </si>
  <si>
    <t>186</t>
  </si>
  <si>
    <t>Podlahy - ostatní práce spárování silikonem</t>
  </si>
  <si>
    <t>3,5+1,3+1,3</t>
  </si>
  <si>
    <t>998771101</t>
  </si>
  <si>
    <t>Přesun hmot tonážní pro podlahy z dlaždic v objektech v do 6 m</t>
  </si>
  <si>
    <t>187</t>
  </si>
  <si>
    <t>Přesun hmot pro podlahy z dlaždic stanovený z hmotnosti přesunovaného materiálu vodorovná dopravní vzdálenost do 50 m v objektech výšky do 6 m</t>
  </si>
  <si>
    <t>783</t>
  </si>
  <si>
    <t>Dokončovací práce - nátěry</t>
  </si>
  <si>
    <t>783306811</t>
  </si>
  <si>
    <t>Odstranění nátěru ze zámečnických konstrukcí oškrábáním</t>
  </si>
  <si>
    <t>-1042696125</t>
  </si>
  <si>
    <t>Odstranění nátěrů ze zámečnických konstrukcí oškrábáním</t>
  </si>
  <si>
    <t>Odstranění nátěrů</t>
  </si>
  <si>
    <t xml:space="preserve"> ocelové konstrukce vstupu</t>
  </si>
  <si>
    <t>VZT jednotky</t>
  </si>
  <si>
    <t>pozn P5</t>
  </si>
  <si>
    <t>5*5</t>
  </si>
  <si>
    <t>783314201</t>
  </si>
  <si>
    <t>Základní antikorozní jednonásobný syntetický standardní nátěr zámečnických konstrukcí</t>
  </si>
  <si>
    <t>-302180183</t>
  </si>
  <si>
    <t>Základní antikorozní nátěr zámečnických konstrukcí jednonásobný syntetický standardní</t>
  </si>
  <si>
    <t>Náter ocelové konstrukce vstupu</t>
  </si>
  <si>
    <t>783315101</t>
  </si>
  <si>
    <t>Jednonásobný syntetický standardní mezinátěr zámečnických konstrukcí</t>
  </si>
  <si>
    <t>-821750887</t>
  </si>
  <si>
    <t>Mezinátěr zámečnických konstrukcí jednonásobný syntetický standardní</t>
  </si>
  <si>
    <t>783317101</t>
  </si>
  <si>
    <t>Krycí jednonásobný syntetický standardní nátěr zámečnických konstrukcí</t>
  </si>
  <si>
    <t>-1572671789</t>
  </si>
  <si>
    <t>Krycí nátěr (email) zámečnických konstrukcí jednonásobný syntetický standardní</t>
  </si>
  <si>
    <t>784</t>
  </si>
  <si>
    <t>Dokončovací práce - malby a tapety</t>
  </si>
  <si>
    <t>784181101</t>
  </si>
  <si>
    <t>Základní akrylátová jednonásobná penetrace podkladu v místnostech výšky do 3,80m</t>
  </si>
  <si>
    <t>190</t>
  </si>
  <si>
    <t>Penetrace podkladu jednonásobná základní akrylátová v místnostech výšky do 3,80 m</t>
  </si>
  <si>
    <t>Penetrace nové omítky ostění</t>
  </si>
  <si>
    <t>výpočet dle omítek</t>
  </si>
  <si>
    <t>229,45+0,845+6,206</t>
  </si>
  <si>
    <t>188</t>
  </si>
  <si>
    <t>784191003</t>
  </si>
  <si>
    <t>Čištění vnitřních ploch oken dvojitých nebo zdvojených po provedení malířských prací</t>
  </si>
  <si>
    <t>191</t>
  </si>
  <si>
    <t>Čištění vnitřních ploch hrubý úklid po provedení malířských prací omytím oken dvojitých nebo zdvojených</t>
  </si>
  <si>
    <t>Omytí oken</t>
  </si>
  <si>
    <t>2,16</t>
  </si>
  <si>
    <t>189</t>
  </si>
  <si>
    <t>784191005</t>
  </si>
  <si>
    <t>Čištění vnitřních ploch dveří nebo vrat po provedení malířských prací</t>
  </si>
  <si>
    <t>192</t>
  </si>
  <si>
    <t>Čištění vnitřních ploch hrubý úklid po provedení malířských prací omytím dveří nebo vrat</t>
  </si>
  <si>
    <t>Omytí dveří</t>
  </si>
  <si>
    <t>P02,03</t>
  </si>
  <si>
    <t>11,973</t>
  </si>
  <si>
    <t>784211101</t>
  </si>
  <si>
    <t>Dvojnásobné bílé malby ze směsí za mokra výborně otěruvzdorných v místnostech výšky do 3,80 m</t>
  </si>
  <si>
    <t>193</t>
  </si>
  <si>
    <t>Malby z malířských směsí otěruvzdorných za mokra dvojnásobné, bílé za mokra otěruvzdorné výborně v místnostech výšky do 3,80 m</t>
  </si>
  <si>
    <t>Malba nové omítky ostění</t>
  </si>
  <si>
    <t>787</t>
  </si>
  <si>
    <t>Dokončovací práce - zasklívání</t>
  </si>
  <si>
    <t>787100802</t>
  </si>
  <si>
    <t>Vysklívání stěn, příček, balkónového zábradlí, výtahových šachet plochy do 3 m2 skla plochého</t>
  </si>
  <si>
    <t>194</t>
  </si>
  <si>
    <t>Vysklívání stěn a příček, balkónového zábradlí, výtahových šachet skla plochého, plochy přes 1 do 3 m2</t>
  </si>
  <si>
    <t>Vysklívání vstupní stěny</t>
  </si>
  <si>
    <t>02 - Vedlejší rozpočtové náklady</t>
  </si>
  <si>
    <t>02.1. - Vedlejší rozpočtové náklady</t>
  </si>
  <si>
    <t>1122</t>
  </si>
  <si>
    <t>VRN - Vedlejší rozpočtové náklady</t>
  </si>
  <si>
    <t xml:space="preserve">    VRN3 - Zařízení staveniště</t>
  </si>
  <si>
    <t>VRN</t>
  </si>
  <si>
    <t>VRN3</t>
  </si>
  <si>
    <t>Zařízení staveniště</t>
  </si>
  <si>
    <t>032103000</t>
  </si>
  <si>
    <t>Náklady na stavební buňky</t>
  </si>
  <si>
    <t>kpl</t>
  </si>
  <si>
    <t>032903000</t>
  </si>
  <si>
    <t>Náklady na provoz a údržbu vybavení staveniště</t>
  </si>
  <si>
    <t>034203000</t>
  </si>
  <si>
    <t>Oplocení staveniště</t>
  </si>
  <si>
    <t>039103000</t>
  </si>
  <si>
    <t>Rozebrání, bourání a odvoz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</si>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</sst>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10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9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3" fillId="0" borderId="27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4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8" fillId="0" borderId="24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174" fontId="98" fillId="0" borderId="0" xfId="0" applyNumberFormat="1" applyFont="1" applyBorder="1" applyAlignment="1">
      <alignment vertical="center"/>
    </xf>
    <xf numFmtId="4" fontId="98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99" fillId="0" borderId="24" xfId="0" applyNumberFormat="1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174" fontId="99" fillId="0" borderId="0" xfId="0" applyNumberFormat="1" applyFont="1" applyBorder="1" applyAlignment="1">
      <alignment vertical="center"/>
    </xf>
    <xf numFmtId="4" fontId="99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9" fillId="0" borderId="31" xfId="0" applyNumberFormat="1" applyFont="1" applyBorder="1" applyAlignment="1">
      <alignment vertical="center"/>
    </xf>
    <xf numFmtId="4" fontId="99" fillId="0" borderId="32" xfId="0" applyNumberFormat="1" applyFont="1" applyBorder="1" applyAlignment="1">
      <alignment vertical="center"/>
    </xf>
    <xf numFmtId="174" fontId="99" fillId="0" borderId="32" xfId="0" applyNumberFormat="1" applyFont="1" applyBorder="1" applyAlignment="1">
      <alignment vertical="center"/>
    </xf>
    <xf numFmtId="4" fontId="99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3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4" fillId="0" borderId="0" xfId="0" applyNumberFormat="1" applyFont="1" applyBorder="1" applyAlignment="1">
      <alignment vertical="center"/>
    </xf>
    <xf numFmtId="0" fontId="82" fillId="0" borderId="0" xfId="0" applyFont="1" applyBorder="1" applyAlignment="1" applyProtection="1">
      <alignment horizontal="right" vertical="center"/>
      <protection locked="0"/>
    </xf>
    <xf numFmtId="4" fontId="82" fillId="0" borderId="0" xfId="0" applyNumberFormat="1" applyFont="1" applyBorder="1" applyAlignment="1">
      <alignment vertical="center"/>
    </xf>
    <xf numFmtId="172" fontId="82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2" xfId="0" applyFont="1" applyBorder="1" applyAlignment="1">
      <alignment horizontal="left" vertical="center"/>
    </xf>
    <xf numFmtId="0" fontId="84" fillId="0" borderId="32" xfId="0" applyFont="1" applyBorder="1" applyAlignment="1">
      <alignment vertical="center"/>
    </xf>
    <xf numFmtId="0" fontId="84" fillId="0" borderId="32" xfId="0" applyFont="1" applyBorder="1" applyAlignment="1" applyProtection="1">
      <alignment vertical="center"/>
      <protection locked="0"/>
    </xf>
    <xf numFmtId="4" fontId="84" fillId="0" borderId="32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3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4" fillId="0" borderId="0" xfId="0" applyNumberFormat="1" applyFont="1" applyAlignment="1">
      <alignment/>
    </xf>
    <xf numFmtId="174" fontId="102" fillId="0" borderId="22" xfId="0" applyNumberFormat="1" applyFont="1" applyBorder="1" applyAlignment="1">
      <alignment/>
    </xf>
    <xf numFmtId="174" fontId="102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5" fillId="0" borderId="13" xfId="0" applyFont="1" applyBorder="1" applyAlignment="1">
      <alignment/>
    </xf>
    <xf numFmtId="0" fontId="8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5" fillId="0" borderId="0" xfId="0" applyFont="1" applyAlignment="1" applyProtection="1">
      <alignment/>
      <protection locked="0"/>
    </xf>
    <xf numFmtId="4" fontId="83" fillId="0" borderId="0" xfId="0" applyNumberFormat="1" applyFont="1" applyAlignment="1">
      <alignment/>
    </xf>
    <xf numFmtId="0" fontId="85" fillId="0" borderId="24" xfId="0" applyFont="1" applyBorder="1" applyAlignment="1">
      <alignment/>
    </xf>
    <xf numFmtId="0" fontId="85" fillId="0" borderId="0" xfId="0" applyFont="1" applyBorder="1" applyAlignment="1">
      <alignment/>
    </xf>
    <xf numFmtId="174" fontId="85" fillId="0" borderId="0" xfId="0" applyNumberFormat="1" applyFont="1" applyBorder="1" applyAlignment="1">
      <alignment/>
    </xf>
    <xf numFmtId="174" fontId="85" fillId="0" borderId="25" xfId="0" applyNumberFormat="1" applyFont="1" applyBorder="1" applyAlignment="1">
      <alignment/>
    </xf>
    <xf numFmtId="0" fontId="85" fillId="0" borderId="0" xfId="0" applyFont="1" applyAlignment="1">
      <alignment horizontal="center"/>
    </xf>
    <xf numFmtId="4" fontId="85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2" fillId="23" borderId="36" xfId="0" applyFont="1" applyFill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center" vertical="center"/>
    </xf>
    <xf numFmtId="174" fontId="82" fillId="0" borderId="0" xfId="0" applyNumberFormat="1" applyFont="1" applyBorder="1" applyAlignment="1">
      <alignment vertical="center"/>
    </xf>
    <xf numFmtId="174" fontId="82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103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9" fillId="0" borderId="13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 wrapText="1"/>
    </xf>
    <xf numFmtId="175" fontId="89" fillId="0" borderId="0" xfId="0" applyNumberFormat="1" applyFont="1" applyBorder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24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5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104" fillId="0" borderId="36" xfId="0" applyFont="1" applyBorder="1" applyAlignment="1" applyProtection="1">
      <alignment horizontal="center" vertical="center"/>
      <protection/>
    </xf>
    <xf numFmtId="49" fontId="104" fillId="0" borderId="36" xfId="0" applyNumberFormat="1" applyFont="1" applyBorder="1" applyAlignment="1" applyProtection="1">
      <alignment horizontal="left" vertical="center" wrapText="1"/>
      <protection/>
    </xf>
    <xf numFmtId="0" fontId="104" fillId="0" borderId="36" xfId="0" applyFont="1" applyBorder="1" applyAlignment="1" applyProtection="1">
      <alignment horizontal="left" vertical="center" wrapText="1"/>
      <protection/>
    </xf>
    <xf numFmtId="0" fontId="104" fillId="0" borderId="36" xfId="0" applyFont="1" applyBorder="1" applyAlignment="1" applyProtection="1">
      <alignment horizontal="center" vertical="center" wrapText="1"/>
      <protection/>
    </xf>
    <xf numFmtId="175" fontId="104" fillId="0" borderId="36" xfId="0" applyNumberFormat="1" applyFont="1" applyBorder="1" applyAlignment="1" applyProtection="1">
      <alignment vertical="center"/>
      <protection/>
    </xf>
    <xf numFmtId="4" fontId="104" fillId="23" borderId="36" xfId="0" applyNumberFormat="1" applyFont="1" applyFill="1" applyBorder="1" applyAlignment="1" applyProtection="1">
      <alignment vertical="center"/>
      <protection locked="0"/>
    </xf>
    <xf numFmtId="4" fontId="104" fillId="0" borderId="36" xfId="0" applyNumberFormat="1" applyFont="1" applyBorder="1" applyAlignment="1" applyProtection="1">
      <alignment vertical="center"/>
      <protection/>
    </xf>
    <xf numFmtId="0" fontId="104" fillId="0" borderId="13" xfId="0" applyFont="1" applyBorder="1" applyAlignment="1">
      <alignment vertical="center"/>
    </xf>
    <xf numFmtId="0" fontId="104" fillId="23" borderId="36" xfId="0" applyFont="1" applyFill="1" applyBorder="1" applyAlignment="1" applyProtection="1">
      <alignment horizontal="left" vertical="center"/>
      <protection locked="0"/>
    </xf>
    <xf numFmtId="0" fontId="104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175" fontId="89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87" fillId="0" borderId="31" xfId="0" applyFont="1" applyBorder="1" applyAlignment="1">
      <alignment vertical="center"/>
    </xf>
    <xf numFmtId="0" fontId="87" fillId="0" borderId="32" xfId="0" applyFont="1" applyBorder="1" applyAlignment="1">
      <alignment vertical="center"/>
    </xf>
    <xf numFmtId="0" fontId="87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0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5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4" fontId="97" fillId="0" borderId="0" xfId="0" applyNumberFormat="1" applyFont="1" applyAlignment="1">
      <alignment horizontal="right" vertical="center"/>
    </xf>
    <xf numFmtId="0" fontId="96" fillId="0" borderId="0" xfId="0" applyFont="1" applyAlignment="1">
      <alignment horizontal="left" vertical="center" wrapText="1"/>
    </xf>
    <xf numFmtId="4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106" fillId="0" borderId="0" xfId="0" applyFont="1" applyAlignment="1">
      <alignment horizontal="left" vertical="center" wrapText="1"/>
    </xf>
    <xf numFmtId="4" fontId="94" fillId="0" borderId="0" xfId="0" applyNumberFormat="1" applyFont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3" fillId="0" borderId="0" xfId="0" applyFont="1" applyAlignment="1">
      <alignment horizontal="left" vertical="center" wrapText="1"/>
    </xf>
    <xf numFmtId="0" fontId="66" fillId="33" borderId="0" xfId="36" applyFill="1" applyAlignment="1">
      <alignment/>
    </xf>
    <xf numFmtId="0" fontId="107" fillId="0" borderId="0" xfId="36" applyFont="1" applyAlignment="1">
      <alignment horizontal="center" vertical="center"/>
    </xf>
    <xf numFmtId="0" fontId="108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09" fillId="33" borderId="0" xfId="36" applyFont="1" applyFill="1" applyAlignment="1">
      <alignment vertical="center"/>
    </xf>
    <xf numFmtId="0" fontId="90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08" fillId="33" borderId="0" xfId="0" applyFont="1" applyFill="1" applyAlignment="1" applyProtection="1">
      <alignment horizontal="left" vertical="center"/>
      <protection/>
    </xf>
    <xf numFmtId="0" fontId="109" fillId="33" borderId="0" xfId="36" applyFont="1" applyFill="1" applyAlignment="1" applyProtection="1">
      <alignment vertical="center"/>
      <protection/>
    </xf>
    <xf numFmtId="0" fontId="109" fillId="33" borderId="0" xfId="36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7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36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A64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41E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C0362.tmp" descr="C:\KROSplusData\System\Temp\radC036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A64E.tmp" descr="C:\KROSplusData\System\Temp\rad2A64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741EF.tmp" descr="C:\KROSplusData\System\Temp\rad741E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95" t="s">
        <v>0</v>
      </c>
      <c r="B1" s="296"/>
      <c r="C1" s="296"/>
      <c r="D1" s="297" t="s">
        <v>1</v>
      </c>
      <c r="E1" s="296"/>
      <c r="F1" s="296"/>
      <c r="G1" s="296"/>
      <c r="H1" s="296"/>
      <c r="I1" s="296"/>
      <c r="J1" s="296"/>
      <c r="K1" s="298" t="s">
        <v>1527</v>
      </c>
      <c r="L1" s="298"/>
      <c r="M1" s="298"/>
      <c r="N1" s="298"/>
      <c r="O1" s="298"/>
      <c r="P1" s="298"/>
      <c r="Q1" s="298"/>
      <c r="R1" s="298"/>
      <c r="S1" s="298"/>
      <c r="T1" s="296"/>
      <c r="U1" s="296"/>
      <c r="V1" s="296"/>
      <c r="W1" s="298" t="s">
        <v>1528</v>
      </c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0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75" customHeight="1"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9" t="s">
        <v>6</v>
      </c>
      <c r="BT2" s="19" t="s">
        <v>7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7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25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250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4"/>
      <c r="AQ5" s="26"/>
      <c r="BE5" s="246" t="s">
        <v>15</v>
      </c>
      <c r="BS5" s="19" t="s">
        <v>6</v>
      </c>
    </row>
    <row r="6" spans="2:71" ht="36.7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252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4"/>
      <c r="AQ6" s="26"/>
      <c r="BE6" s="247"/>
      <c r="BS6" s="19" t="s">
        <v>18</v>
      </c>
    </row>
    <row r="7" spans="2:71" ht="14.2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20</v>
      </c>
      <c r="AO7" s="24"/>
      <c r="AP7" s="24"/>
      <c r="AQ7" s="26"/>
      <c r="BE7" s="247"/>
      <c r="BS7" s="19" t="s">
        <v>22</v>
      </c>
    </row>
    <row r="8" spans="2:71" ht="14.25" customHeight="1">
      <c r="B8" s="23"/>
      <c r="C8" s="24"/>
      <c r="D8" s="32" t="s">
        <v>23</v>
      </c>
      <c r="E8" s="24"/>
      <c r="F8" s="24"/>
      <c r="G8" s="24"/>
      <c r="H8" s="24"/>
      <c r="I8" s="24"/>
      <c r="J8" s="24"/>
      <c r="K8" s="30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25</v>
      </c>
      <c r="AL8" s="24"/>
      <c r="AM8" s="24"/>
      <c r="AN8" s="33" t="s">
        <v>26</v>
      </c>
      <c r="AO8" s="24"/>
      <c r="AP8" s="24"/>
      <c r="AQ8" s="26"/>
      <c r="BE8" s="247"/>
      <c r="BS8" s="19" t="s">
        <v>27</v>
      </c>
    </row>
    <row r="9" spans="2:71" ht="14.2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47"/>
      <c r="BS9" s="19" t="s">
        <v>28</v>
      </c>
    </row>
    <row r="10" spans="2:71" ht="14.25" customHeight="1">
      <c r="B10" s="23"/>
      <c r="C10" s="24"/>
      <c r="D10" s="32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30</v>
      </c>
      <c r="AL10" s="24"/>
      <c r="AM10" s="24"/>
      <c r="AN10" s="30" t="s">
        <v>31</v>
      </c>
      <c r="AO10" s="24"/>
      <c r="AP10" s="24"/>
      <c r="AQ10" s="26"/>
      <c r="BE10" s="247"/>
      <c r="BS10" s="19" t="s">
        <v>18</v>
      </c>
    </row>
    <row r="11" spans="2:71" ht="18" customHeight="1">
      <c r="B11" s="23"/>
      <c r="C11" s="24"/>
      <c r="D11" s="24"/>
      <c r="E11" s="30" t="s">
        <v>32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33</v>
      </c>
      <c r="AL11" s="24"/>
      <c r="AM11" s="24"/>
      <c r="AN11" s="30" t="s">
        <v>34</v>
      </c>
      <c r="AO11" s="24"/>
      <c r="AP11" s="24"/>
      <c r="AQ11" s="26"/>
      <c r="BE11" s="247"/>
      <c r="BS11" s="19" t="s">
        <v>18</v>
      </c>
    </row>
    <row r="12" spans="2:71" ht="6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47"/>
      <c r="BS12" s="19" t="s">
        <v>18</v>
      </c>
    </row>
    <row r="13" spans="2:71" ht="14.25" customHeight="1">
      <c r="B13" s="23"/>
      <c r="C13" s="24"/>
      <c r="D13" s="32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30</v>
      </c>
      <c r="AL13" s="24"/>
      <c r="AM13" s="24"/>
      <c r="AN13" s="34" t="s">
        <v>36</v>
      </c>
      <c r="AO13" s="24"/>
      <c r="AP13" s="24"/>
      <c r="AQ13" s="26"/>
      <c r="BE13" s="247"/>
      <c r="BS13" s="19" t="s">
        <v>18</v>
      </c>
    </row>
    <row r="14" spans="2:71" ht="15">
      <c r="B14" s="23"/>
      <c r="C14" s="24"/>
      <c r="D14" s="24"/>
      <c r="E14" s="253" t="s">
        <v>36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32" t="s">
        <v>33</v>
      </c>
      <c r="AL14" s="24"/>
      <c r="AM14" s="24"/>
      <c r="AN14" s="34" t="s">
        <v>36</v>
      </c>
      <c r="AO14" s="24"/>
      <c r="AP14" s="24"/>
      <c r="AQ14" s="26"/>
      <c r="BE14" s="247"/>
      <c r="BS14" s="19" t="s">
        <v>18</v>
      </c>
    </row>
    <row r="15" spans="2:71" ht="6.7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47"/>
      <c r="BS15" s="19" t="s">
        <v>4</v>
      </c>
    </row>
    <row r="16" spans="2:71" ht="14.25" customHeight="1">
      <c r="B16" s="23"/>
      <c r="C16" s="24"/>
      <c r="D16" s="32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30</v>
      </c>
      <c r="AL16" s="24"/>
      <c r="AM16" s="24"/>
      <c r="AN16" s="30" t="s">
        <v>38</v>
      </c>
      <c r="AO16" s="24"/>
      <c r="AP16" s="24"/>
      <c r="AQ16" s="26"/>
      <c r="BE16" s="247"/>
      <c r="BS16" s="19" t="s">
        <v>4</v>
      </c>
    </row>
    <row r="17" spans="2:71" ht="18" customHeight="1">
      <c r="B17" s="23"/>
      <c r="C17" s="24"/>
      <c r="D17" s="24"/>
      <c r="E17" s="30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33</v>
      </c>
      <c r="AL17" s="24"/>
      <c r="AM17" s="24"/>
      <c r="AN17" s="30" t="s">
        <v>34</v>
      </c>
      <c r="AO17" s="24"/>
      <c r="AP17" s="24"/>
      <c r="AQ17" s="26"/>
      <c r="BE17" s="247"/>
      <c r="BS17" s="19" t="s">
        <v>40</v>
      </c>
    </row>
    <row r="18" spans="2:71" ht="6.7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47"/>
      <c r="BS18" s="19" t="s">
        <v>6</v>
      </c>
    </row>
    <row r="19" spans="2:71" ht="14.25" customHeight="1">
      <c r="B19" s="23"/>
      <c r="C19" s="24"/>
      <c r="D19" s="32" t="s">
        <v>41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47"/>
      <c r="BS19" s="19" t="s">
        <v>6</v>
      </c>
    </row>
    <row r="20" spans="2:71" ht="22.5" customHeight="1">
      <c r="B20" s="23"/>
      <c r="C20" s="24"/>
      <c r="D20" s="24"/>
      <c r="E20" s="254" t="s">
        <v>20</v>
      </c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4"/>
      <c r="AP20" s="24"/>
      <c r="AQ20" s="26"/>
      <c r="BE20" s="247"/>
      <c r="BS20" s="19" t="s">
        <v>4</v>
      </c>
    </row>
    <row r="21" spans="2:57" ht="6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47"/>
    </row>
    <row r="22" spans="2:57" ht="6.7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47"/>
    </row>
    <row r="23" spans="2:57" s="1" customFormat="1" ht="25.5" customHeight="1">
      <c r="B23" s="36"/>
      <c r="C23" s="37"/>
      <c r="D23" s="38" t="s">
        <v>42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55">
        <f>ROUND(AG51,2)</f>
        <v>0</v>
      </c>
      <c r="AL23" s="256"/>
      <c r="AM23" s="256"/>
      <c r="AN23" s="256"/>
      <c r="AO23" s="256"/>
      <c r="AP23" s="37"/>
      <c r="AQ23" s="40"/>
      <c r="BE23" s="248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48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57" t="s">
        <v>43</v>
      </c>
      <c r="M25" s="258"/>
      <c r="N25" s="258"/>
      <c r="O25" s="258"/>
      <c r="P25" s="37"/>
      <c r="Q25" s="37"/>
      <c r="R25" s="37"/>
      <c r="S25" s="37"/>
      <c r="T25" s="37"/>
      <c r="U25" s="37"/>
      <c r="V25" s="37"/>
      <c r="W25" s="257" t="s">
        <v>44</v>
      </c>
      <c r="X25" s="258"/>
      <c r="Y25" s="258"/>
      <c r="Z25" s="258"/>
      <c r="AA25" s="258"/>
      <c r="AB25" s="258"/>
      <c r="AC25" s="258"/>
      <c r="AD25" s="258"/>
      <c r="AE25" s="258"/>
      <c r="AF25" s="37"/>
      <c r="AG25" s="37"/>
      <c r="AH25" s="37"/>
      <c r="AI25" s="37"/>
      <c r="AJ25" s="37"/>
      <c r="AK25" s="257" t="s">
        <v>45</v>
      </c>
      <c r="AL25" s="258"/>
      <c r="AM25" s="258"/>
      <c r="AN25" s="258"/>
      <c r="AO25" s="258"/>
      <c r="AP25" s="37"/>
      <c r="AQ25" s="40"/>
      <c r="BE25" s="248"/>
    </row>
    <row r="26" spans="2:57" s="2" customFormat="1" ht="14.25" customHeight="1">
      <c r="B26" s="42"/>
      <c r="C26" s="43"/>
      <c r="D26" s="44" t="s">
        <v>46</v>
      </c>
      <c r="E26" s="43"/>
      <c r="F26" s="44" t="s">
        <v>47</v>
      </c>
      <c r="G26" s="43"/>
      <c r="H26" s="43"/>
      <c r="I26" s="43"/>
      <c r="J26" s="43"/>
      <c r="K26" s="43"/>
      <c r="L26" s="259">
        <v>0.21</v>
      </c>
      <c r="M26" s="260"/>
      <c r="N26" s="260"/>
      <c r="O26" s="260"/>
      <c r="P26" s="43"/>
      <c r="Q26" s="43"/>
      <c r="R26" s="43"/>
      <c r="S26" s="43"/>
      <c r="T26" s="43"/>
      <c r="U26" s="43"/>
      <c r="V26" s="43"/>
      <c r="W26" s="261">
        <f>ROUND(AZ51,2)</f>
        <v>0</v>
      </c>
      <c r="X26" s="260"/>
      <c r="Y26" s="260"/>
      <c r="Z26" s="260"/>
      <c r="AA26" s="260"/>
      <c r="AB26" s="260"/>
      <c r="AC26" s="260"/>
      <c r="AD26" s="260"/>
      <c r="AE26" s="260"/>
      <c r="AF26" s="43"/>
      <c r="AG26" s="43"/>
      <c r="AH26" s="43"/>
      <c r="AI26" s="43"/>
      <c r="AJ26" s="43"/>
      <c r="AK26" s="261">
        <f>ROUND(AV51,2)</f>
        <v>0</v>
      </c>
      <c r="AL26" s="260"/>
      <c r="AM26" s="260"/>
      <c r="AN26" s="260"/>
      <c r="AO26" s="260"/>
      <c r="AP26" s="43"/>
      <c r="AQ26" s="45"/>
      <c r="BE26" s="249"/>
    </row>
    <row r="27" spans="2:57" s="2" customFormat="1" ht="14.25" customHeight="1">
      <c r="B27" s="42"/>
      <c r="C27" s="43"/>
      <c r="D27" s="43"/>
      <c r="E27" s="43"/>
      <c r="F27" s="44" t="s">
        <v>48</v>
      </c>
      <c r="G27" s="43"/>
      <c r="H27" s="43"/>
      <c r="I27" s="43"/>
      <c r="J27" s="43"/>
      <c r="K27" s="43"/>
      <c r="L27" s="259">
        <v>0.15</v>
      </c>
      <c r="M27" s="260"/>
      <c r="N27" s="260"/>
      <c r="O27" s="260"/>
      <c r="P27" s="43"/>
      <c r="Q27" s="43"/>
      <c r="R27" s="43"/>
      <c r="S27" s="43"/>
      <c r="T27" s="43"/>
      <c r="U27" s="43"/>
      <c r="V27" s="43"/>
      <c r="W27" s="261">
        <f>ROUND(BA51,2)</f>
        <v>0</v>
      </c>
      <c r="X27" s="260"/>
      <c r="Y27" s="260"/>
      <c r="Z27" s="260"/>
      <c r="AA27" s="260"/>
      <c r="AB27" s="260"/>
      <c r="AC27" s="260"/>
      <c r="AD27" s="260"/>
      <c r="AE27" s="260"/>
      <c r="AF27" s="43"/>
      <c r="AG27" s="43"/>
      <c r="AH27" s="43"/>
      <c r="AI27" s="43"/>
      <c r="AJ27" s="43"/>
      <c r="AK27" s="261">
        <f>ROUND(AW51,2)</f>
        <v>0</v>
      </c>
      <c r="AL27" s="260"/>
      <c r="AM27" s="260"/>
      <c r="AN27" s="260"/>
      <c r="AO27" s="260"/>
      <c r="AP27" s="43"/>
      <c r="AQ27" s="45"/>
      <c r="BE27" s="249"/>
    </row>
    <row r="28" spans="2:57" s="2" customFormat="1" ht="14.25" customHeight="1" hidden="1">
      <c r="B28" s="42"/>
      <c r="C28" s="43"/>
      <c r="D28" s="43"/>
      <c r="E28" s="43"/>
      <c r="F28" s="44" t="s">
        <v>49</v>
      </c>
      <c r="G28" s="43"/>
      <c r="H28" s="43"/>
      <c r="I28" s="43"/>
      <c r="J28" s="43"/>
      <c r="K28" s="43"/>
      <c r="L28" s="259">
        <v>0.21</v>
      </c>
      <c r="M28" s="260"/>
      <c r="N28" s="260"/>
      <c r="O28" s="260"/>
      <c r="P28" s="43"/>
      <c r="Q28" s="43"/>
      <c r="R28" s="43"/>
      <c r="S28" s="43"/>
      <c r="T28" s="43"/>
      <c r="U28" s="43"/>
      <c r="V28" s="43"/>
      <c r="W28" s="261">
        <f>ROUND(BB51,2)</f>
        <v>0</v>
      </c>
      <c r="X28" s="260"/>
      <c r="Y28" s="260"/>
      <c r="Z28" s="260"/>
      <c r="AA28" s="260"/>
      <c r="AB28" s="260"/>
      <c r="AC28" s="260"/>
      <c r="AD28" s="260"/>
      <c r="AE28" s="260"/>
      <c r="AF28" s="43"/>
      <c r="AG28" s="43"/>
      <c r="AH28" s="43"/>
      <c r="AI28" s="43"/>
      <c r="AJ28" s="43"/>
      <c r="AK28" s="261">
        <v>0</v>
      </c>
      <c r="AL28" s="260"/>
      <c r="AM28" s="260"/>
      <c r="AN28" s="260"/>
      <c r="AO28" s="260"/>
      <c r="AP28" s="43"/>
      <c r="AQ28" s="45"/>
      <c r="BE28" s="249"/>
    </row>
    <row r="29" spans="2:57" s="2" customFormat="1" ht="14.25" customHeight="1" hidden="1">
      <c r="B29" s="42"/>
      <c r="C29" s="43"/>
      <c r="D29" s="43"/>
      <c r="E29" s="43"/>
      <c r="F29" s="44" t="s">
        <v>50</v>
      </c>
      <c r="G29" s="43"/>
      <c r="H29" s="43"/>
      <c r="I29" s="43"/>
      <c r="J29" s="43"/>
      <c r="K29" s="43"/>
      <c r="L29" s="259">
        <v>0.15</v>
      </c>
      <c r="M29" s="260"/>
      <c r="N29" s="260"/>
      <c r="O29" s="260"/>
      <c r="P29" s="43"/>
      <c r="Q29" s="43"/>
      <c r="R29" s="43"/>
      <c r="S29" s="43"/>
      <c r="T29" s="43"/>
      <c r="U29" s="43"/>
      <c r="V29" s="43"/>
      <c r="W29" s="261">
        <f>ROUND(BC51,2)</f>
        <v>0</v>
      </c>
      <c r="X29" s="260"/>
      <c r="Y29" s="260"/>
      <c r="Z29" s="260"/>
      <c r="AA29" s="260"/>
      <c r="AB29" s="260"/>
      <c r="AC29" s="260"/>
      <c r="AD29" s="260"/>
      <c r="AE29" s="260"/>
      <c r="AF29" s="43"/>
      <c r="AG29" s="43"/>
      <c r="AH29" s="43"/>
      <c r="AI29" s="43"/>
      <c r="AJ29" s="43"/>
      <c r="AK29" s="261">
        <v>0</v>
      </c>
      <c r="AL29" s="260"/>
      <c r="AM29" s="260"/>
      <c r="AN29" s="260"/>
      <c r="AO29" s="260"/>
      <c r="AP29" s="43"/>
      <c r="AQ29" s="45"/>
      <c r="BE29" s="249"/>
    </row>
    <row r="30" spans="2:57" s="2" customFormat="1" ht="14.25" customHeight="1" hidden="1">
      <c r="B30" s="42"/>
      <c r="C30" s="43"/>
      <c r="D30" s="43"/>
      <c r="E30" s="43"/>
      <c r="F30" s="44" t="s">
        <v>51</v>
      </c>
      <c r="G30" s="43"/>
      <c r="H30" s="43"/>
      <c r="I30" s="43"/>
      <c r="J30" s="43"/>
      <c r="K30" s="43"/>
      <c r="L30" s="259">
        <v>0</v>
      </c>
      <c r="M30" s="260"/>
      <c r="N30" s="260"/>
      <c r="O30" s="260"/>
      <c r="P30" s="43"/>
      <c r="Q30" s="43"/>
      <c r="R30" s="43"/>
      <c r="S30" s="43"/>
      <c r="T30" s="43"/>
      <c r="U30" s="43"/>
      <c r="V30" s="43"/>
      <c r="W30" s="261">
        <f>ROUND(BD51,2)</f>
        <v>0</v>
      </c>
      <c r="X30" s="260"/>
      <c r="Y30" s="260"/>
      <c r="Z30" s="260"/>
      <c r="AA30" s="260"/>
      <c r="AB30" s="260"/>
      <c r="AC30" s="260"/>
      <c r="AD30" s="260"/>
      <c r="AE30" s="260"/>
      <c r="AF30" s="43"/>
      <c r="AG30" s="43"/>
      <c r="AH30" s="43"/>
      <c r="AI30" s="43"/>
      <c r="AJ30" s="43"/>
      <c r="AK30" s="261">
        <v>0</v>
      </c>
      <c r="AL30" s="260"/>
      <c r="AM30" s="260"/>
      <c r="AN30" s="260"/>
      <c r="AO30" s="260"/>
      <c r="AP30" s="43"/>
      <c r="AQ30" s="45"/>
      <c r="BE30" s="249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48"/>
    </row>
    <row r="32" spans="2:57" s="1" customFormat="1" ht="25.5" customHeight="1">
      <c r="B32" s="36"/>
      <c r="C32" s="46"/>
      <c r="D32" s="47" t="s">
        <v>52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53</v>
      </c>
      <c r="U32" s="48"/>
      <c r="V32" s="48"/>
      <c r="W32" s="48"/>
      <c r="X32" s="262" t="s">
        <v>54</v>
      </c>
      <c r="Y32" s="263"/>
      <c r="Z32" s="263"/>
      <c r="AA32" s="263"/>
      <c r="AB32" s="263"/>
      <c r="AC32" s="48"/>
      <c r="AD32" s="48"/>
      <c r="AE32" s="48"/>
      <c r="AF32" s="48"/>
      <c r="AG32" s="48"/>
      <c r="AH32" s="48"/>
      <c r="AI32" s="48"/>
      <c r="AJ32" s="48"/>
      <c r="AK32" s="264">
        <f>SUM(AK23:AK30)</f>
        <v>0</v>
      </c>
      <c r="AL32" s="263"/>
      <c r="AM32" s="263"/>
      <c r="AN32" s="263"/>
      <c r="AO32" s="265"/>
      <c r="AP32" s="46"/>
      <c r="AQ32" s="50"/>
      <c r="BE32" s="248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75" customHeight="1">
      <c r="B39" s="36"/>
      <c r="C39" s="56" t="s">
        <v>55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57"/>
      <c r="C41" s="58" t="s">
        <v>13</v>
      </c>
      <c r="L41" s="3" t="str">
        <f>K5</f>
        <v>1192015</v>
      </c>
      <c r="AR41" s="57"/>
    </row>
    <row r="42" spans="2:44" s="4" customFormat="1" ht="36.75" customHeight="1">
      <c r="B42" s="59"/>
      <c r="C42" s="60" t="s">
        <v>16</v>
      </c>
      <c r="L42" s="266" t="str">
        <f>K6</f>
        <v>Regenerace_bytového_domu_ul._Vodárenská_č._6,_792</v>
      </c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R42" s="59"/>
    </row>
    <row r="43" spans="2:44" s="1" customFormat="1" ht="6.75" customHeight="1">
      <c r="B43" s="36"/>
      <c r="AR43" s="36"/>
    </row>
    <row r="44" spans="2:44" s="1" customFormat="1" ht="15">
      <c r="B44" s="36"/>
      <c r="C44" s="58" t="s">
        <v>23</v>
      </c>
      <c r="L44" s="61" t="str">
        <f>IF(K8="","",K8)</f>
        <v>Vodárenská 6, Bruntál</v>
      </c>
      <c r="AI44" s="58" t="s">
        <v>25</v>
      </c>
      <c r="AM44" s="268" t="str">
        <f>IF(AN8="","",AN8)</f>
        <v>20.04.2016</v>
      </c>
      <c r="AN44" s="248"/>
      <c r="AR44" s="36"/>
    </row>
    <row r="45" spans="2:44" s="1" customFormat="1" ht="6.75" customHeight="1">
      <c r="B45" s="36"/>
      <c r="AR45" s="36"/>
    </row>
    <row r="46" spans="2:56" s="1" customFormat="1" ht="15">
      <c r="B46" s="36"/>
      <c r="C46" s="58" t="s">
        <v>29</v>
      </c>
      <c r="L46" s="3" t="str">
        <f>IF(E11="","",E11)</f>
        <v>Hospodářská správa města Bruntál</v>
      </c>
      <c r="AI46" s="58" t="s">
        <v>37</v>
      </c>
      <c r="AM46" s="269" t="str">
        <f>IF(E17="","",E17)</f>
        <v>RHstav projekce s.r.o., Těšetice</v>
      </c>
      <c r="AN46" s="248"/>
      <c r="AO46" s="248"/>
      <c r="AP46" s="248"/>
      <c r="AR46" s="36"/>
      <c r="AS46" s="270" t="s">
        <v>56</v>
      </c>
      <c r="AT46" s="271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35</v>
      </c>
      <c r="L47" s="3">
        <f>IF(E14="Vyplň údaj","",E14)</f>
      </c>
      <c r="AR47" s="36"/>
      <c r="AS47" s="272"/>
      <c r="AT47" s="258"/>
      <c r="AU47" s="37"/>
      <c r="AV47" s="37"/>
      <c r="AW47" s="37"/>
      <c r="AX47" s="37"/>
      <c r="AY47" s="37"/>
      <c r="AZ47" s="37"/>
      <c r="BA47" s="37"/>
      <c r="BB47" s="37"/>
      <c r="BC47" s="37"/>
      <c r="BD47" s="66"/>
    </row>
    <row r="48" spans="2:56" s="1" customFormat="1" ht="10.5" customHeight="1">
      <c r="B48" s="36"/>
      <c r="AR48" s="36"/>
      <c r="AS48" s="272"/>
      <c r="AT48" s="258"/>
      <c r="AU48" s="37"/>
      <c r="AV48" s="37"/>
      <c r="AW48" s="37"/>
      <c r="AX48" s="37"/>
      <c r="AY48" s="37"/>
      <c r="AZ48" s="37"/>
      <c r="BA48" s="37"/>
      <c r="BB48" s="37"/>
      <c r="BC48" s="37"/>
      <c r="BD48" s="66"/>
    </row>
    <row r="49" spans="2:56" s="1" customFormat="1" ht="29.25" customHeight="1">
      <c r="B49" s="36"/>
      <c r="C49" s="273" t="s">
        <v>57</v>
      </c>
      <c r="D49" s="274"/>
      <c r="E49" s="274"/>
      <c r="F49" s="274"/>
      <c r="G49" s="274"/>
      <c r="H49" s="67"/>
      <c r="I49" s="275" t="s">
        <v>58</v>
      </c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6" t="s">
        <v>59</v>
      </c>
      <c r="AH49" s="274"/>
      <c r="AI49" s="274"/>
      <c r="AJ49" s="274"/>
      <c r="AK49" s="274"/>
      <c r="AL49" s="274"/>
      <c r="AM49" s="274"/>
      <c r="AN49" s="275" t="s">
        <v>60</v>
      </c>
      <c r="AO49" s="274"/>
      <c r="AP49" s="274"/>
      <c r="AQ49" s="68" t="s">
        <v>61</v>
      </c>
      <c r="AR49" s="36"/>
      <c r="AS49" s="69" t="s">
        <v>62</v>
      </c>
      <c r="AT49" s="70" t="s">
        <v>63</v>
      </c>
      <c r="AU49" s="70" t="s">
        <v>64</v>
      </c>
      <c r="AV49" s="70" t="s">
        <v>65</v>
      </c>
      <c r="AW49" s="70" t="s">
        <v>66</v>
      </c>
      <c r="AX49" s="70" t="s">
        <v>67</v>
      </c>
      <c r="AY49" s="70" t="s">
        <v>68</v>
      </c>
      <c r="AZ49" s="70" t="s">
        <v>69</v>
      </c>
      <c r="BA49" s="70" t="s">
        <v>70</v>
      </c>
      <c r="BB49" s="70" t="s">
        <v>71</v>
      </c>
      <c r="BC49" s="70" t="s">
        <v>72</v>
      </c>
      <c r="BD49" s="71" t="s">
        <v>73</v>
      </c>
    </row>
    <row r="50" spans="2:56" s="1" customFormat="1" ht="10.5" customHeight="1">
      <c r="B50" s="36"/>
      <c r="AR50" s="36"/>
      <c r="AS50" s="7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3" t="s">
        <v>74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84">
        <f>ROUND(AG52+AG54,2)</f>
        <v>0</v>
      </c>
      <c r="AH51" s="284"/>
      <c r="AI51" s="284"/>
      <c r="AJ51" s="284"/>
      <c r="AK51" s="284"/>
      <c r="AL51" s="284"/>
      <c r="AM51" s="284"/>
      <c r="AN51" s="285">
        <f>SUM(AG51,AT51)</f>
        <v>0</v>
      </c>
      <c r="AO51" s="285"/>
      <c r="AP51" s="285"/>
      <c r="AQ51" s="75" t="s">
        <v>20</v>
      </c>
      <c r="AR51" s="59"/>
      <c r="AS51" s="76">
        <f>ROUND(AS52+AS54,2)</f>
        <v>0</v>
      </c>
      <c r="AT51" s="77">
        <f>ROUND(SUM(AV51:AW51),2)</f>
        <v>0</v>
      </c>
      <c r="AU51" s="78">
        <f>ROUND(AU52+AU54,5)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ROUND(AZ52+AZ54,2)</f>
        <v>0</v>
      </c>
      <c r="BA51" s="77">
        <f>ROUND(BA52+BA54,2)</f>
        <v>0</v>
      </c>
      <c r="BB51" s="77">
        <f>ROUND(BB52+BB54,2)</f>
        <v>0</v>
      </c>
      <c r="BC51" s="77">
        <f>ROUND(BC52+BC54,2)</f>
        <v>0</v>
      </c>
      <c r="BD51" s="79">
        <f>ROUND(BD52+BD54,2)</f>
        <v>0</v>
      </c>
      <c r="BS51" s="60" t="s">
        <v>75</v>
      </c>
      <c r="BT51" s="60" t="s">
        <v>76</v>
      </c>
      <c r="BU51" s="80" t="s">
        <v>77</v>
      </c>
      <c r="BV51" s="60" t="s">
        <v>78</v>
      </c>
      <c r="BW51" s="60" t="s">
        <v>5</v>
      </c>
      <c r="BX51" s="60" t="s">
        <v>79</v>
      </c>
      <c r="CL51" s="60" t="s">
        <v>20</v>
      </c>
    </row>
    <row r="52" spans="2:91" s="5" customFormat="1" ht="27" customHeight="1">
      <c r="B52" s="81"/>
      <c r="C52" s="82"/>
      <c r="D52" s="280" t="s">
        <v>80</v>
      </c>
      <c r="E52" s="278"/>
      <c r="F52" s="278"/>
      <c r="G52" s="278"/>
      <c r="H52" s="278"/>
      <c r="I52" s="83"/>
      <c r="J52" s="280" t="s">
        <v>81</v>
      </c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9">
        <f>ROUND(AG53,2)</f>
        <v>0</v>
      </c>
      <c r="AH52" s="278"/>
      <c r="AI52" s="278"/>
      <c r="AJ52" s="278"/>
      <c r="AK52" s="278"/>
      <c r="AL52" s="278"/>
      <c r="AM52" s="278"/>
      <c r="AN52" s="277">
        <f>SUM(AG52,AT52)</f>
        <v>0</v>
      </c>
      <c r="AO52" s="278"/>
      <c r="AP52" s="278"/>
      <c r="AQ52" s="84" t="s">
        <v>82</v>
      </c>
      <c r="AR52" s="81"/>
      <c r="AS52" s="85">
        <f>ROUND(AS53,2)</f>
        <v>0</v>
      </c>
      <c r="AT52" s="86">
        <f>ROUND(SUM(AV52:AW52),2)</f>
        <v>0</v>
      </c>
      <c r="AU52" s="87">
        <f>ROUND(AU53,5)</f>
        <v>0</v>
      </c>
      <c r="AV52" s="86">
        <f>ROUND(AZ52*L26,2)</f>
        <v>0</v>
      </c>
      <c r="AW52" s="86">
        <f>ROUND(BA52*L27,2)</f>
        <v>0</v>
      </c>
      <c r="AX52" s="86">
        <f>ROUND(BB52*L26,2)</f>
        <v>0</v>
      </c>
      <c r="AY52" s="86">
        <f>ROUND(BC52*L27,2)</f>
        <v>0</v>
      </c>
      <c r="AZ52" s="86">
        <f>ROUND(AZ53,2)</f>
        <v>0</v>
      </c>
      <c r="BA52" s="86">
        <f>ROUND(BA53,2)</f>
        <v>0</v>
      </c>
      <c r="BB52" s="86">
        <f>ROUND(BB53,2)</f>
        <v>0</v>
      </c>
      <c r="BC52" s="86">
        <f>ROUND(BC53,2)</f>
        <v>0</v>
      </c>
      <c r="BD52" s="88">
        <f>ROUND(BD53,2)</f>
        <v>0</v>
      </c>
      <c r="BS52" s="89" t="s">
        <v>75</v>
      </c>
      <c r="BT52" s="89" t="s">
        <v>22</v>
      </c>
      <c r="BU52" s="89" t="s">
        <v>77</v>
      </c>
      <c r="BV52" s="89" t="s">
        <v>78</v>
      </c>
      <c r="BW52" s="89" t="s">
        <v>83</v>
      </c>
      <c r="BX52" s="89" t="s">
        <v>5</v>
      </c>
      <c r="CL52" s="89" t="s">
        <v>20</v>
      </c>
      <c r="CM52" s="89" t="s">
        <v>22</v>
      </c>
    </row>
    <row r="53" spans="1:90" s="6" customFormat="1" ht="21.75" customHeight="1">
      <c r="A53" s="291" t="s">
        <v>1529</v>
      </c>
      <c r="B53" s="90"/>
      <c r="C53" s="9"/>
      <c r="D53" s="9"/>
      <c r="E53" s="283" t="s">
        <v>84</v>
      </c>
      <c r="F53" s="282"/>
      <c r="G53" s="282"/>
      <c r="H53" s="282"/>
      <c r="I53" s="282"/>
      <c r="J53" s="9"/>
      <c r="K53" s="283" t="s">
        <v>81</v>
      </c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1">
        <f>'01.1. - Architektonicko s...'!J29</f>
        <v>0</v>
      </c>
      <c r="AH53" s="282"/>
      <c r="AI53" s="282"/>
      <c r="AJ53" s="282"/>
      <c r="AK53" s="282"/>
      <c r="AL53" s="282"/>
      <c r="AM53" s="282"/>
      <c r="AN53" s="281">
        <f>SUM(AG53,AT53)</f>
        <v>0</v>
      </c>
      <c r="AO53" s="282"/>
      <c r="AP53" s="282"/>
      <c r="AQ53" s="91" t="s">
        <v>85</v>
      </c>
      <c r="AR53" s="90"/>
      <c r="AS53" s="92">
        <v>0</v>
      </c>
      <c r="AT53" s="93">
        <f>ROUND(SUM(AV53:AW53),2)</f>
        <v>0</v>
      </c>
      <c r="AU53" s="94">
        <f>'01.1. - Architektonicko s...'!P109</f>
        <v>0</v>
      </c>
      <c r="AV53" s="93">
        <f>'01.1. - Architektonicko s...'!J32</f>
        <v>0</v>
      </c>
      <c r="AW53" s="93">
        <f>'01.1. - Architektonicko s...'!J33</f>
        <v>0</v>
      </c>
      <c r="AX53" s="93">
        <f>'01.1. - Architektonicko s...'!J34</f>
        <v>0</v>
      </c>
      <c r="AY53" s="93">
        <f>'01.1. - Architektonicko s...'!J35</f>
        <v>0</v>
      </c>
      <c r="AZ53" s="93">
        <f>'01.1. - Architektonicko s...'!F32</f>
        <v>0</v>
      </c>
      <c r="BA53" s="93">
        <f>'01.1. - Architektonicko s...'!F33</f>
        <v>0</v>
      </c>
      <c r="BB53" s="93">
        <f>'01.1. - Architektonicko s...'!F34</f>
        <v>0</v>
      </c>
      <c r="BC53" s="93">
        <f>'01.1. - Architektonicko s...'!F35</f>
        <v>0</v>
      </c>
      <c r="BD53" s="95">
        <f>'01.1. - Architektonicko s...'!F36</f>
        <v>0</v>
      </c>
      <c r="BT53" s="96" t="s">
        <v>86</v>
      </c>
      <c r="BV53" s="96" t="s">
        <v>78</v>
      </c>
      <c r="BW53" s="96" t="s">
        <v>87</v>
      </c>
      <c r="BX53" s="96" t="s">
        <v>83</v>
      </c>
      <c r="CL53" s="96" t="s">
        <v>20</v>
      </c>
    </row>
    <row r="54" spans="2:91" s="5" customFormat="1" ht="27" customHeight="1">
      <c r="B54" s="81"/>
      <c r="C54" s="82"/>
      <c r="D54" s="280" t="s">
        <v>88</v>
      </c>
      <c r="E54" s="278"/>
      <c r="F54" s="278"/>
      <c r="G54" s="278"/>
      <c r="H54" s="278"/>
      <c r="I54" s="83"/>
      <c r="J54" s="280" t="s">
        <v>89</v>
      </c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9">
        <f>ROUND(AG55,2)</f>
        <v>0</v>
      </c>
      <c r="AH54" s="278"/>
      <c r="AI54" s="278"/>
      <c r="AJ54" s="278"/>
      <c r="AK54" s="278"/>
      <c r="AL54" s="278"/>
      <c r="AM54" s="278"/>
      <c r="AN54" s="277">
        <f>SUM(AG54,AT54)</f>
        <v>0</v>
      </c>
      <c r="AO54" s="278"/>
      <c r="AP54" s="278"/>
      <c r="AQ54" s="84" t="s">
        <v>82</v>
      </c>
      <c r="AR54" s="81"/>
      <c r="AS54" s="85">
        <f>ROUND(AS55,2)</f>
        <v>0</v>
      </c>
      <c r="AT54" s="86">
        <f>ROUND(SUM(AV54:AW54),2)</f>
        <v>0</v>
      </c>
      <c r="AU54" s="87">
        <f>ROUND(AU55,5)</f>
        <v>0</v>
      </c>
      <c r="AV54" s="86">
        <f>ROUND(AZ54*L26,2)</f>
        <v>0</v>
      </c>
      <c r="AW54" s="86">
        <f>ROUND(BA54*L27,2)</f>
        <v>0</v>
      </c>
      <c r="AX54" s="86">
        <f>ROUND(BB54*L26,2)</f>
        <v>0</v>
      </c>
      <c r="AY54" s="86">
        <f>ROUND(BC54*L27,2)</f>
        <v>0</v>
      </c>
      <c r="AZ54" s="86">
        <f>ROUND(AZ55,2)</f>
        <v>0</v>
      </c>
      <c r="BA54" s="86">
        <f>ROUND(BA55,2)</f>
        <v>0</v>
      </c>
      <c r="BB54" s="86">
        <f>ROUND(BB55,2)</f>
        <v>0</v>
      </c>
      <c r="BC54" s="86">
        <f>ROUND(BC55,2)</f>
        <v>0</v>
      </c>
      <c r="BD54" s="88">
        <f>ROUND(BD55,2)</f>
        <v>0</v>
      </c>
      <c r="BS54" s="89" t="s">
        <v>75</v>
      </c>
      <c r="BT54" s="89" t="s">
        <v>22</v>
      </c>
      <c r="BU54" s="89" t="s">
        <v>77</v>
      </c>
      <c r="BV54" s="89" t="s">
        <v>78</v>
      </c>
      <c r="BW54" s="89" t="s">
        <v>90</v>
      </c>
      <c r="BX54" s="89" t="s">
        <v>5</v>
      </c>
      <c r="CL54" s="89" t="s">
        <v>20</v>
      </c>
      <c r="CM54" s="89" t="s">
        <v>22</v>
      </c>
    </row>
    <row r="55" spans="1:90" s="6" customFormat="1" ht="21.75" customHeight="1">
      <c r="A55" s="291" t="s">
        <v>1529</v>
      </c>
      <c r="B55" s="90"/>
      <c r="C55" s="9"/>
      <c r="D55" s="9"/>
      <c r="E55" s="283" t="s">
        <v>91</v>
      </c>
      <c r="F55" s="282"/>
      <c r="G55" s="282"/>
      <c r="H55" s="282"/>
      <c r="I55" s="282"/>
      <c r="J55" s="9"/>
      <c r="K55" s="283" t="s">
        <v>89</v>
      </c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1">
        <f>'02.1. - Vedlejší rozpočto...'!J29</f>
        <v>0</v>
      </c>
      <c r="AH55" s="282"/>
      <c r="AI55" s="282"/>
      <c r="AJ55" s="282"/>
      <c r="AK55" s="282"/>
      <c r="AL55" s="282"/>
      <c r="AM55" s="282"/>
      <c r="AN55" s="281">
        <f>SUM(AG55,AT55)</f>
        <v>0</v>
      </c>
      <c r="AO55" s="282"/>
      <c r="AP55" s="282"/>
      <c r="AQ55" s="91" t="s">
        <v>85</v>
      </c>
      <c r="AR55" s="90"/>
      <c r="AS55" s="97">
        <v>0</v>
      </c>
      <c r="AT55" s="98">
        <f>ROUND(SUM(AV55:AW55),2)</f>
        <v>0</v>
      </c>
      <c r="AU55" s="99">
        <f>'02.1. - Vedlejší rozpočto...'!P84</f>
        <v>0</v>
      </c>
      <c r="AV55" s="98">
        <f>'02.1. - Vedlejší rozpočto...'!J32</f>
        <v>0</v>
      </c>
      <c r="AW55" s="98">
        <f>'02.1. - Vedlejší rozpočto...'!J33</f>
        <v>0</v>
      </c>
      <c r="AX55" s="98">
        <f>'02.1. - Vedlejší rozpočto...'!J34</f>
        <v>0</v>
      </c>
      <c r="AY55" s="98">
        <f>'02.1. - Vedlejší rozpočto...'!J35</f>
        <v>0</v>
      </c>
      <c r="AZ55" s="98">
        <f>'02.1. - Vedlejší rozpočto...'!F32</f>
        <v>0</v>
      </c>
      <c r="BA55" s="98">
        <f>'02.1. - Vedlejší rozpočto...'!F33</f>
        <v>0</v>
      </c>
      <c r="BB55" s="98">
        <f>'02.1. - Vedlejší rozpočto...'!F34</f>
        <v>0</v>
      </c>
      <c r="BC55" s="98">
        <f>'02.1. - Vedlejší rozpočto...'!F35</f>
        <v>0</v>
      </c>
      <c r="BD55" s="100">
        <f>'02.1. - Vedlejší rozpočto...'!F36</f>
        <v>0</v>
      </c>
      <c r="BT55" s="96" t="s">
        <v>86</v>
      </c>
      <c r="BV55" s="96" t="s">
        <v>78</v>
      </c>
      <c r="BW55" s="96" t="s">
        <v>92</v>
      </c>
      <c r="BX55" s="96" t="s">
        <v>90</v>
      </c>
      <c r="CL55" s="96" t="s">
        <v>93</v>
      </c>
    </row>
    <row r="56" spans="2:44" s="1" customFormat="1" ht="30" customHeight="1">
      <c r="B56" s="36"/>
      <c r="AR56" s="36"/>
    </row>
    <row r="57" spans="2:44" s="1" customFormat="1" ht="6.75" customHeight="1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36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E55:I55"/>
    <mergeCell ref="K55:AF55"/>
    <mergeCell ref="AG51:AM51"/>
    <mergeCell ref="AN51:AP51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.1. - Architektonicko s...'!C2" tooltip="01.1. - Architektonicko s..." display="/"/>
    <hyperlink ref="A55" location="'02.1. - Vedlejší rozpočto...'!C2" tooltip="02.1. - Vedlejší rozpočto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93"/>
      <c r="C1" s="293"/>
      <c r="D1" s="292" t="s">
        <v>1</v>
      </c>
      <c r="E1" s="293"/>
      <c r="F1" s="294" t="s">
        <v>1530</v>
      </c>
      <c r="G1" s="299" t="s">
        <v>1531</v>
      </c>
      <c r="H1" s="299"/>
      <c r="I1" s="300"/>
      <c r="J1" s="294" t="s">
        <v>1532</v>
      </c>
      <c r="K1" s="292" t="s">
        <v>94</v>
      </c>
      <c r="L1" s="294" t="s">
        <v>1533</v>
      </c>
      <c r="M1" s="294"/>
      <c r="N1" s="294"/>
      <c r="O1" s="294"/>
      <c r="P1" s="294"/>
      <c r="Q1" s="294"/>
      <c r="R1" s="294"/>
      <c r="S1" s="294"/>
      <c r="T1" s="294"/>
      <c r="U1" s="290"/>
      <c r="V1" s="29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9" t="s">
        <v>87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22</v>
      </c>
    </row>
    <row r="4" spans="2:46" ht="36.75" customHeight="1">
      <c r="B4" s="23"/>
      <c r="C4" s="24"/>
      <c r="D4" s="25" t="s">
        <v>95</v>
      </c>
      <c r="E4" s="24"/>
      <c r="F4" s="24"/>
      <c r="G4" s="24"/>
      <c r="H4" s="24"/>
      <c r="I4" s="103"/>
      <c r="J4" s="24"/>
      <c r="K4" s="26"/>
      <c r="M4" s="27" t="s">
        <v>10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5">
      <c r="B6" s="23"/>
      <c r="C6" s="24"/>
      <c r="D6" s="32" t="s">
        <v>16</v>
      </c>
      <c r="E6" s="24"/>
      <c r="F6" s="24"/>
      <c r="G6" s="24"/>
      <c r="H6" s="24"/>
      <c r="I6" s="103"/>
      <c r="J6" s="24"/>
      <c r="K6" s="26"/>
    </row>
    <row r="7" spans="2:11" ht="22.5" customHeight="1">
      <c r="B7" s="23"/>
      <c r="C7" s="24"/>
      <c r="D7" s="24"/>
      <c r="E7" s="286" t="str">
        <f>'Rekapitulace stavby'!K6</f>
        <v>Regenerace_bytového_domu_ul._Vodárenská_č._6,_792</v>
      </c>
      <c r="F7" s="251"/>
      <c r="G7" s="251"/>
      <c r="H7" s="251"/>
      <c r="I7" s="103"/>
      <c r="J7" s="24"/>
      <c r="K7" s="26"/>
    </row>
    <row r="8" spans="2:11" ht="15">
      <c r="B8" s="23"/>
      <c r="C8" s="24"/>
      <c r="D8" s="32" t="s">
        <v>96</v>
      </c>
      <c r="E8" s="24"/>
      <c r="F8" s="24"/>
      <c r="G8" s="24"/>
      <c r="H8" s="24"/>
      <c r="I8" s="103"/>
      <c r="J8" s="24"/>
      <c r="K8" s="26"/>
    </row>
    <row r="9" spans="2:11" s="1" customFormat="1" ht="22.5" customHeight="1">
      <c r="B9" s="36"/>
      <c r="C9" s="37"/>
      <c r="D9" s="37"/>
      <c r="E9" s="286" t="s">
        <v>97</v>
      </c>
      <c r="F9" s="258"/>
      <c r="G9" s="258"/>
      <c r="H9" s="258"/>
      <c r="I9" s="104"/>
      <c r="J9" s="37"/>
      <c r="K9" s="40"/>
    </row>
    <row r="10" spans="2:11" s="1" customFormat="1" ht="15">
      <c r="B10" s="36"/>
      <c r="C10" s="37"/>
      <c r="D10" s="32" t="s">
        <v>98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287" t="s">
        <v>99</v>
      </c>
      <c r="F11" s="258"/>
      <c r="G11" s="258"/>
      <c r="H11" s="258"/>
      <c r="I11" s="104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05" t="s">
        <v>21</v>
      </c>
      <c r="J13" s="30" t="s">
        <v>20</v>
      </c>
      <c r="K13" s="40"/>
    </row>
    <row r="14" spans="2:11" s="1" customFormat="1" ht="14.2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05" t="s">
        <v>25</v>
      </c>
      <c r="J14" s="106" t="str">
        <f>'Rekapitulace stavby'!AN8</f>
        <v>20.04.2016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29</v>
      </c>
      <c r="E16" s="37"/>
      <c r="F16" s="37"/>
      <c r="G16" s="37"/>
      <c r="H16" s="37"/>
      <c r="I16" s="105" t="s">
        <v>30</v>
      </c>
      <c r="J16" s="30" t="s">
        <v>31</v>
      </c>
      <c r="K16" s="40"/>
    </row>
    <row r="17" spans="2:11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05" t="s">
        <v>33</v>
      </c>
      <c r="J17" s="30" t="s">
        <v>34</v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35</v>
      </c>
      <c r="E19" s="37"/>
      <c r="F19" s="37"/>
      <c r="G19" s="37"/>
      <c r="H19" s="37"/>
      <c r="I19" s="105" t="s">
        <v>30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33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37</v>
      </c>
      <c r="E22" s="37"/>
      <c r="F22" s="37"/>
      <c r="G22" s="37"/>
      <c r="H22" s="37"/>
      <c r="I22" s="105" t="s">
        <v>30</v>
      </c>
      <c r="J22" s="30" t="s">
        <v>38</v>
      </c>
      <c r="K22" s="40"/>
    </row>
    <row r="23" spans="2:11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05" t="s">
        <v>33</v>
      </c>
      <c r="J23" s="30" t="s">
        <v>34</v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41</v>
      </c>
      <c r="E25" s="37"/>
      <c r="F25" s="37"/>
      <c r="G25" s="37"/>
      <c r="H25" s="37"/>
      <c r="I25" s="104"/>
      <c r="J25" s="37"/>
      <c r="K25" s="40"/>
    </row>
    <row r="26" spans="2:11" s="7" customFormat="1" ht="22.5" customHeight="1">
      <c r="B26" s="107"/>
      <c r="C26" s="108"/>
      <c r="D26" s="108"/>
      <c r="E26" s="254" t="s">
        <v>20</v>
      </c>
      <c r="F26" s="288"/>
      <c r="G26" s="288"/>
      <c r="H26" s="288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42</v>
      </c>
      <c r="E29" s="37"/>
      <c r="F29" s="37"/>
      <c r="G29" s="37"/>
      <c r="H29" s="37"/>
      <c r="I29" s="104"/>
      <c r="J29" s="114">
        <f>ROUND(J109,2)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44</v>
      </c>
      <c r="G31" s="37"/>
      <c r="H31" s="37"/>
      <c r="I31" s="115" t="s">
        <v>43</v>
      </c>
      <c r="J31" s="41" t="s">
        <v>45</v>
      </c>
      <c r="K31" s="40"/>
    </row>
    <row r="32" spans="2:11" s="1" customFormat="1" ht="14.25" customHeight="1">
      <c r="B32" s="36"/>
      <c r="C32" s="37"/>
      <c r="D32" s="44" t="s">
        <v>46</v>
      </c>
      <c r="E32" s="44" t="s">
        <v>47</v>
      </c>
      <c r="F32" s="116">
        <f>ROUND(SUM(BE109:BE2477),2)</f>
        <v>0</v>
      </c>
      <c r="G32" s="37"/>
      <c r="H32" s="37"/>
      <c r="I32" s="117">
        <v>0.21</v>
      </c>
      <c r="J32" s="116">
        <f>ROUND(ROUND((SUM(BE109:BE2477)),2)*I32,2)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48</v>
      </c>
      <c r="F33" s="116">
        <f>ROUND(SUM(BF109:BF2477),2)</f>
        <v>0</v>
      </c>
      <c r="G33" s="37"/>
      <c r="H33" s="37"/>
      <c r="I33" s="117">
        <v>0.15</v>
      </c>
      <c r="J33" s="116">
        <f>ROUND(ROUND((SUM(BF109:BF2477)),2)*I33,2)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49</v>
      </c>
      <c r="F34" s="116">
        <f>ROUND(SUM(BG109:BG2477),2)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50</v>
      </c>
      <c r="F35" s="116">
        <f>ROUND(SUM(BH109:BH2477),2)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51</v>
      </c>
      <c r="F36" s="116">
        <f>ROUND(SUM(BI109:BI2477),2)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52</v>
      </c>
      <c r="E38" s="67"/>
      <c r="F38" s="67"/>
      <c r="G38" s="120" t="s">
        <v>53</v>
      </c>
      <c r="H38" s="121" t="s">
        <v>54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100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16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2.5" customHeight="1">
      <c r="B47" s="36"/>
      <c r="C47" s="37"/>
      <c r="D47" s="37"/>
      <c r="E47" s="286" t="str">
        <f>E7</f>
        <v>Regenerace_bytového_domu_ul._Vodárenská_č._6,_792</v>
      </c>
      <c r="F47" s="258"/>
      <c r="G47" s="258"/>
      <c r="H47" s="258"/>
      <c r="I47" s="104"/>
      <c r="J47" s="37"/>
      <c r="K47" s="40"/>
    </row>
    <row r="48" spans="2:11" ht="15">
      <c r="B48" s="23"/>
      <c r="C48" s="32" t="s">
        <v>96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2.5" customHeight="1">
      <c r="B49" s="36"/>
      <c r="C49" s="37"/>
      <c r="D49" s="37"/>
      <c r="E49" s="286" t="s">
        <v>97</v>
      </c>
      <c r="F49" s="258"/>
      <c r="G49" s="258"/>
      <c r="H49" s="258"/>
      <c r="I49" s="104"/>
      <c r="J49" s="37"/>
      <c r="K49" s="40"/>
    </row>
    <row r="50" spans="2:11" s="1" customFormat="1" ht="14.25" customHeight="1">
      <c r="B50" s="36"/>
      <c r="C50" s="32" t="s">
        <v>98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3.25" customHeight="1">
      <c r="B51" s="36"/>
      <c r="C51" s="37"/>
      <c r="D51" s="37"/>
      <c r="E51" s="287" t="str">
        <f>E11</f>
        <v>01.1. - Architektonicko stavební řešení</v>
      </c>
      <c r="F51" s="258"/>
      <c r="G51" s="258"/>
      <c r="H51" s="258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Vodárenská 6, Bruntál</v>
      </c>
      <c r="G53" s="37"/>
      <c r="H53" s="37"/>
      <c r="I53" s="105" t="s">
        <v>25</v>
      </c>
      <c r="J53" s="106" t="str">
        <f>IF(J14="","",J14)</f>
        <v>20.04.2016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5">
      <c r="B55" s="36"/>
      <c r="C55" s="32" t="s">
        <v>29</v>
      </c>
      <c r="D55" s="37"/>
      <c r="E55" s="37"/>
      <c r="F55" s="30" t="str">
        <f>E17</f>
        <v>Hospodářská správa města Bruntál</v>
      </c>
      <c r="G55" s="37"/>
      <c r="H55" s="37"/>
      <c r="I55" s="105" t="s">
        <v>37</v>
      </c>
      <c r="J55" s="30" t="str">
        <f>E23</f>
        <v>RHstav projekce s.r.o., Těšetice</v>
      </c>
      <c r="K55" s="40"/>
    </row>
    <row r="56" spans="2:11" s="1" customFormat="1" ht="14.25" customHeight="1">
      <c r="B56" s="36"/>
      <c r="C56" s="32" t="s">
        <v>35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101</v>
      </c>
      <c r="D58" s="118"/>
      <c r="E58" s="118"/>
      <c r="F58" s="118"/>
      <c r="G58" s="118"/>
      <c r="H58" s="118"/>
      <c r="I58" s="129"/>
      <c r="J58" s="130" t="s">
        <v>102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103</v>
      </c>
      <c r="D60" s="37"/>
      <c r="E60" s="37"/>
      <c r="F60" s="37"/>
      <c r="G60" s="37"/>
      <c r="H60" s="37"/>
      <c r="I60" s="104"/>
      <c r="J60" s="114">
        <f>J109</f>
        <v>0</v>
      </c>
      <c r="K60" s="40"/>
      <c r="AU60" s="19" t="s">
        <v>104</v>
      </c>
    </row>
    <row r="61" spans="2:11" s="8" customFormat="1" ht="24.75" customHeight="1">
      <c r="B61" s="133"/>
      <c r="C61" s="134"/>
      <c r="D61" s="135" t="s">
        <v>105</v>
      </c>
      <c r="E61" s="136"/>
      <c r="F61" s="136"/>
      <c r="G61" s="136"/>
      <c r="H61" s="136"/>
      <c r="I61" s="137"/>
      <c r="J61" s="138">
        <f>J110</f>
        <v>0</v>
      </c>
      <c r="K61" s="139"/>
    </row>
    <row r="62" spans="2:11" s="9" customFormat="1" ht="19.5" customHeight="1">
      <c r="B62" s="140"/>
      <c r="C62" s="141"/>
      <c r="D62" s="142" t="s">
        <v>106</v>
      </c>
      <c r="E62" s="143"/>
      <c r="F62" s="143"/>
      <c r="G62" s="143"/>
      <c r="H62" s="143"/>
      <c r="I62" s="144"/>
      <c r="J62" s="145">
        <f>J111</f>
        <v>0</v>
      </c>
      <c r="K62" s="146"/>
    </row>
    <row r="63" spans="2:11" s="9" customFormat="1" ht="19.5" customHeight="1">
      <c r="B63" s="140"/>
      <c r="C63" s="141"/>
      <c r="D63" s="142" t="s">
        <v>107</v>
      </c>
      <c r="E63" s="143"/>
      <c r="F63" s="143"/>
      <c r="G63" s="143"/>
      <c r="H63" s="143"/>
      <c r="I63" s="144"/>
      <c r="J63" s="145">
        <f>J256</f>
        <v>0</v>
      </c>
      <c r="K63" s="146"/>
    </row>
    <row r="64" spans="2:11" s="9" customFormat="1" ht="19.5" customHeight="1">
      <c r="B64" s="140"/>
      <c r="C64" s="141"/>
      <c r="D64" s="142" t="s">
        <v>108</v>
      </c>
      <c r="E64" s="143"/>
      <c r="F64" s="143"/>
      <c r="G64" s="143"/>
      <c r="H64" s="143"/>
      <c r="I64" s="144"/>
      <c r="J64" s="145">
        <f>J271</f>
        <v>0</v>
      </c>
      <c r="K64" s="146"/>
    </row>
    <row r="65" spans="2:11" s="9" customFormat="1" ht="19.5" customHeight="1">
      <c r="B65" s="140"/>
      <c r="C65" s="141"/>
      <c r="D65" s="142" t="s">
        <v>109</v>
      </c>
      <c r="E65" s="143"/>
      <c r="F65" s="143"/>
      <c r="G65" s="143"/>
      <c r="H65" s="143"/>
      <c r="I65" s="144"/>
      <c r="J65" s="145">
        <f>J300</f>
        <v>0</v>
      </c>
      <c r="K65" s="146"/>
    </row>
    <row r="66" spans="2:11" s="9" customFormat="1" ht="19.5" customHeight="1">
      <c r="B66" s="140"/>
      <c r="C66" s="141"/>
      <c r="D66" s="142" t="s">
        <v>110</v>
      </c>
      <c r="E66" s="143"/>
      <c r="F66" s="143"/>
      <c r="G66" s="143"/>
      <c r="H66" s="143"/>
      <c r="I66" s="144"/>
      <c r="J66" s="145">
        <f>J333</f>
        <v>0</v>
      </c>
      <c r="K66" s="146"/>
    </row>
    <row r="67" spans="2:11" s="9" customFormat="1" ht="19.5" customHeight="1">
      <c r="B67" s="140"/>
      <c r="C67" s="141"/>
      <c r="D67" s="142" t="s">
        <v>111</v>
      </c>
      <c r="E67" s="143"/>
      <c r="F67" s="143"/>
      <c r="G67" s="143"/>
      <c r="H67" s="143"/>
      <c r="I67" s="144"/>
      <c r="J67" s="145">
        <f>J339</f>
        <v>0</v>
      </c>
      <c r="K67" s="146"/>
    </row>
    <row r="68" spans="2:11" s="9" customFormat="1" ht="19.5" customHeight="1">
      <c r="B68" s="140"/>
      <c r="C68" s="141"/>
      <c r="D68" s="142" t="s">
        <v>112</v>
      </c>
      <c r="E68" s="143"/>
      <c r="F68" s="143"/>
      <c r="G68" s="143"/>
      <c r="H68" s="143"/>
      <c r="I68" s="144"/>
      <c r="J68" s="145">
        <f>J1178</f>
        <v>0</v>
      </c>
      <c r="K68" s="146"/>
    </row>
    <row r="69" spans="2:11" s="9" customFormat="1" ht="19.5" customHeight="1">
      <c r="B69" s="140"/>
      <c r="C69" s="141"/>
      <c r="D69" s="142" t="s">
        <v>113</v>
      </c>
      <c r="E69" s="143"/>
      <c r="F69" s="143"/>
      <c r="G69" s="143"/>
      <c r="H69" s="143"/>
      <c r="I69" s="144"/>
      <c r="J69" s="145">
        <f>J1678</f>
        <v>0</v>
      </c>
      <c r="K69" s="146"/>
    </row>
    <row r="70" spans="2:11" s="9" customFormat="1" ht="19.5" customHeight="1">
      <c r="B70" s="140"/>
      <c r="C70" s="141"/>
      <c r="D70" s="142" t="s">
        <v>114</v>
      </c>
      <c r="E70" s="143"/>
      <c r="F70" s="143"/>
      <c r="G70" s="143"/>
      <c r="H70" s="143"/>
      <c r="I70" s="144"/>
      <c r="J70" s="145">
        <f>J1688</f>
        <v>0</v>
      </c>
      <c r="K70" s="146"/>
    </row>
    <row r="71" spans="2:11" s="8" customFormat="1" ht="24.75" customHeight="1">
      <c r="B71" s="133"/>
      <c r="C71" s="134"/>
      <c r="D71" s="135" t="s">
        <v>115</v>
      </c>
      <c r="E71" s="136"/>
      <c r="F71" s="136"/>
      <c r="G71" s="136"/>
      <c r="H71" s="136"/>
      <c r="I71" s="137"/>
      <c r="J71" s="138">
        <f>J1691</f>
        <v>0</v>
      </c>
      <c r="K71" s="139"/>
    </row>
    <row r="72" spans="2:11" s="9" customFormat="1" ht="19.5" customHeight="1">
      <c r="B72" s="140"/>
      <c r="C72" s="141"/>
      <c r="D72" s="142" t="s">
        <v>116</v>
      </c>
      <c r="E72" s="143"/>
      <c r="F72" s="143"/>
      <c r="G72" s="143"/>
      <c r="H72" s="143"/>
      <c r="I72" s="144"/>
      <c r="J72" s="145">
        <f>J1692</f>
        <v>0</v>
      </c>
      <c r="K72" s="146"/>
    </row>
    <row r="73" spans="2:11" s="9" customFormat="1" ht="19.5" customHeight="1">
      <c r="B73" s="140"/>
      <c r="C73" s="141"/>
      <c r="D73" s="142" t="s">
        <v>117</v>
      </c>
      <c r="E73" s="143"/>
      <c r="F73" s="143"/>
      <c r="G73" s="143"/>
      <c r="H73" s="143"/>
      <c r="I73" s="144"/>
      <c r="J73" s="145">
        <f>J1762</f>
        <v>0</v>
      </c>
      <c r="K73" s="146"/>
    </row>
    <row r="74" spans="2:11" s="9" customFormat="1" ht="19.5" customHeight="1">
      <c r="B74" s="140"/>
      <c r="C74" s="141"/>
      <c r="D74" s="142" t="s">
        <v>118</v>
      </c>
      <c r="E74" s="143"/>
      <c r="F74" s="143"/>
      <c r="G74" s="143"/>
      <c r="H74" s="143"/>
      <c r="I74" s="144"/>
      <c r="J74" s="145">
        <f>J1831</f>
        <v>0</v>
      </c>
      <c r="K74" s="146"/>
    </row>
    <row r="75" spans="2:11" s="9" customFormat="1" ht="19.5" customHeight="1">
      <c r="B75" s="140"/>
      <c r="C75" s="141"/>
      <c r="D75" s="142" t="s">
        <v>119</v>
      </c>
      <c r="E75" s="143"/>
      <c r="F75" s="143"/>
      <c r="G75" s="143"/>
      <c r="H75" s="143"/>
      <c r="I75" s="144"/>
      <c r="J75" s="145">
        <f>J1939</f>
        <v>0</v>
      </c>
      <c r="K75" s="146"/>
    </row>
    <row r="76" spans="2:11" s="9" customFormat="1" ht="19.5" customHeight="1">
      <c r="B76" s="140"/>
      <c r="C76" s="141"/>
      <c r="D76" s="142" t="s">
        <v>120</v>
      </c>
      <c r="E76" s="143"/>
      <c r="F76" s="143"/>
      <c r="G76" s="143"/>
      <c r="H76" s="143"/>
      <c r="I76" s="144"/>
      <c r="J76" s="145">
        <f>J1954</f>
        <v>0</v>
      </c>
      <c r="K76" s="146"/>
    </row>
    <row r="77" spans="2:11" s="9" customFormat="1" ht="19.5" customHeight="1">
      <c r="B77" s="140"/>
      <c r="C77" s="141"/>
      <c r="D77" s="142" t="s">
        <v>121</v>
      </c>
      <c r="E77" s="143"/>
      <c r="F77" s="143"/>
      <c r="G77" s="143"/>
      <c r="H77" s="143"/>
      <c r="I77" s="144"/>
      <c r="J77" s="145">
        <f>J1959</f>
        <v>0</v>
      </c>
      <c r="K77" s="146"/>
    </row>
    <row r="78" spans="2:11" s="9" customFormat="1" ht="19.5" customHeight="1">
      <c r="B78" s="140"/>
      <c r="C78" s="141"/>
      <c r="D78" s="142" t="s">
        <v>122</v>
      </c>
      <c r="E78" s="143"/>
      <c r="F78" s="143"/>
      <c r="G78" s="143"/>
      <c r="H78" s="143"/>
      <c r="I78" s="144"/>
      <c r="J78" s="145">
        <f>J1965</f>
        <v>0</v>
      </c>
      <c r="K78" s="146"/>
    </row>
    <row r="79" spans="2:11" s="9" customFormat="1" ht="19.5" customHeight="1">
      <c r="B79" s="140"/>
      <c r="C79" s="141"/>
      <c r="D79" s="142" t="s">
        <v>123</v>
      </c>
      <c r="E79" s="143"/>
      <c r="F79" s="143"/>
      <c r="G79" s="143"/>
      <c r="H79" s="143"/>
      <c r="I79" s="144"/>
      <c r="J79" s="145">
        <f>J1971</f>
        <v>0</v>
      </c>
      <c r="K79" s="146"/>
    </row>
    <row r="80" spans="2:11" s="9" customFormat="1" ht="19.5" customHeight="1">
      <c r="B80" s="140"/>
      <c r="C80" s="141"/>
      <c r="D80" s="142" t="s">
        <v>124</v>
      </c>
      <c r="E80" s="143"/>
      <c r="F80" s="143"/>
      <c r="G80" s="143"/>
      <c r="H80" s="143"/>
      <c r="I80" s="144"/>
      <c r="J80" s="145">
        <f>J1976</f>
        <v>0</v>
      </c>
      <c r="K80" s="146"/>
    </row>
    <row r="81" spans="2:11" s="9" customFormat="1" ht="19.5" customHeight="1">
      <c r="B81" s="140"/>
      <c r="C81" s="141"/>
      <c r="D81" s="142" t="s">
        <v>125</v>
      </c>
      <c r="E81" s="143"/>
      <c r="F81" s="143"/>
      <c r="G81" s="143"/>
      <c r="H81" s="143"/>
      <c r="I81" s="144"/>
      <c r="J81" s="145">
        <f>J1994</f>
        <v>0</v>
      </c>
      <c r="K81" s="146"/>
    </row>
    <row r="82" spans="2:11" s="9" customFormat="1" ht="19.5" customHeight="1">
      <c r="B82" s="140"/>
      <c r="C82" s="141"/>
      <c r="D82" s="142" t="s">
        <v>126</v>
      </c>
      <c r="E82" s="143"/>
      <c r="F82" s="143"/>
      <c r="G82" s="143"/>
      <c r="H82" s="143"/>
      <c r="I82" s="144"/>
      <c r="J82" s="145">
        <f>J2126</f>
        <v>0</v>
      </c>
      <c r="K82" s="146"/>
    </row>
    <row r="83" spans="2:11" s="9" customFormat="1" ht="19.5" customHeight="1">
      <c r="B83" s="140"/>
      <c r="C83" s="141"/>
      <c r="D83" s="142" t="s">
        <v>127</v>
      </c>
      <c r="E83" s="143"/>
      <c r="F83" s="143"/>
      <c r="G83" s="143"/>
      <c r="H83" s="143"/>
      <c r="I83" s="144"/>
      <c r="J83" s="145">
        <f>J2218</f>
        <v>0</v>
      </c>
      <c r="K83" s="146"/>
    </row>
    <row r="84" spans="2:11" s="9" customFormat="1" ht="19.5" customHeight="1">
      <c r="B84" s="140"/>
      <c r="C84" s="141"/>
      <c r="D84" s="142" t="s">
        <v>128</v>
      </c>
      <c r="E84" s="143"/>
      <c r="F84" s="143"/>
      <c r="G84" s="143"/>
      <c r="H84" s="143"/>
      <c r="I84" s="144"/>
      <c r="J84" s="145">
        <f>J2326</f>
        <v>0</v>
      </c>
      <c r="K84" s="146"/>
    </row>
    <row r="85" spans="2:11" s="9" customFormat="1" ht="19.5" customHeight="1">
      <c r="B85" s="140"/>
      <c r="C85" s="141"/>
      <c r="D85" s="142" t="s">
        <v>129</v>
      </c>
      <c r="E85" s="143"/>
      <c r="F85" s="143"/>
      <c r="G85" s="143"/>
      <c r="H85" s="143"/>
      <c r="I85" s="144"/>
      <c r="J85" s="145">
        <f>J2391</f>
        <v>0</v>
      </c>
      <c r="K85" s="146"/>
    </row>
    <row r="86" spans="2:11" s="9" customFormat="1" ht="19.5" customHeight="1">
      <c r="B86" s="140"/>
      <c r="C86" s="141"/>
      <c r="D86" s="142" t="s">
        <v>130</v>
      </c>
      <c r="E86" s="143"/>
      <c r="F86" s="143"/>
      <c r="G86" s="143"/>
      <c r="H86" s="143"/>
      <c r="I86" s="144"/>
      <c r="J86" s="145">
        <f>J2437</f>
        <v>0</v>
      </c>
      <c r="K86" s="146"/>
    </row>
    <row r="87" spans="2:11" s="9" customFormat="1" ht="19.5" customHeight="1">
      <c r="B87" s="140"/>
      <c r="C87" s="141"/>
      <c r="D87" s="142" t="s">
        <v>131</v>
      </c>
      <c r="E87" s="143"/>
      <c r="F87" s="143"/>
      <c r="G87" s="143"/>
      <c r="H87" s="143"/>
      <c r="I87" s="144"/>
      <c r="J87" s="145">
        <f>J2471</f>
        <v>0</v>
      </c>
      <c r="K87" s="146"/>
    </row>
    <row r="88" spans="2:11" s="1" customFormat="1" ht="21.75" customHeight="1">
      <c r="B88" s="36"/>
      <c r="C88" s="37"/>
      <c r="D88" s="37"/>
      <c r="E88" s="37"/>
      <c r="F88" s="37"/>
      <c r="G88" s="37"/>
      <c r="H88" s="37"/>
      <c r="I88" s="104"/>
      <c r="J88" s="37"/>
      <c r="K88" s="40"/>
    </row>
    <row r="89" spans="2:11" s="1" customFormat="1" ht="6.75" customHeight="1">
      <c r="B89" s="51"/>
      <c r="C89" s="52"/>
      <c r="D89" s="52"/>
      <c r="E89" s="52"/>
      <c r="F89" s="52"/>
      <c r="G89" s="52"/>
      <c r="H89" s="52"/>
      <c r="I89" s="125"/>
      <c r="J89" s="52"/>
      <c r="K89" s="53"/>
    </row>
    <row r="93" spans="2:12" s="1" customFormat="1" ht="6.75" customHeight="1">
      <c r="B93" s="54"/>
      <c r="C93" s="55"/>
      <c r="D93" s="55"/>
      <c r="E93" s="55"/>
      <c r="F93" s="55"/>
      <c r="G93" s="55"/>
      <c r="H93" s="55"/>
      <c r="I93" s="126"/>
      <c r="J93" s="55"/>
      <c r="K93" s="55"/>
      <c r="L93" s="36"/>
    </row>
    <row r="94" spans="2:12" s="1" customFormat="1" ht="36.75" customHeight="1">
      <c r="B94" s="36"/>
      <c r="C94" s="56" t="s">
        <v>132</v>
      </c>
      <c r="I94" s="147"/>
      <c r="L94" s="36"/>
    </row>
    <row r="95" spans="2:12" s="1" customFormat="1" ht="6.75" customHeight="1">
      <c r="B95" s="36"/>
      <c r="I95" s="147"/>
      <c r="L95" s="36"/>
    </row>
    <row r="96" spans="2:12" s="1" customFormat="1" ht="14.25" customHeight="1">
      <c r="B96" s="36"/>
      <c r="C96" s="58" t="s">
        <v>16</v>
      </c>
      <c r="I96" s="147"/>
      <c r="L96" s="36"/>
    </row>
    <row r="97" spans="2:12" s="1" customFormat="1" ht="22.5" customHeight="1">
      <c r="B97" s="36"/>
      <c r="E97" s="289" t="str">
        <f>E7</f>
        <v>Regenerace_bytového_domu_ul._Vodárenská_č._6,_792</v>
      </c>
      <c r="F97" s="248"/>
      <c r="G97" s="248"/>
      <c r="H97" s="248"/>
      <c r="I97" s="147"/>
      <c r="L97" s="36"/>
    </row>
    <row r="98" spans="2:12" ht="15">
      <c r="B98" s="23"/>
      <c r="C98" s="58" t="s">
        <v>96</v>
      </c>
      <c r="L98" s="23"/>
    </row>
    <row r="99" spans="2:12" s="1" customFormat="1" ht="22.5" customHeight="1">
      <c r="B99" s="36"/>
      <c r="E99" s="289" t="s">
        <v>97</v>
      </c>
      <c r="F99" s="248"/>
      <c r="G99" s="248"/>
      <c r="H99" s="248"/>
      <c r="I99" s="147"/>
      <c r="L99" s="36"/>
    </row>
    <row r="100" spans="2:12" s="1" customFormat="1" ht="14.25" customHeight="1">
      <c r="B100" s="36"/>
      <c r="C100" s="58" t="s">
        <v>98</v>
      </c>
      <c r="I100" s="147"/>
      <c r="L100" s="36"/>
    </row>
    <row r="101" spans="2:12" s="1" customFormat="1" ht="23.25" customHeight="1">
      <c r="B101" s="36"/>
      <c r="E101" s="266" t="str">
        <f>E11</f>
        <v>01.1. - Architektonicko stavební řešení</v>
      </c>
      <c r="F101" s="248"/>
      <c r="G101" s="248"/>
      <c r="H101" s="248"/>
      <c r="I101" s="147"/>
      <c r="L101" s="36"/>
    </row>
    <row r="102" spans="2:12" s="1" customFormat="1" ht="6.75" customHeight="1">
      <c r="B102" s="36"/>
      <c r="I102" s="147"/>
      <c r="L102" s="36"/>
    </row>
    <row r="103" spans="2:12" s="1" customFormat="1" ht="18" customHeight="1">
      <c r="B103" s="36"/>
      <c r="C103" s="58" t="s">
        <v>23</v>
      </c>
      <c r="F103" s="148" t="str">
        <f>F14</f>
        <v>Vodárenská 6, Bruntál</v>
      </c>
      <c r="I103" s="149" t="s">
        <v>25</v>
      </c>
      <c r="J103" s="62" t="str">
        <f>IF(J14="","",J14)</f>
        <v>20.04.2016</v>
      </c>
      <c r="L103" s="36"/>
    </row>
    <row r="104" spans="2:12" s="1" customFormat="1" ht="6.75" customHeight="1">
      <c r="B104" s="36"/>
      <c r="I104" s="147"/>
      <c r="L104" s="36"/>
    </row>
    <row r="105" spans="2:12" s="1" customFormat="1" ht="15">
      <c r="B105" s="36"/>
      <c r="C105" s="58" t="s">
        <v>29</v>
      </c>
      <c r="F105" s="148" t="str">
        <f>E17</f>
        <v>Hospodářská správa města Bruntál</v>
      </c>
      <c r="I105" s="149" t="s">
        <v>37</v>
      </c>
      <c r="J105" s="148" t="str">
        <f>E23</f>
        <v>RHstav projekce s.r.o., Těšetice</v>
      </c>
      <c r="L105" s="36"/>
    </row>
    <row r="106" spans="2:12" s="1" customFormat="1" ht="14.25" customHeight="1">
      <c r="B106" s="36"/>
      <c r="C106" s="58" t="s">
        <v>35</v>
      </c>
      <c r="F106" s="148">
        <f>IF(E20="","",E20)</f>
      </c>
      <c r="I106" s="147"/>
      <c r="L106" s="36"/>
    </row>
    <row r="107" spans="2:12" s="1" customFormat="1" ht="9.75" customHeight="1">
      <c r="B107" s="36"/>
      <c r="I107" s="147"/>
      <c r="L107" s="36"/>
    </row>
    <row r="108" spans="2:20" s="10" customFormat="1" ht="29.25" customHeight="1">
      <c r="B108" s="150"/>
      <c r="C108" s="151" t="s">
        <v>133</v>
      </c>
      <c r="D108" s="152" t="s">
        <v>61</v>
      </c>
      <c r="E108" s="152" t="s">
        <v>57</v>
      </c>
      <c r="F108" s="152" t="s">
        <v>134</v>
      </c>
      <c r="G108" s="152" t="s">
        <v>135</v>
      </c>
      <c r="H108" s="152" t="s">
        <v>136</v>
      </c>
      <c r="I108" s="153" t="s">
        <v>137</v>
      </c>
      <c r="J108" s="152" t="s">
        <v>102</v>
      </c>
      <c r="K108" s="154" t="s">
        <v>138</v>
      </c>
      <c r="L108" s="150"/>
      <c r="M108" s="69" t="s">
        <v>139</v>
      </c>
      <c r="N108" s="70" t="s">
        <v>46</v>
      </c>
      <c r="O108" s="70" t="s">
        <v>140</v>
      </c>
      <c r="P108" s="70" t="s">
        <v>141</v>
      </c>
      <c r="Q108" s="70" t="s">
        <v>142</v>
      </c>
      <c r="R108" s="70" t="s">
        <v>143</v>
      </c>
      <c r="S108" s="70" t="s">
        <v>144</v>
      </c>
      <c r="T108" s="71" t="s">
        <v>145</v>
      </c>
    </row>
    <row r="109" spans="2:63" s="1" customFormat="1" ht="29.25" customHeight="1">
      <c r="B109" s="36"/>
      <c r="C109" s="73" t="s">
        <v>103</v>
      </c>
      <c r="I109" s="147"/>
      <c r="J109" s="155">
        <f>BK109</f>
        <v>0</v>
      </c>
      <c r="L109" s="36"/>
      <c r="M109" s="72"/>
      <c r="N109" s="63"/>
      <c r="O109" s="63"/>
      <c r="P109" s="156">
        <f>P110+P1691</f>
        <v>0</v>
      </c>
      <c r="Q109" s="63"/>
      <c r="R109" s="156">
        <f>R110+R1691</f>
        <v>222.6544867362905</v>
      </c>
      <c r="S109" s="63"/>
      <c r="T109" s="157">
        <f>T110+T1691</f>
        <v>52.2666665</v>
      </c>
      <c r="AT109" s="19" t="s">
        <v>75</v>
      </c>
      <c r="AU109" s="19" t="s">
        <v>104</v>
      </c>
      <c r="BK109" s="158">
        <f>BK110+BK1691</f>
        <v>0</v>
      </c>
    </row>
    <row r="110" spans="2:63" s="11" customFormat="1" ht="36.75" customHeight="1">
      <c r="B110" s="159"/>
      <c r="D110" s="160" t="s">
        <v>75</v>
      </c>
      <c r="E110" s="161" t="s">
        <v>146</v>
      </c>
      <c r="F110" s="161" t="s">
        <v>147</v>
      </c>
      <c r="I110" s="162"/>
      <c r="J110" s="163">
        <f>BK110</f>
        <v>0</v>
      </c>
      <c r="L110" s="159"/>
      <c r="M110" s="164"/>
      <c r="N110" s="165"/>
      <c r="O110" s="165"/>
      <c r="P110" s="166">
        <f>P111+P256+P271+P300+P333+P339+P1178+P1678+P1688</f>
        <v>0</v>
      </c>
      <c r="Q110" s="165"/>
      <c r="R110" s="166">
        <f>R111+R256+R271+R300+R333+R339+R1178+R1678+R1688</f>
        <v>214.90630180918998</v>
      </c>
      <c r="S110" s="165"/>
      <c r="T110" s="167">
        <f>T111+T256+T271+T300+T333+T339+T1178+T1678+T1688</f>
        <v>45.059091</v>
      </c>
      <c r="AR110" s="160" t="s">
        <v>22</v>
      </c>
      <c r="AT110" s="168" t="s">
        <v>75</v>
      </c>
      <c r="AU110" s="168" t="s">
        <v>76</v>
      </c>
      <c r="AY110" s="160" t="s">
        <v>148</v>
      </c>
      <c r="BK110" s="169">
        <f>BK111+BK256+BK271+BK300+BK333+BK339+BK1178+BK1678+BK1688</f>
        <v>0</v>
      </c>
    </row>
    <row r="111" spans="2:63" s="11" customFormat="1" ht="19.5" customHeight="1">
      <c r="B111" s="159"/>
      <c r="D111" s="170" t="s">
        <v>75</v>
      </c>
      <c r="E111" s="171" t="s">
        <v>22</v>
      </c>
      <c r="F111" s="171" t="s">
        <v>149</v>
      </c>
      <c r="I111" s="162"/>
      <c r="J111" s="172">
        <f>BK111</f>
        <v>0</v>
      </c>
      <c r="L111" s="159"/>
      <c r="M111" s="164"/>
      <c r="N111" s="165"/>
      <c r="O111" s="165"/>
      <c r="P111" s="166">
        <f>SUM(P112:P255)</f>
        <v>0</v>
      </c>
      <c r="Q111" s="165"/>
      <c r="R111" s="166">
        <f>SUM(R112:R255)</f>
        <v>110.88000000000001</v>
      </c>
      <c r="S111" s="165"/>
      <c r="T111" s="167">
        <f>SUM(T112:T255)</f>
        <v>8.507</v>
      </c>
      <c r="AR111" s="160" t="s">
        <v>22</v>
      </c>
      <c r="AT111" s="168" t="s">
        <v>75</v>
      </c>
      <c r="AU111" s="168" t="s">
        <v>22</v>
      </c>
      <c r="AY111" s="160" t="s">
        <v>148</v>
      </c>
      <c r="BK111" s="169">
        <f>SUM(BK112:BK255)</f>
        <v>0</v>
      </c>
    </row>
    <row r="112" spans="2:65" s="1" customFormat="1" ht="22.5" customHeight="1">
      <c r="B112" s="173"/>
      <c r="C112" s="174" t="s">
        <v>22</v>
      </c>
      <c r="D112" s="174" t="s">
        <v>150</v>
      </c>
      <c r="E112" s="175" t="s">
        <v>151</v>
      </c>
      <c r="F112" s="176" t="s">
        <v>152</v>
      </c>
      <c r="G112" s="177" t="s">
        <v>153</v>
      </c>
      <c r="H112" s="178">
        <v>36.2</v>
      </c>
      <c r="I112" s="179"/>
      <c r="J112" s="180">
        <f>ROUND(I112*H112,2)</f>
        <v>0</v>
      </c>
      <c r="K112" s="176" t="s">
        <v>154</v>
      </c>
      <c r="L112" s="36"/>
      <c r="M112" s="181" t="s">
        <v>20</v>
      </c>
      <c r="N112" s="182" t="s">
        <v>48</v>
      </c>
      <c r="O112" s="37"/>
      <c r="P112" s="183">
        <f>O112*H112</f>
        <v>0</v>
      </c>
      <c r="Q112" s="183">
        <v>0</v>
      </c>
      <c r="R112" s="183">
        <f>Q112*H112</f>
        <v>0</v>
      </c>
      <c r="S112" s="183">
        <v>0.235</v>
      </c>
      <c r="T112" s="184">
        <f>S112*H112</f>
        <v>8.507</v>
      </c>
      <c r="AR112" s="19" t="s">
        <v>155</v>
      </c>
      <c r="AT112" s="19" t="s">
        <v>150</v>
      </c>
      <c r="AU112" s="19" t="s">
        <v>86</v>
      </c>
      <c r="AY112" s="19" t="s">
        <v>148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9" t="s">
        <v>86</v>
      </c>
      <c r="BK112" s="185">
        <f>ROUND(I112*H112,2)</f>
        <v>0</v>
      </c>
      <c r="BL112" s="19" t="s">
        <v>155</v>
      </c>
      <c r="BM112" s="19" t="s">
        <v>22</v>
      </c>
    </row>
    <row r="113" spans="2:47" s="1" customFormat="1" ht="40.5">
      <c r="B113" s="36"/>
      <c r="D113" s="186" t="s">
        <v>156</v>
      </c>
      <c r="F113" s="187" t="s">
        <v>157</v>
      </c>
      <c r="I113" s="147"/>
      <c r="L113" s="36"/>
      <c r="M113" s="65"/>
      <c r="N113" s="37"/>
      <c r="O113" s="37"/>
      <c r="P113" s="37"/>
      <c r="Q113" s="37"/>
      <c r="R113" s="37"/>
      <c r="S113" s="37"/>
      <c r="T113" s="66"/>
      <c r="AT113" s="19" t="s">
        <v>156</v>
      </c>
      <c r="AU113" s="19" t="s">
        <v>86</v>
      </c>
    </row>
    <row r="114" spans="2:51" s="12" customFormat="1" ht="13.5">
      <c r="B114" s="188"/>
      <c r="D114" s="186" t="s">
        <v>158</v>
      </c>
      <c r="E114" s="189" t="s">
        <v>20</v>
      </c>
      <c r="F114" s="190" t="s">
        <v>159</v>
      </c>
      <c r="H114" s="191" t="s">
        <v>20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91" t="s">
        <v>158</v>
      </c>
      <c r="AU114" s="191" t="s">
        <v>86</v>
      </c>
      <c r="AV114" s="12" t="s">
        <v>22</v>
      </c>
      <c r="AW114" s="12" t="s">
        <v>40</v>
      </c>
      <c r="AX114" s="12" t="s">
        <v>76</v>
      </c>
      <c r="AY114" s="191" t="s">
        <v>148</v>
      </c>
    </row>
    <row r="115" spans="2:51" s="12" customFormat="1" ht="13.5">
      <c r="B115" s="188"/>
      <c r="D115" s="186" t="s">
        <v>158</v>
      </c>
      <c r="E115" s="189" t="s">
        <v>20</v>
      </c>
      <c r="F115" s="190" t="s">
        <v>160</v>
      </c>
      <c r="H115" s="191" t="s">
        <v>20</v>
      </c>
      <c r="I115" s="192"/>
      <c r="L115" s="188"/>
      <c r="M115" s="193"/>
      <c r="N115" s="194"/>
      <c r="O115" s="194"/>
      <c r="P115" s="194"/>
      <c r="Q115" s="194"/>
      <c r="R115" s="194"/>
      <c r="S115" s="194"/>
      <c r="T115" s="195"/>
      <c r="AT115" s="191" t="s">
        <v>158</v>
      </c>
      <c r="AU115" s="191" t="s">
        <v>86</v>
      </c>
      <c r="AV115" s="12" t="s">
        <v>22</v>
      </c>
      <c r="AW115" s="12" t="s">
        <v>40</v>
      </c>
      <c r="AX115" s="12" t="s">
        <v>76</v>
      </c>
      <c r="AY115" s="191" t="s">
        <v>148</v>
      </c>
    </row>
    <row r="116" spans="2:51" s="13" customFormat="1" ht="13.5">
      <c r="B116" s="196"/>
      <c r="D116" s="197" t="s">
        <v>158</v>
      </c>
      <c r="E116" s="198" t="s">
        <v>20</v>
      </c>
      <c r="F116" s="199" t="s">
        <v>161</v>
      </c>
      <c r="H116" s="200">
        <v>36.2</v>
      </c>
      <c r="I116" s="201"/>
      <c r="L116" s="196"/>
      <c r="M116" s="202"/>
      <c r="N116" s="203"/>
      <c r="O116" s="203"/>
      <c r="P116" s="203"/>
      <c r="Q116" s="203"/>
      <c r="R116" s="203"/>
      <c r="S116" s="203"/>
      <c r="T116" s="204"/>
      <c r="AT116" s="205" t="s">
        <v>158</v>
      </c>
      <c r="AU116" s="205" t="s">
        <v>86</v>
      </c>
      <c r="AV116" s="13" t="s">
        <v>86</v>
      </c>
      <c r="AW116" s="13" t="s">
        <v>40</v>
      </c>
      <c r="AX116" s="13" t="s">
        <v>22</v>
      </c>
      <c r="AY116" s="205" t="s">
        <v>148</v>
      </c>
    </row>
    <row r="117" spans="2:65" s="1" customFormat="1" ht="22.5" customHeight="1">
      <c r="B117" s="173"/>
      <c r="C117" s="174" t="s">
        <v>86</v>
      </c>
      <c r="D117" s="174" t="s">
        <v>150</v>
      </c>
      <c r="E117" s="175" t="s">
        <v>162</v>
      </c>
      <c r="F117" s="176" t="s">
        <v>163</v>
      </c>
      <c r="G117" s="177" t="s">
        <v>164</v>
      </c>
      <c r="H117" s="178">
        <v>2</v>
      </c>
      <c r="I117" s="179"/>
      <c r="J117" s="180">
        <f>ROUND(I117*H117,2)</f>
        <v>0</v>
      </c>
      <c r="K117" s="176" t="s">
        <v>154</v>
      </c>
      <c r="L117" s="36"/>
      <c r="M117" s="181" t="s">
        <v>20</v>
      </c>
      <c r="N117" s="182" t="s">
        <v>48</v>
      </c>
      <c r="O117" s="37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19" t="s">
        <v>155</v>
      </c>
      <c r="AT117" s="19" t="s">
        <v>150</v>
      </c>
      <c r="AU117" s="19" t="s">
        <v>86</v>
      </c>
      <c r="AY117" s="19" t="s">
        <v>148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9" t="s">
        <v>86</v>
      </c>
      <c r="BK117" s="185">
        <f>ROUND(I117*H117,2)</f>
        <v>0</v>
      </c>
      <c r="BL117" s="19" t="s">
        <v>155</v>
      </c>
      <c r="BM117" s="19" t="s">
        <v>86</v>
      </c>
    </row>
    <row r="118" spans="2:47" s="1" customFormat="1" ht="27">
      <c r="B118" s="36"/>
      <c r="D118" s="186" t="s">
        <v>156</v>
      </c>
      <c r="F118" s="187" t="s">
        <v>165</v>
      </c>
      <c r="I118" s="147"/>
      <c r="L118" s="36"/>
      <c r="M118" s="65"/>
      <c r="N118" s="37"/>
      <c r="O118" s="37"/>
      <c r="P118" s="37"/>
      <c r="Q118" s="37"/>
      <c r="R118" s="37"/>
      <c r="S118" s="37"/>
      <c r="T118" s="66"/>
      <c r="AT118" s="19" t="s">
        <v>156</v>
      </c>
      <c r="AU118" s="19" t="s">
        <v>86</v>
      </c>
    </row>
    <row r="119" spans="2:51" s="12" customFormat="1" ht="13.5">
      <c r="B119" s="188"/>
      <c r="D119" s="186" t="s">
        <v>158</v>
      </c>
      <c r="E119" s="189" t="s">
        <v>20</v>
      </c>
      <c r="F119" s="190" t="s">
        <v>166</v>
      </c>
      <c r="H119" s="191" t="s">
        <v>20</v>
      </c>
      <c r="I119" s="192"/>
      <c r="L119" s="188"/>
      <c r="M119" s="193"/>
      <c r="N119" s="194"/>
      <c r="O119" s="194"/>
      <c r="P119" s="194"/>
      <c r="Q119" s="194"/>
      <c r="R119" s="194"/>
      <c r="S119" s="194"/>
      <c r="T119" s="195"/>
      <c r="AT119" s="191" t="s">
        <v>158</v>
      </c>
      <c r="AU119" s="191" t="s">
        <v>86</v>
      </c>
      <c r="AV119" s="12" t="s">
        <v>22</v>
      </c>
      <c r="AW119" s="12" t="s">
        <v>40</v>
      </c>
      <c r="AX119" s="12" t="s">
        <v>76</v>
      </c>
      <c r="AY119" s="191" t="s">
        <v>148</v>
      </c>
    </row>
    <row r="120" spans="2:51" s="12" customFormat="1" ht="13.5">
      <c r="B120" s="188"/>
      <c r="D120" s="186" t="s">
        <v>158</v>
      </c>
      <c r="E120" s="189" t="s">
        <v>20</v>
      </c>
      <c r="F120" s="190" t="s">
        <v>167</v>
      </c>
      <c r="H120" s="191" t="s">
        <v>20</v>
      </c>
      <c r="I120" s="192"/>
      <c r="L120" s="188"/>
      <c r="M120" s="193"/>
      <c r="N120" s="194"/>
      <c r="O120" s="194"/>
      <c r="P120" s="194"/>
      <c r="Q120" s="194"/>
      <c r="R120" s="194"/>
      <c r="S120" s="194"/>
      <c r="T120" s="195"/>
      <c r="AT120" s="191" t="s">
        <v>158</v>
      </c>
      <c r="AU120" s="191" t="s">
        <v>86</v>
      </c>
      <c r="AV120" s="12" t="s">
        <v>22</v>
      </c>
      <c r="AW120" s="12" t="s">
        <v>40</v>
      </c>
      <c r="AX120" s="12" t="s">
        <v>76</v>
      </c>
      <c r="AY120" s="191" t="s">
        <v>148</v>
      </c>
    </row>
    <row r="121" spans="2:51" s="12" customFormat="1" ht="13.5">
      <c r="B121" s="188"/>
      <c r="D121" s="186" t="s">
        <v>158</v>
      </c>
      <c r="E121" s="189" t="s">
        <v>20</v>
      </c>
      <c r="F121" s="190" t="s">
        <v>168</v>
      </c>
      <c r="H121" s="191" t="s">
        <v>20</v>
      </c>
      <c r="I121" s="192"/>
      <c r="L121" s="188"/>
      <c r="M121" s="193"/>
      <c r="N121" s="194"/>
      <c r="O121" s="194"/>
      <c r="P121" s="194"/>
      <c r="Q121" s="194"/>
      <c r="R121" s="194"/>
      <c r="S121" s="194"/>
      <c r="T121" s="195"/>
      <c r="AT121" s="191" t="s">
        <v>158</v>
      </c>
      <c r="AU121" s="191" t="s">
        <v>86</v>
      </c>
      <c r="AV121" s="12" t="s">
        <v>22</v>
      </c>
      <c r="AW121" s="12" t="s">
        <v>40</v>
      </c>
      <c r="AX121" s="12" t="s">
        <v>76</v>
      </c>
      <c r="AY121" s="191" t="s">
        <v>148</v>
      </c>
    </row>
    <row r="122" spans="2:51" s="13" customFormat="1" ht="13.5">
      <c r="B122" s="196"/>
      <c r="D122" s="197" t="s">
        <v>158</v>
      </c>
      <c r="E122" s="198" t="s">
        <v>20</v>
      </c>
      <c r="F122" s="199" t="s">
        <v>169</v>
      </c>
      <c r="H122" s="200">
        <v>2</v>
      </c>
      <c r="I122" s="201"/>
      <c r="L122" s="196"/>
      <c r="M122" s="202"/>
      <c r="N122" s="203"/>
      <c r="O122" s="203"/>
      <c r="P122" s="203"/>
      <c r="Q122" s="203"/>
      <c r="R122" s="203"/>
      <c r="S122" s="203"/>
      <c r="T122" s="204"/>
      <c r="AT122" s="205" t="s">
        <v>158</v>
      </c>
      <c r="AU122" s="205" t="s">
        <v>86</v>
      </c>
      <c r="AV122" s="13" t="s">
        <v>86</v>
      </c>
      <c r="AW122" s="13" t="s">
        <v>40</v>
      </c>
      <c r="AX122" s="13" t="s">
        <v>22</v>
      </c>
      <c r="AY122" s="205" t="s">
        <v>148</v>
      </c>
    </row>
    <row r="123" spans="2:65" s="1" customFormat="1" ht="31.5" customHeight="1">
      <c r="B123" s="173"/>
      <c r="C123" s="174" t="s">
        <v>170</v>
      </c>
      <c r="D123" s="174" t="s">
        <v>150</v>
      </c>
      <c r="E123" s="175" t="s">
        <v>171</v>
      </c>
      <c r="F123" s="176" t="s">
        <v>172</v>
      </c>
      <c r="G123" s="177" t="s">
        <v>164</v>
      </c>
      <c r="H123" s="178">
        <v>46.429</v>
      </c>
      <c r="I123" s="179"/>
      <c r="J123" s="180">
        <f>ROUND(I123*H123,2)</f>
        <v>0</v>
      </c>
      <c r="K123" s="176" t="s">
        <v>154</v>
      </c>
      <c r="L123" s="36"/>
      <c r="M123" s="181" t="s">
        <v>20</v>
      </c>
      <c r="N123" s="182" t="s">
        <v>48</v>
      </c>
      <c r="O123" s="3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19" t="s">
        <v>155</v>
      </c>
      <c r="AT123" s="19" t="s">
        <v>150</v>
      </c>
      <c r="AU123" s="19" t="s">
        <v>86</v>
      </c>
      <c r="AY123" s="19" t="s">
        <v>148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9" t="s">
        <v>86</v>
      </c>
      <c r="BK123" s="185">
        <f>ROUND(I123*H123,2)</f>
        <v>0</v>
      </c>
      <c r="BL123" s="19" t="s">
        <v>155</v>
      </c>
      <c r="BM123" s="19" t="s">
        <v>170</v>
      </c>
    </row>
    <row r="124" spans="2:47" s="1" customFormat="1" ht="27">
      <c r="B124" s="36"/>
      <c r="D124" s="186" t="s">
        <v>156</v>
      </c>
      <c r="F124" s="187" t="s">
        <v>173</v>
      </c>
      <c r="I124" s="147"/>
      <c r="L124" s="36"/>
      <c r="M124" s="65"/>
      <c r="N124" s="37"/>
      <c r="O124" s="37"/>
      <c r="P124" s="37"/>
      <c r="Q124" s="37"/>
      <c r="R124" s="37"/>
      <c r="S124" s="37"/>
      <c r="T124" s="66"/>
      <c r="AT124" s="19" t="s">
        <v>156</v>
      </c>
      <c r="AU124" s="19" t="s">
        <v>86</v>
      </c>
    </row>
    <row r="125" spans="2:51" s="12" customFormat="1" ht="13.5">
      <c r="B125" s="188"/>
      <c r="D125" s="186" t="s">
        <v>158</v>
      </c>
      <c r="E125" s="189" t="s">
        <v>20</v>
      </c>
      <c r="F125" s="190" t="s">
        <v>174</v>
      </c>
      <c r="H125" s="191" t="s">
        <v>20</v>
      </c>
      <c r="I125" s="192"/>
      <c r="L125" s="188"/>
      <c r="M125" s="193"/>
      <c r="N125" s="194"/>
      <c r="O125" s="194"/>
      <c r="P125" s="194"/>
      <c r="Q125" s="194"/>
      <c r="R125" s="194"/>
      <c r="S125" s="194"/>
      <c r="T125" s="195"/>
      <c r="AT125" s="191" t="s">
        <v>158</v>
      </c>
      <c r="AU125" s="191" t="s">
        <v>86</v>
      </c>
      <c r="AV125" s="12" t="s">
        <v>22</v>
      </c>
      <c r="AW125" s="12" t="s">
        <v>40</v>
      </c>
      <c r="AX125" s="12" t="s">
        <v>76</v>
      </c>
      <c r="AY125" s="191" t="s">
        <v>148</v>
      </c>
    </row>
    <row r="126" spans="2:51" s="12" customFormat="1" ht="13.5">
      <c r="B126" s="188"/>
      <c r="D126" s="186" t="s">
        <v>158</v>
      </c>
      <c r="E126" s="189" t="s">
        <v>20</v>
      </c>
      <c r="F126" s="190" t="s">
        <v>175</v>
      </c>
      <c r="H126" s="191" t="s">
        <v>20</v>
      </c>
      <c r="I126" s="192"/>
      <c r="L126" s="188"/>
      <c r="M126" s="193"/>
      <c r="N126" s="194"/>
      <c r="O126" s="194"/>
      <c r="P126" s="194"/>
      <c r="Q126" s="194"/>
      <c r="R126" s="194"/>
      <c r="S126" s="194"/>
      <c r="T126" s="195"/>
      <c r="AT126" s="191" t="s">
        <v>158</v>
      </c>
      <c r="AU126" s="191" t="s">
        <v>86</v>
      </c>
      <c r="AV126" s="12" t="s">
        <v>22</v>
      </c>
      <c r="AW126" s="12" t="s">
        <v>40</v>
      </c>
      <c r="AX126" s="12" t="s">
        <v>76</v>
      </c>
      <c r="AY126" s="191" t="s">
        <v>148</v>
      </c>
    </row>
    <row r="127" spans="2:51" s="12" customFormat="1" ht="13.5">
      <c r="B127" s="188"/>
      <c r="D127" s="186" t="s">
        <v>158</v>
      </c>
      <c r="E127" s="189" t="s">
        <v>20</v>
      </c>
      <c r="F127" s="190" t="s">
        <v>176</v>
      </c>
      <c r="H127" s="191" t="s">
        <v>20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91" t="s">
        <v>158</v>
      </c>
      <c r="AU127" s="191" t="s">
        <v>86</v>
      </c>
      <c r="AV127" s="12" t="s">
        <v>22</v>
      </c>
      <c r="AW127" s="12" t="s">
        <v>40</v>
      </c>
      <c r="AX127" s="12" t="s">
        <v>76</v>
      </c>
      <c r="AY127" s="191" t="s">
        <v>148</v>
      </c>
    </row>
    <row r="128" spans="2:51" s="12" customFormat="1" ht="13.5">
      <c r="B128" s="188"/>
      <c r="D128" s="186" t="s">
        <v>158</v>
      </c>
      <c r="E128" s="189" t="s">
        <v>20</v>
      </c>
      <c r="F128" s="190" t="s">
        <v>177</v>
      </c>
      <c r="H128" s="191" t="s">
        <v>20</v>
      </c>
      <c r="I128" s="192"/>
      <c r="L128" s="188"/>
      <c r="M128" s="193"/>
      <c r="N128" s="194"/>
      <c r="O128" s="194"/>
      <c r="P128" s="194"/>
      <c r="Q128" s="194"/>
      <c r="R128" s="194"/>
      <c r="S128" s="194"/>
      <c r="T128" s="195"/>
      <c r="AT128" s="191" t="s">
        <v>158</v>
      </c>
      <c r="AU128" s="191" t="s">
        <v>86</v>
      </c>
      <c r="AV128" s="12" t="s">
        <v>22</v>
      </c>
      <c r="AW128" s="12" t="s">
        <v>40</v>
      </c>
      <c r="AX128" s="12" t="s">
        <v>76</v>
      </c>
      <c r="AY128" s="191" t="s">
        <v>148</v>
      </c>
    </row>
    <row r="129" spans="2:51" s="12" customFormat="1" ht="13.5">
      <c r="B129" s="188"/>
      <c r="D129" s="186" t="s">
        <v>158</v>
      </c>
      <c r="E129" s="189" t="s">
        <v>20</v>
      </c>
      <c r="F129" s="190" t="s">
        <v>178</v>
      </c>
      <c r="H129" s="191" t="s">
        <v>20</v>
      </c>
      <c r="I129" s="192"/>
      <c r="L129" s="188"/>
      <c r="M129" s="193"/>
      <c r="N129" s="194"/>
      <c r="O129" s="194"/>
      <c r="P129" s="194"/>
      <c r="Q129" s="194"/>
      <c r="R129" s="194"/>
      <c r="S129" s="194"/>
      <c r="T129" s="195"/>
      <c r="AT129" s="191" t="s">
        <v>158</v>
      </c>
      <c r="AU129" s="191" t="s">
        <v>86</v>
      </c>
      <c r="AV129" s="12" t="s">
        <v>22</v>
      </c>
      <c r="AW129" s="12" t="s">
        <v>40</v>
      </c>
      <c r="AX129" s="12" t="s">
        <v>76</v>
      </c>
      <c r="AY129" s="191" t="s">
        <v>148</v>
      </c>
    </row>
    <row r="130" spans="2:51" s="13" customFormat="1" ht="13.5">
      <c r="B130" s="196"/>
      <c r="D130" s="186" t="s">
        <v>158</v>
      </c>
      <c r="E130" s="205" t="s">
        <v>20</v>
      </c>
      <c r="F130" s="206" t="s">
        <v>179</v>
      </c>
      <c r="H130" s="207">
        <v>9.158</v>
      </c>
      <c r="I130" s="201"/>
      <c r="L130" s="196"/>
      <c r="M130" s="202"/>
      <c r="N130" s="203"/>
      <c r="O130" s="203"/>
      <c r="P130" s="203"/>
      <c r="Q130" s="203"/>
      <c r="R130" s="203"/>
      <c r="S130" s="203"/>
      <c r="T130" s="204"/>
      <c r="AT130" s="205" t="s">
        <v>158</v>
      </c>
      <c r="AU130" s="205" t="s">
        <v>86</v>
      </c>
      <c r="AV130" s="13" t="s">
        <v>86</v>
      </c>
      <c r="AW130" s="13" t="s">
        <v>40</v>
      </c>
      <c r="AX130" s="13" t="s">
        <v>76</v>
      </c>
      <c r="AY130" s="205" t="s">
        <v>148</v>
      </c>
    </row>
    <row r="131" spans="2:51" s="13" customFormat="1" ht="13.5">
      <c r="B131" s="196"/>
      <c r="D131" s="186" t="s">
        <v>158</v>
      </c>
      <c r="E131" s="205" t="s">
        <v>20</v>
      </c>
      <c r="F131" s="206" t="s">
        <v>180</v>
      </c>
      <c r="H131" s="207">
        <v>1.395</v>
      </c>
      <c r="I131" s="201"/>
      <c r="L131" s="196"/>
      <c r="M131" s="202"/>
      <c r="N131" s="203"/>
      <c r="O131" s="203"/>
      <c r="P131" s="203"/>
      <c r="Q131" s="203"/>
      <c r="R131" s="203"/>
      <c r="S131" s="203"/>
      <c r="T131" s="204"/>
      <c r="AT131" s="205" t="s">
        <v>158</v>
      </c>
      <c r="AU131" s="205" t="s">
        <v>86</v>
      </c>
      <c r="AV131" s="13" t="s">
        <v>86</v>
      </c>
      <c r="AW131" s="13" t="s">
        <v>40</v>
      </c>
      <c r="AX131" s="13" t="s">
        <v>76</v>
      </c>
      <c r="AY131" s="205" t="s">
        <v>148</v>
      </c>
    </row>
    <row r="132" spans="2:51" s="13" customFormat="1" ht="13.5">
      <c r="B132" s="196"/>
      <c r="D132" s="186" t="s">
        <v>158</v>
      </c>
      <c r="E132" s="205" t="s">
        <v>20</v>
      </c>
      <c r="F132" s="206" t="s">
        <v>181</v>
      </c>
      <c r="H132" s="207">
        <v>1.312</v>
      </c>
      <c r="I132" s="201"/>
      <c r="L132" s="196"/>
      <c r="M132" s="202"/>
      <c r="N132" s="203"/>
      <c r="O132" s="203"/>
      <c r="P132" s="203"/>
      <c r="Q132" s="203"/>
      <c r="R132" s="203"/>
      <c r="S132" s="203"/>
      <c r="T132" s="204"/>
      <c r="AT132" s="205" t="s">
        <v>158</v>
      </c>
      <c r="AU132" s="205" t="s">
        <v>86</v>
      </c>
      <c r="AV132" s="13" t="s">
        <v>86</v>
      </c>
      <c r="AW132" s="13" t="s">
        <v>40</v>
      </c>
      <c r="AX132" s="13" t="s">
        <v>76</v>
      </c>
      <c r="AY132" s="205" t="s">
        <v>148</v>
      </c>
    </row>
    <row r="133" spans="2:51" s="12" customFormat="1" ht="13.5">
      <c r="B133" s="188"/>
      <c r="D133" s="186" t="s">
        <v>158</v>
      </c>
      <c r="E133" s="189" t="s">
        <v>20</v>
      </c>
      <c r="F133" s="190" t="s">
        <v>182</v>
      </c>
      <c r="H133" s="191" t="s">
        <v>20</v>
      </c>
      <c r="I133" s="192"/>
      <c r="L133" s="188"/>
      <c r="M133" s="193"/>
      <c r="N133" s="194"/>
      <c r="O133" s="194"/>
      <c r="P133" s="194"/>
      <c r="Q133" s="194"/>
      <c r="R133" s="194"/>
      <c r="S133" s="194"/>
      <c r="T133" s="195"/>
      <c r="AT133" s="191" t="s">
        <v>158</v>
      </c>
      <c r="AU133" s="191" t="s">
        <v>86</v>
      </c>
      <c r="AV133" s="12" t="s">
        <v>22</v>
      </c>
      <c r="AW133" s="12" t="s">
        <v>40</v>
      </c>
      <c r="AX133" s="12" t="s">
        <v>76</v>
      </c>
      <c r="AY133" s="191" t="s">
        <v>148</v>
      </c>
    </row>
    <row r="134" spans="2:51" s="13" customFormat="1" ht="13.5">
      <c r="B134" s="196"/>
      <c r="D134" s="186" t="s">
        <v>158</v>
      </c>
      <c r="E134" s="205" t="s">
        <v>20</v>
      </c>
      <c r="F134" s="206" t="s">
        <v>183</v>
      </c>
      <c r="H134" s="207">
        <v>16.273</v>
      </c>
      <c r="I134" s="201"/>
      <c r="L134" s="196"/>
      <c r="M134" s="202"/>
      <c r="N134" s="203"/>
      <c r="O134" s="203"/>
      <c r="P134" s="203"/>
      <c r="Q134" s="203"/>
      <c r="R134" s="203"/>
      <c r="S134" s="203"/>
      <c r="T134" s="204"/>
      <c r="AT134" s="205" t="s">
        <v>158</v>
      </c>
      <c r="AU134" s="205" t="s">
        <v>86</v>
      </c>
      <c r="AV134" s="13" t="s">
        <v>86</v>
      </c>
      <c r="AW134" s="13" t="s">
        <v>40</v>
      </c>
      <c r="AX134" s="13" t="s">
        <v>76</v>
      </c>
      <c r="AY134" s="205" t="s">
        <v>148</v>
      </c>
    </row>
    <row r="135" spans="2:51" s="12" customFormat="1" ht="13.5">
      <c r="B135" s="188"/>
      <c r="D135" s="186" t="s">
        <v>158</v>
      </c>
      <c r="E135" s="189" t="s">
        <v>20</v>
      </c>
      <c r="F135" s="190" t="s">
        <v>184</v>
      </c>
      <c r="H135" s="191" t="s">
        <v>20</v>
      </c>
      <c r="I135" s="192"/>
      <c r="L135" s="188"/>
      <c r="M135" s="193"/>
      <c r="N135" s="194"/>
      <c r="O135" s="194"/>
      <c r="P135" s="194"/>
      <c r="Q135" s="194"/>
      <c r="R135" s="194"/>
      <c r="S135" s="194"/>
      <c r="T135" s="195"/>
      <c r="AT135" s="191" t="s">
        <v>158</v>
      </c>
      <c r="AU135" s="191" t="s">
        <v>86</v>
      </c>
      <c r="AV135" s="12" t="s">
        <v>22</v>
      </c>
      <c r="AW135" s="12" t="s">
        <v>40</v>
      </c>
      <c r="AX135" s="12" t="s">
        <v>76</v>
      </c>
      <c r="AY135" s="191" t="s">
        <v>148</v>
      </c>
    </row>
    <row r="136" spans="2:51" s="13" customFormat="1" ht="13.5">
      <c r="B136" s="196"/>
      <c r="D136" s="186" t="s">
        <v>158</v>
      </c>
      <c r="E136" s="205" t="s">
        <v>20</v>
      </c>
      <c r="F136" s="206" t="s">
        <v>185</v>
      </c>
      <c r="H136" s="207">
        <v>2.547</v>
      </c>
      <c r="I136" s="201"/>
      <c r="L136" s="196"/>
      <c r="M136" s="202"/>
      <c r="N136" s="203"/>
      <c r="O136" s="203"/>
      <c r="P136" s="203"/>
      <c r="Q136" s="203"/>
      <c r="R136" s="203"/>
      <c r="S136" s="203"/>
      <c r="T136" s="204"/>
      <c r="AT136" s="205" t="s">
        <v>158</v>
      </c>
      <c r="AU136" s="205" t="s">
        <v>86</v>
      </c>
      <c r="AV136" s="13" t="s">
        <v>86</v>
      </c>
      <c r="AW136" s="13" t="s">
        <v>40</v>
      </c>
      <c r="AX136" s="13" t="s">
        <v>76</v>
      </c>
      <c r="AY136" s="205" t="s">
        <v>148</v>
      </c>
    </row>
    <row r="137" spans="2:51" s="12" customFormat="1" ht="13.5">
      <c r="B137" s="188"/>
      <c r="D137" s="186" t="s">
        <v>158</v>
      </c>
      <c r="E137" s="189" t="s">
        <v>20</v>
      </c>
      <c r="F137" s="190" t="s">
        <v>186</v>
      </c>
      <c r="H137" s="191" t="s">
        <v>20</v>
      </c>
      <c r="I137" s="192"/>
      <c r="L137" s="188"/>
      <c r="M137" s="193"/>
      <c r="N137" s="194"/>
      <c r="O137" s="194"/>
      <c r="P137" s="194"/>
      <c r="Q137" s="194"/>
      <c r="R137" s="194"/>
      <c r="S137" s="194"/>
      <c r="T137" s="195"/>
      <c r="AT137" s="191" t="s">
        <v>158</v>
      </c>
      <c r="AU137" s="191" t="s">
        <v>86</v>
      </c>
      <c r="AV137" s="12" t="s">
        <v>22</v>
      </c>
      <c r="AW137" s="12" t="s">
        <v>40</v>
      </c>
      <c r="AX137" s="12" t="s">
        <v>76</v>
      </c>
      <c r="AY137" s="191" t="s">
        <v>148</v>
      </c>
    </row>
    <row r="138" spans="2:51" s="13" customFormat="1" ht="13.5">
      <c r="B138" s="196"/>
      <c r="D138" s="186" t="s">
        <v>158</v>
      </c>
      <c r="E138" s="205" t="s">
        <v>20</v>
      </c>
      <c r="F138" s="206" t="s">
        <v>187</v>
      </c>
      <c r="H138" s="207">
        <v>13.584</v>
      </c>
      <c r="I138" s="201"/>
      <c r="L138" s="196"/>
      <c r="M138" s="202"/>
      <c r="N138" s="203"/>
      <c r="O138" s="203"/>
      <c r="P138" s="203"/>
      <c r="Q138" s="203"/>
      <c r="R138" s="203"/>
      <c r="S138" s="203"/>
      <c r="T138" s="204"/>
      <c r="AT138" s="205" t="s">
        <v>158</v>
      </c>
      <c r="AU138" s="205" t="s">
        <v>86</v>
      </c>
      <c r="AV138" s="13" t="s">
        <v>86</v>
      </c>
      <c r="AW138" s="13" t="s">
        <v>40</v>
      </c>
      <c r="AX138" s="13" t="s">
        <v>76</v>
      </c>
      <c r="AY138" s="205" t="s">
        <v>148</v>
      </c>
    </row>
    <row r="139" spans="2:51" s="14" customFormat="1" ht="13.5">
      <c r="B139" s="208"/>
      <c r="D139" s="186" t="s">
        <v>158</v>
      </c>
      <c r="E139" s="209" t="s">
        <v>20</v>
      </c>
      <c r="F139" s="210" t="s">
        <v>188</v>
      </c>
      <c r="H139" s="211">
        <v>44.269</v>
      </c>
      <c r="I139" s="212"/>
      <c r="L139" s="208"/>
      <c r="M139" s="213"/>
      <c r="N139" s="214"/>
      <c r="O139" s="214"/>
      <c r="P139" s="214"/>
      <c r="Q139" s="214"/>
      <c r="R139" s="214"/>
      <c r="S139" s="214"/>
      <c r="T139" s="215"/>
      <c r="AT139" s="209" t="s">
        <v>158</v>
      </c>
      <c r="AU139" s="209" t="s">
        <v>86</v>
      </c>
      <c r="AV139" s="14" t="s">
        <v>170</v>
      </c>
      <c r="AW139" s="14" t="s">
        <v>40</v>
      </c>
      <c r="AX139" s="14" t="s">
        <v>76</v>
      </c>
      <c r="AY139" s="209" t="s">
        <v>148</v>
      </c>
    </row>
    <row r="140" spans="2:51" s="12" customFormat="1" ht="13.5">
      <c r="B140" s="188"/>
      <c r="D140" s="186" t="s">
        <v>158</v>
      </c>
      <c r="E140" s="189" t="s">
        <v>20</v>
      </c>
      <c r="F140" s="190" t="s">
        <v>189</v>
      </c>
      <c r="H140" s="191" t="s">
        <v>20</v>
      </c>
      <c r="I140" s="192"/>
      <c r="L140" s="188"/>
      <c r="M140" s="193"/>
      <c r="N140" s="194"/>
      <c r="O140" s="194"/>
      <c r="P140" s="194"/>
      <c r="Q140" s="194"/>
      <c r="R140" s="194"/>
      <c r="S140" s="194"/>
      <c r="T140" s="195"/>
      <c r="AT140" s="191" t="s">
        <v>158</v>
      </c>
      <c r="AU140" s="191" t="s">
        <v>86</v>
      </c>
      <c r="AV140" s="12" t="s">
        <v>22</v>
      </c>
      <c r="AW140" s="12" t="s">
        <v>40</v>
      </c>
      <c r="AX140" s="12" t="s">
        <v>76</v>
      </c>
      <c r="AY140" s="191" t="s">
        <v>148</v>
      </c>
    </row>
    <row r="141" spans="2:51" s="12" customFormat="1" ht="13.5">
      <c r="B141" s="188"/>
      <c r="D141" s="186" t="s">
        <v>158</v>
      </c>
      <c r="E141" s="189" t="s">
        <v>20</v>
      </c>
      <c r="F141" s="190" t="s">
        <v>167</v>
      </c>
      <c r="H141" s="191" t="s">
        <v>20</v>
      </c>
      <c r="I141" s="192"/>
      <c r="L141" s="188"/>
      <c r="M141" s="193"/>
      <c r="N141" s="194"/>
      <c r="O141" s="194"/>
      <c r="P141" s="194"/>
      <c r="Q141" s="194"/>
      <c r="R141" s="194"/>
      <c r="S141" s="194"/>
      <c r="T141" s="195"/>
      <c r="AT141" s="191" t="s">
        <v>158</v>
      </c>
      <c r="AU141" s="191" t="s">
        <v>86</v>
      </c>
      <c r="AV141" s="12" t="s">
        <v>22</v>
      </c>
      <c r="AW141" s="12" t="s">
        <v>40</v>
      </c>
      <c r="AX141" s="12" t="s">
        <v>76</v>
      </c>
      <c r="AY141" s="191" t="s">
        <v>148</v>
      </c>
    </row>
    <row r="142" spans="2:51" s="12" customFormat="1" ht="13.5">
      <c r="B142" s="188"/>
      <c r="D142" s="186" t="s">
        <v>158</v>
      </c>
      <c r="E142" s="189" t="s">
        <v>20</v>
      </c>
      <c r="F142" s="190" t="s">
        <v>168</v>
      </c>
      <c r="H142" s="191" t="s">
        <v>20</v>
      </c>
      <c r="I142" s="192"/>
      <c r="L142" s="188"/>
      <c r="M142" s="193"/>
      <c r="N142" s="194"/>
      <c r="O142" s="194"/>
      <c r="P142" s="194"/>
      <c r="Q142" s="194"/>
      <c r="R142" s="194"/>
      <c r="S142" s="194"/>
      <c r="T142" s="195"/>
      <c r="AT142" s="191" t="s">
        <v>158</v>
      </c>
      <c r="AU142" s="191" t="s">
        <v>86</v>
      </c>
      <c r="AV142" s="12" t="s">
        <v>22</v>
      </c>
      <c r="AW142" s="12" t="s">
        <v>40</v>
      </c>
      <c r="AX142" s="12" t="s">
        <v>76</v>
      </c>
      <c r="AY142" s="191" t="s">
        <v>148</v>
      </c>
    </row>
    <row r="143" spans="2:51" s="13" customFormat="1" ht="13.5">
      <c r="B143" s="196"/>
      <c r="D143" s="186" t="s">
        <v>158</v>
      </c>
      <c r="E143" s="205" t="s">
        <v>20</v>
      </c>
      <c r="F143" s="206" t="s">
        <v>190</v>
      </c>
      <c r="H143" s="207">
        <v>2.16</v>
      </c>
      <c r="I143" s="201"/>
      <c r="L143" s="196"/>
      <c r="M143" s="202"/>
      <c r="N143" s="203"/>
      <c r="O143" s="203"/>
      <c r="P143" s="203"/>
      <c r="Q143" s="203"/>
      <c r="R143" s="203"/>
      <c r="S143" s="203"/>
      <c r="T143" s="204"/>
      <c r="AT143" s="205" t="s">
        <v>158</v>
      </c>
      <c r="AU143" s="205" t="s">
        <v>86</v>
      </c>
      <c r="AV143" s="13" t="s">
        <v>86</v>
      </c>
      <c r="AW143" s="13" t="s">
        <v>40</v>
      </c>
      <c r="AX143" s="13" t="s">
        <v>76</v>
      </c>
      <c r="AY143" s="205" t="s">
        <v>148</v>
      </c>
    </row>
    <row r="144" spans="2:51" s="14" customFormat="1" ht="13.5">
      <c r="B144" s="208"/>
      <c r="D144" s="186" t="s">
        <v>158</v>
      </c>
      <c r="E144" s="209" t="s">
        <v>20</v>
      </c>
      <c r="F144" s="210" t="s">
        <v>188</v>
      </c>
      <c r="H144" s="211">
        <v>2.16</v>
      </c>
      <c r="I144" s="212"/>
      <c r="L144" s="208"/>
      <c r="M144" s="213"/>
      <c r="N144" s="214"/>
      <c r="O144" s="214"/>
      <c r="P144" s="214"/>
      <c r="Q144" s="214"/>
      <c r="R144" s="214"/>
      <c r="S144" s="214"/>
      <c r="T144" s="215"/>
      <c r="AT144" s="209" t="s">
        <v>158</v>
      </c>
      <c r="AU144" s="209" t="s">
        <v>86</v>
      </c>
      <c r="AV144" s="14" t="s">
        <v>170</v>
      </c>
      <c r="AW144" s="14" t="s">
        <v>40</v>
      </c>
      <c r="AX144" s="14" t="s">
        <v>76</v>
      </c>
      <c r="AY144" s="209" t="s">
        <v>148</v>
      </c>
    </row>
    <row r="145" spans="2:51" s="15" customFormat="1" ht="13.5">
      <c r="B145" s="216"/>
      <c r="D145" s="197" t="s">
        <v>158</v>
      </c>
      <c r="E145" s="217" t="s">
        <v>20</v>
      </c>
      <c r="F145" s="218" t="s">
        <v>191</v>
      </c>
      <c r="H145" s="219">
        <v>46.429</v>
      </c>
      <c r="I145" s="220"/>
      <c r="L145" s="216"/>
      <c r="M145" s="221"/>
      <c r="N145" s="222"/>
      <c r="O145" s="222"/>
      <c r="P145" s="222"/>
      <c r="Q145" s="222"/>
      <c r="R145" s="222"/>
      <c r="S145" s="222"/>
      <c r="T145" s="223"/>
      <c r="AT145" s="224" t="s">
        <v>158</v>
      </c>
      <c r="AU145" s="224" t="s">
        <v>86</v>
      </c>
      <c r="AV145" s="15" t="s">
        <v>155</v>
      </c>
      <c r="AW145" s="15" t="s">
        <v>40</v>
      </c>
      <c r="AX145" s="15" t="s">
        <v>22</v>
      </c>
      <c r="AY145" s="224" t="s">
        <v>148</v>
      </c>
    </row>
    <row r="146" spans="2:65" s="1" customFormat="1" ht="31.5" customHeight="1">
      <c r="B146" s="173"/>
      <c r="C146" s="174" t="s">
        <v>155</v>
      </c>
      <c r="D146" s="174" t="s">
        <v>150</v>
      </c>
      <c r="E146" s="175" t="s">
        <v>192</v>
      </c>
      <c r="F146" s="176" t="s">
        <v>193</v>
      </c>
      <c r="G146" s="177" t="s">
        <v>164</v>
      </c>
      <c r="H146" s="178">
        <v>46.429</v>
      </c>
      <c r="I146" s="179"/>
      <c r="J146" s="180">
        <f>ROUND(I146*H146,2)</f>
        <v>0</v>
      </c>
      <c r="K146" s="176" t="s">
        <v>154</v>
      </c>
      <c r="L146" s="36"/>
      <c r="M146" s="181" t="s">
        <v>20</v>
      </c>
      <c r="N146" s="182" t="s">
        <v>48</v>
      </c>
      <c r="O146" s="37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19" t="s">
        <v>155</v>
      </c>
      <c r="AT146" s="19" t="s">
        <v>150</v>
      </c>
      <c r="AU146" s="19" t="s">
        <v>86</v>
      </c>
      <c r="AY146" s="19" t="s">
        <v>148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86</v>
      </c>
      <c r="BK146" s="185">
        <f>ROUND(I146*H146,2)</f>
        <v>0</v>
      </c>
      <c r="BL146" s="19" t="s">
        <v>155</v>
      </c>
      <c r="BM146" s="19" t="s">
        <v>155</v>
      </c>
    </row>
    <row r="147" spans="2:47" s="1" customFormat="1" ht="40.5">
      <c r="B147" s="36"/>
      <c r="D147" s="186" t="s">
        <v>156</v>
      </c>
      <c r="F147" s="187" t="s">
        <v>194</v>
      </c>
      <c r="I147" s="147"/>
      <c r="L147" s="36"/>
      <c r="M147" s="65"/>
      <c r="N147" s="37"/>
      <c r="O147" s="37"/>
      <c r="P147" s="37"/>
      <c r="Q147" s="37"/>
      <c r="R147" s="37"/>
      <c r="S147" s="37"/>
      <c r="T147" s="66"/>
      <c r="AT147" s="19" t="s">
        <v>156</v>
      </c>
      <c r="AU147" s="19" t="s">
        <v>86</v>
      </c>
    </row>
    <row r="148" spans="2:51" s="12" customFormat="1" ht="13.5">
      <c r="B148" s="188"/>
      <c r="D148" s="186" t="s">
        <v>158</v>
      </c>
      <c r="E148" s="189" t="s">
        <v>20</v>
      </c>
      <c r="F148" s="190" t="s">
        <v>174</v>
      </c>
      <c r="H148" s="191" t="s">
        <v>20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91" t="s">
        <v>158</v>
      </c>
      <c r="AU148" s="191" t="s">
        <v>86</v>
      </c>
      <c r="AV148" s="12" t="s">
        <v>22</v>
      </c>
      <c r="AW148" s="12" t="s">
        <v>40</v>
      </c>
      <c r="AX148" s="12" t="s">
        <v>76</v>
      </c>
      <c r="AY148" s="191" t="s">
        <v>148</v>
      </c>
    </row>
    <row r="149" spans="2:51" s="12" customFormat="1" ht="13.5">
      <c r="B149" s="188"/>
      <c r="D149" s="186" t="s">
        <v>158</v>
      </c>
      <c r="E149" s="189" t="s">
        <v>20</v>
      </c>
      <c r="F149" s="190" t="s">
        <v>175</v>
      </c>
      <c r="H149" s="191" t="s">
        <v>20</v>
      </c>
      <c r="I149" s="192"/>
      <c r="L149" s="188"/>
      <c r="M149" s="193"/>
      <c r="N149" s="194"/>
      <c r="O149" s="194"/>
      <c r="P149" s="194"/>
      <c r="Q149" s="194"/>
      <c r="R149" s="194"/>
      <c r="S149" s="194"/>
      <c r="T149" s="195"/>
      <c r="AT149" s="191" t="s">
        <v>158</v>
      </c>
      <c r="AU149" s="191" t="s">
        <v>86</v>
      </c>
      <c r="AV149" s="12" t="s">
        <v>22</v>
      </c>
      <c r="AW149" s="12" t="s">
        <v>40</v>
      </c>
      <c r="AX149" s="12" t="s">
        <v>76</v>
      </c>
      <c r="AY149" s="191" t="s">
        <v>148</v>
      </c>
    </row>
    <row r="150" spans="2:51" s="12" customFormat="1" ht="13.5">
      <c r="B150" s="188"/>
      <c r="D150" s="186" t="s">
        <v>158</v>
      </c>
      <c r="E150" s="189" t="s">
        <v>20</v>
      </c>
      <c r="F150" s="190" t="s">
        <v>176</v>
      </c>
      <c r="H150" s="191" t="s">
        <v>20</v>
      </c>
      <c r="I150" s="192"/>
      <c r="L150" s="188"/>
      <c r="M150" s="193"/>
      <c r="N150" s="194"/>
      <c r="O150" s="194"/>
      <c r="P150" s="194"/>
      <c r="Q150" s="194"/>
      <c r="R150" s="194"/>
      <c r="S150" s="194"/>
      <c r="T150" s="195"/>
      <c r="AT150" s="191" t="s">
        <v>158</v>
      </c>
      <c r="AU150" s="191" t="s">
        <v>86</v>
      </c>
      <c r="AV150" s="12" t="s">
        <v>22</v>
      </c>
      <c r="AW150" s="12" t="s">
        <v>40</v>
      </c>
      <c r="AX150" s="12" t="s">
        <v>76</v>
      </c>
      <c r="AY150" s="191" t="s">
        <v>148</v>
      </c>
    </row>
    <row r="151" spans="2:51" s="12" customFormat="1" ht="13.5">
      <c r="B151" s="188"/>
      <c r="D151" s="186" t="s">
        <v>158</v>
      </c>
      <c r="E151" s="189" t="s">
        <v>20</v>
      </c>
      <c r="F151" s="190" t="s">
        <v>177</v>
      </c>
      <c r="H151" s="191" t="s">
        <v>20</v>
      </c>
      <c r="I151" s="192"/>
      <c r="L151" s="188"/>
      <c r="M151" s="193"/>
      <c r="N151" s="194"/>
      <c r="O151" s="194"/>
      <c r="P151" s="194"/>
      <c r="Q151" s="194"/>
      <c r="R151" s="194"/>
      <c r="S151" s="194"/>
      <c r="T151" s="195"/>
      <c r="AT151" s="191" t="s">
        <v>158</v>
      </c>
      <c r="AU151" s="191" t="s">
        <v>86</v>
      </c>
      <c r="AV151" s="12" t="s">
        <v>22</v>
      </c>
      <c r="AW151" s="12" t="s">
        <v>40</v>
      </c>
      <c r="AX151" s="12" t="s">
        <v>76</v>
      </c>
      <c r="AY151" s="191" t="s">
        <v>148</v>
      </c>
    </row>
    <row r="152" spans="2:51" s="12" customFormat="1" ht="13.5">
      <c r="B152" s="188"/>
      <c r="D152" s="186" t="s">
        <v>158</v>
      </c>
      <c r="E152" s="189" t="s">
        <v>20</v>
      </c>
      <c r="F152" s="190" t="s">
        <v>178</v>
      </c>
      <c r="H152" s="191" t="s">
        <v>20</v>
      </c>
      <c r="I152" s="192"/>
      <c r="L152" s="188"/>
      <c r="M152" s="193"/>
      <c r="N152" s="194"/>
      <c r="O152" s="194"/>
      <c r="P152" s="194"/>
      <c r="Q152" s="194"/>
      <c r="R152" s="194"/>
      <c r="S152" s="194"/>
      <c r="T152" s="195"/>
      <c r="AT152" s="191" t="s">
        <v>158</v>
      </c>
      <c r="AU152" s="191" t="s">
        <v>86</v>
      </c>
      <c r="AV152" s="12" t="s">
        <v>22</v>
      </c>
      <c r="AW152" s="12" t="s">
        <v>40</v>
      </c>
      <c r="AX152" s="12" t="s">
        <v>76</v>
      </c>
      <c r="AY152" s="191" t="s">
        <v>148</v>
      </c>
    </row>
    <row r="153" spans="2:51" s="13" customFormat="1" ht="13.5">
      <c r="B153" s="196"/>
      <c r="D153" s="186" t="s">
        <v>158</v>
      </c>
      <c r="E153" s="205" t="s">
        <v>20</v>
      </c>
      <c r="F153" s="206" t="s">
        <v>179</v>
      </c>
      <c r="H153" s="207">
        <v>9.158</v>
      </c>
      <c r="I153" s="201"/>
      <c r="L153" s="196"/>
      <c r="M153" s="202"/>
      <c r="N153" s="203"/>
      <c r="O153" s="203"/>
      <c r="P153" s="203"/>
      <c r="Q153" s="203"/>
      <c r="R153" s="203"/>
      <c r="S153" s="203"/>
      <c r="T153" s="204"/>
      <c r="AT153" s="205" t="s">
        <v>158</v>
      </c>
      <c r="AU153" s="205" t="s">
        <v>86</v>
      </c>
      <c r="AV153" s="13" t="s">
        <v>86</v>
      </c>
      <c r="AW153" s="13" t="s">
        <v>40</v>
      </c>
      <c r="AX153" s="13" t="s">
        <v>76</v>
      </c>
      <c r="AY153" s="205" t="s">
        <v>148</v>
      </c>
    </row>
    <row r="154" spans="2:51" s="13" customFormat="1" ht="13.5">
      <c r="B154" s="196"/>
      <c r="D154" s="186" t="s">
        <v>158</v>
      </c>
      <c r="E154" s="205" t="s">
        <v>20</v>
      </c>
      <c r="F154" s="206" t="s">
        <v>180</v>
      </c>
      <c r="H154" s="207">
        <v>1.395</v>
      </c>
      <c r="I154" s="201"/>
      <c r="L154" s="196"/>
      <c r="M154" s="202"/>
      <c r="N154" s="203"/>
      <c r="O154" s="203"/>
      <c r="P154" s="203"/>
      <c r="Q154" s="203"/>
      <c r="R154" s="203"/>
      <c r="S154" s="203"/>
      <c r="T154" s="204"/>
      <c r="AT154" s="205" t="s">
        <v>158</v>
      </c>
      <c r="AU154" s="205" t="s">
        <v>86</v>
      </c>
      <c r="AV154" s="13" t="s">
        <v>86</v>
      </c>
      <c r="AW154" s="13" t="s">
        <v>40</v>
      </c>
      <c r="AX154" s="13" t="s">
        <v>76</v>
      </c>
      <c r="AY154" s="205" t="s">
        <v>148</v>
      </c>
    </row>
    <row r="155" spans="2:51" s="13" customFormat="1" ht="13.5">
      <c r="B155" s="196"/>
      <c r="D155" s="186" t="s">
        <v>158</v>
      </c>
      <c r="E155" s="205" t="s">
        <v>20</v>
      </c>
      <c r="F155" s="206" t="s">
        <v>181</v>
      </c>
      <c r="H155" s="207">
        <v>1.312</v>
      </c>
      <c r="I155" s="201"/>
      <c r="L155" s="196"/>
      <c r="M155" s="202"/>
      <c r="N155" s="203"/>
      <c r="O155" s="203"/>
      <c r="P155" s="203"/>
      <c r="Q155" s="203"/>
      <c r="R155" s="203"/>
      <c r="S155" s="203"/>
      <c r="T155" s="204"/>
      <c r="AT155" s="205" t="s">
        <v>158</v>
      </c>
      <c r="AU155" s="205" t="s">
        <v>86</v>
      </c>
      <c r="AV155" s="13" t="s">
        <v>86</v>
      </c>
      <c r="AW155" s="13" t="s">
        <v>40</v>
      </c>
      <c r="AX155" s="13" t="s">
        <v>76</v>
      </c>
      <c r="AY155" s="205" t="s">
        <v>148</v>
      </c>
    </row>
    <row r="156" spans="2:51" s="12" customFormat="1" ht="13.5">
      <c r="B156" s="188"/>
      <c r="D156" s="186" t="s">
        <v>158</v>
      </c>
      <c r="E156" s="189" t="s">
        <v>20</v>
      </c>
      <c r="F156" s="190" t="s">
        <v>182</v>
      </c>
      <c r="H156" s="191" t="s">
        <v>20</v>
      </c>
      <c r="I156" s="192"/>
      <c r="L156" s="188"/>
      <c r="M156" s="193"/>
      <c r="N156" s="194"/>
      <c r="O156" s="194"/>
      <c r="P156" s="194"/>
      <c r="Q156" s="194"/>
      <c r="R156" s="194"/>
      <c r="S156" s="194"/>
      <c r="T156" s="195"/>
      <c r="AT156" s="191" t="s">
        <v>158</v>
      </c>
      <c r="AU156" s="191" t="s">
        <v>86</v>
      </c>
      <c r="AV156" s="12" t="s">
        <v>22</v>
      </c>
      <c r="AW156" s="12" t="s">
        <v>40</v>
      </c>
      <c r="AX156" s="12" t="s">
        <v>76</v>
      </c>
      <c r="AY156" s="191" t="s">
        <v>148</v>
      </c>
    </row>
    <row r="157" spans="2:51" s="13" customFormat="1" ht="13.5">
      <c r="B157" s="196"/>
      <c r="D157" s="186" t="s">
        <v>158</v>
      </c>
      <c r="E157" s="205" t="s">
        <v>20</v>
      </c>
      <c r="F157" s="206" t="s">
        <v>183</v>
      </c>
      <c r="H157" s="207">
        <v>16.273</v>
      </c>
      <c r="I157" s="201"/>
      <c r="L157" s="196"/>
      <c r="M157" s="202"/>
      <c r="N157" s="203"/>
      <c r="O157" s="203"/>
      <c r="P157" s="203"/>
      <c r="Q157" s="203"/>
      <c r="R157" s="203"/>
      <c r="S157" s="203"/>
      <c r="T157" s="204"/>
      <c r="AT157" s="205" t="s">
        <v>158</v>
      </c>
      <c r="AU157" s="205" t="s">
        <v>86</v>
      </c>
      <c r="AV157" s="13" t="s">
        <v>86</v>
      </c>
      <c r="AW157" s="13" t="s">
        <v>40</v>
      </c>
      <c r="AX157" s="13" t="s">
        <v>76</v>
      </c>
      <c r="AY157" s="205" t="s">
        <v>148</v>
      </c>
    </row>
    <row r="158" spans="2:51" s="12" customFormat="1" ht="13.5">
      <c r="B158" s="188"/>
      <c r="D158" s="186" t="s">
        <v>158</v>
      </c>
      <c r="E158" s="189" t="s">
        <v>20</v>
      </c>
      <c r="F158" s="190" t="s">
        <v>184</v>
      </c>
      <c r="H158" s="191" t="s">
        <v>20</v>
      </c>
      <c r="I158" s="192"/>
      <c r="L158" s="188"/>
      <c r="M158" s="193"/>
      <c r="N158" s="194"/>
      <c r="O158" s="194"/>
      <c r="P158" s="194"/>
      <c r="Q158" s="194"/>
      <c r="R158" s="194"/>
      <c r="S158" s="194"/>
      <c r="T158" s="195"/>
      <c r="AT158" s="191" t="s">
        <v>158</v>
      </c>
      <c r="AU158" s="191" t="s">
        <v>86</v>
      </c>
      <c r="AV158" s="12" t="s">
        <v>22</v>
      </c>
      <c r="AW158" s="12" t="s">
        <v>40</v>
      </c>
      <c r="AX158" s="12" t="s">
        <v>76</v>
      </c>
      <c r="AY158" s="191" t="s">
        <v>148</v>
      </c>
    </row>
    <row r="159" spans="2:51" s="13" customFormat="1" ht="13.5">
      <c r="B159" s="196"/>
      <c r="D159" s="186" t="s">
        <v>158</v>
      </c>
      <c r="E159" s="205" t="s">
        <v>20</v>
      </c>
      <c r="F159" s="206" t="s">
        <v>185</v>
      </c>
      <c r="H159" s="207">
        <v>2.547</v>
      </c>
      <c r="I159" s="201"/>
      <c r="L159" s="196"/>
      <c r="M159" s="202"/>
      <c r="N159" s="203"/>
      <c r="O159" s="203"/>
      <c r="P159" s="203"/>
      <c r="Q159" s="203"/>
      <c r="R159" s="203"/>
      <c r="S159" s="203"/>
      <c r="T159" s="204"/>
      <c r="AT159" s="205" t="s">
        <v>158</v>
      </c>
      <c r="AU159" s="205" t="s">
        <v>86</v>
      </c>
      <c r="AV159" s="13" t="s">
        <v>86</v>
      </c>
      <c r="AW159" s="13" t="s">
        <v>40</v>
      </c>
      <c r="AX159" s="13" t="s">
        <v>76</v>
      </c>
      <c r="AY159" s="205" t="s">
        <v>148</v>
      </c>
    </row>
    <row r="160" spans="2:51" s="12" customFormat="1" ht="13.5">
      <c r="B160" s="188"/>
      <c r="D160" s="186" t="s">
        <v>158</v>
      </c>
      <c r="E160" s="189" t="s">
        <v>20</v>
      </c>
      <c r="F160" s="190" t="s">
        <v>186</v>
      </c>
      <c r="H160" s="191" t="s">
        <v>20</v>
      </c>
      <c r="I160" s="192"/>
      <c r="L160" s="188"/>
      <c r="M160" s="193"/>
      <c r="N160" s="194"/>
      <c r="O160" s="194"/>
      <c r="P160" s="194"/>
      <c r="Q160" s="194"/>
      <c r="R160" s="194"/>
      <c r="S160" s="194"/>
      <c r="T160" s="195"/>
      <c r="AT160" s="191" t="s">
        <v>158</v>
      </c>
      <c r="AU160" s="191" t="s">
        <v>86</v>
      </c>
      <c r="AV160" s="12" t="s">
        <v>22</v>
      </c>
      <c r="AW160" s="12" t="s">
        <v>40</v>
      </c>
      <c r="AX160" s="12" t="s">
        <v>76</v>
      </c>
      <c r="AY160" s="191" t="s">
        <v>148</v>
      </c>
    </row>
    <row r="161" spans="2:51" s="13" customFormat="1" ht="13.5">
      <c r="B161" s="196"/>
      <c r="D161" s="186" t="s">
        <v>158</v>
      </c>
      <c r="E161" s="205" t="s">
        <v>20</v>
      </c>
      <c r="F161" s="206" t="s">
        <v>187</v>
      </c>
      <c r="H161" s="207">
        <v>13.584</v>
      </c>
      <c r="I161" s="201"/>
      <c r="L161" s="196"/>
      <c r="M161" s="202"/>
      <c r="N161" s="203"/>
      <c r="O161" s="203"/>
      <c r="P161" s="203"/>
      <c r="Q161" s="203"/>
      <c r="R161" s="203"/>
      <c r="S161" s="203"/>
      <c r="T161" s="204"/>
      <c r="AT161" s="205" t="s">
        <v>158</v>
      </c>
      <c r="AU161" s="205" t="s">
        <v>86</v>
      </c>
      <c r="AV161" s="13" t="s">
        <v>86</v>
      </c>
      <c r="AW161" s="13" t="s">
        <v>40</v>
      </c>
      <c r="AX161" s="13" t="s">
        <v>76</v>
      </c>
      <c r="AY161" s="205" t="s">
        <v>148</v>
      </c>
    </row>
    <row r="162" spans="2:51" s="14" customFormat="1" ht="13.5">
      <c r="B162" s="208"/>
      <c r="D162" s="186" t="s">
        <v>158</v>
      </c>
      <c r="E162" s="209" t="s">
        <v>20</v>
      </c>
      <c r="F162" s="210" t="s">
        <v>188</v>
      </c>
      <c r="H162" s="211">
        <v>44.269</v>
      </c>
      <c r="I162" s="212"/>
      <c r="L162" s="208"/>
      <c r="M162" s="213"/>
      <c r="N162" s="214"/>
      <c r="O162" s="214"/>
      <c r="P162" s="214"/>
      <c r="Q162" s="214"/>
      <c r="R162" s="214"/>
      <c r="S162" s="214"/>
      <c r="T162" s="215"/>
      <c r="AT162" s="209" t="s">
        <v>158</v>
      </c>
      <c r="AU162" s="209" t="s">
        <v>86</v>
      </c>
      <c r="AV162" s="14" t="s">
        <v>170</v>
      </c>
      <c r="AW162" s="14" t="s">
        <v>40</v>
      </c>
      <c r="AX162" s="14" t="s">
        <v>76</v>
      </c>
      <c r="AY162" s="209" t="s">
        <v>148</v>
      </c>
    </row>
    <row r="163" spans="2:51" s="12" customFormat="1" ht="13.5">
      <c r="B163" s="188"/>
      <c r="D163" s="186" t="s">
        <v>158</v>
      </c>
      <c r="E163" s="189" t="s">
        <v>20</v>
      </c>
      <c r="F163" s="190" t="s">
        <v>189</v>
      </c>
      <c r="H163" s="191" t="s">
        <v>20</v>
      </c>
      <c r="I163" s="192"/>
      <c r="L163" s="188"/>
      <c r="M163" s="193"/>
      <c r="N163" s="194"/>
      <c r="O163" s="194"/>
      <c r="P163" s="194"/>
      <c r="Q163" s="194"/>
      <c r="R163" s="194"/>
      <c r="S163" s="194"/>
      <c r="T163" s="195"/>
      <c r="AT163" s="191" t="s">
        <v>158</v>
      </c>
      <c r="AU163" s="191" t="s">
        <v>86</v>
      </c>
      <c r="AV163" s="12" t="s">
        <v>22</v>
      </c>
      <c r="AW163" s="12" t="s">
        <v>40</v>
      </c>
      <c r="AX163" s="12" t="s">
        <v>76</v>
      </c>
      <c r="AY163" s="191" t="s">
        <v>148</v>
      </c>
    </row>
    <row r="164" spans="2:51" s="12" customFormat="1" ht="13.5">
      <c r="B164" s="188"/>
      <c r="D164" s="186" t="s">
        <v>158</v>
      </c>
      <c r="E164" s="189" t="s">
        <v>20</v>
      </c>
      <c r="F164" s="190" t="s">
        <v>167</v>
      </c>
      <c r="H164" s="191" t="s">
        <v>20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91" t="s">
        <v>158</v>
      </c>
      <c r="AU164" s="191" t="s">
        <v>86</v>
      </c>
      <c r="AV164" s="12" t="s">
        <v>22</v>
      </c>
      <c r="AW164" s="12" t="s">
        <v>40</v>
      </c>
      <c r="AX164" s="12" t="s">
        <v>76</v>
      </c>
      <c r="AY164" s="191" t="s">
        <v>148</v>
      </c>
    </row>
    <row r="165" spans="2:51" s="12" customFormat="1" ht="13.5">
      <c r="B165" s="188"/>
      <c r="D165" s="186" t="s">
        <v>158</v>
      </c>
      <c r="E165" s="189" t="s">
        <v>20</v>
      </c>
      <c r="F165" s="190" t="s">
        <v>168</v>
      </c>
      <c r="H165" s="191" t="s">
        <v>20</v>
      </c>
      <c r="I165" s="192"/>
      <c r="L165" s="188"/>
      <c r="M165" s="193"/>
      <c r="N165" s="194"/>
      <c r="O165" s="194"/>
      <c r="P165" s="194"/>
      <c r="Q165" s="194"/>
      <c r="R165" s="194"/>
      <c r="S165" s="194"/>
      <c r="T165" s="195"/>
      <c r="AT165" s="191" t="s">
        <v>158</v>
      </c>
      <c r="AU165" s="191" t="s">
        <v>86</v>
      </c>
      <c r="AV165" s="12" t="s">
        <v>22</v>
      </c>
      <c r="AW165" s="12" t="s">
        <v>40</v>
      </c>
      <c r="AX165" s="12" t="s">
        <v>76</v>
      </c>
      <c r="AY165" s="191" t="s">
        <v>148</v>
      </c>
    </row>
    <row r="166" spans="2:51" s="13" customFormat="1" ht="13.5">
      <c r="B166" s="196"/>
      <c r="D166" s="186" t="s">
        <v>158</v>
      </c>
      <c r="E166" s="205" t="s">
        <v>20</v>
      </c>
      <c r="F166" s="206" t="s">
        <v>190</v>
      </c>
      <c r="H166" s="207">
        <v>2.16</v>
      </c>
      <c r="I166" s="201"/>
      <c r="L166" s="196"/>
      <c r="M166" s="202"/>
      <c r="N166" s="203"/>
      <c r="O166" s="203"/>
      <c r="P166" s="203"/>
      <c r="Q166" s="203"/>
      <c r="R166" s="203"/>
      <c r="S166" s="203"/>
      <c r="T166" s="204"/>
      <c r="AT166" s="205" t="s">
        <v>158</v>
      </c>
      <c r="AU166" s="205" t="s">
        <v>86</v>
      </c>
      <c r="AV166" s="13" t="s">
        <v>86</v>
      </c>
      <c r="AW166" s="13" t="s">
        <v>40</v>
      </c>
      <c r="AX166" s="13" t="s">
        <v>76</v>
      </c>
      <c r="AY166" s="205" t="s">
        <v>148</v>
      </c>
    </row>
    <row r="167" spans="2:51" s="14" customFormat="1" ht="13.5">
      <c r="B167" s="208"/>
      <c r="D167" s="186" t="s">
        <v>158</v>
      </c>
      <c r="E167" s="209" t="s">
        <v>20</v>
      </c>
      <c r="F167" s="210" t="s">
        <v>188</v>
      </c>
      <c r="H167" s="211">
        <v>2.16</v>
      </c>
      <c r="I167" s="212"/>
      <c r="L167" s="208"/>
      <c r="M167" s="213"/>
      <c r="N167" s="214"/>
      <c r="O167" s="214"/>
      <c r="P167" s="214"/>
      <c r="Q167" s="214"/>
      <c r="R167" s="214"/>
      <c r="S167" s="214"/>
      <c r="T167" s="215"/>
      <c r="AT167" s="209" t="s">
        <v>158</v>
      </c>
      <c r="AU167" s="209" t="s">
        <v>86</v>
      </c>
      <c r="AV167" s="14" t="s">
        <v>170</v>
      </c>
      <c r="AW167" s="14" t="s">
        <v>40</v>
      </c>
      <c r="AX167" s="14" t="s">
        <v>76</v>
      </c>
      <c r="AY167" s="209" t="s">
        <v>148</v>
      </c>
    </row>
    <row r="168" spans="2:51" s="15" customFormat="1" ht="13.5">
      <c r="B168" s="216"/>
      <c r="D168" s="197" t="s">
        <v>158</v>
      </c>
      <c r="E168" s="217" t="s">
        <v>20</v>
      </c>
      <c r="F168" s="218" t="s">
        <v>191</v>
      </c>
      <c r="H168" s="219">
        <v>46.429</v>
      </c>
      <c r="I168" s="220"/>
      <c r="L168" s="216"/>
      <c r="M168" s="221"/>
      <c r="N168" s="222"/>
      <c r="O168" s="222"/>
      <c r="P168" s="222"/>
      <c r="Q168" s="222"/>
      <c r="R168" s="222"/>
      <c r="S168" s="222"/>
      <c r="T168" s="223"/>
      <c r="AT168" s="224" t="s">
        <v>158</v>
      </c>
      <c r="AU168" s="224" t="s">
        <v>86</v>
      </c>
      <c r="AV168" s="15" t="s">
        <v>155</v>
      </c>
      <c r="AW168" s="15" t="s">
        <v>40</v>
      </c>
      <c r="AX168" s="15" t="s">
        <v>22</v>
      </c>
      <c r="AY168" s="224" t="s">
        <v>148</v>
      </c>
    </row>
    <row r="169" spans="2:65" s="1" customFormat="1" ht="22.5" customHeight="1">
      <c r="B169" s="173"/>
      <c r="C169" s="174" t="s">
        <v>195</v>
      </c>
      <c r="D169" s="174" t="s">
        <v>150</v>
      </c>
      <c r="E169" s="175" t="s">
        <v>196</v>
      </c>
      <c r="F169" s="176" t="s">
        <v>197</v>
      </c>
      <c r="G169" s="177" t="s">
        <v>164</v>
      </c>
      <c r="H169" s="178">
        <v>48.889</v>
      </c>
      <c r="I169" s="179"/>
      <c r="J169" s="180">
        <f>ROUND(I169*H169,2)</f>
        <v>0</v>
      </c>
      <c r="K169" s="176" t="s">
        <v>154</v>
      </c>
      <c r="L169" s="36"/>
      <c r="M169" s="181" t="s">
        <v>20</v>
      </c>
      <c r="N169" s="182" t="s">
        <v>48</v>
      </c>
      <c r="O169" s="37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AR169" s="19" t="s">
        <v>155</v>
      </c>
      <c r="AT169" s="19" t="s">
        <v>150</v>
      </c>
      <c r="AU169" s="19" t="s">
        <v>86</v>
      </c>
      <c r="AY169" s="19" t="s">
        <v>148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9" t="s">
        <v>86</v>
      </c>
      <c r="BK169" s="185">
        <f>ROUND(I169*H169,2)</f>
        <v>0</v>
      </c>
      <c r="BL169" s="19" t="s">
        <v>155</v>
      </c>
      <c r="BM169" s="19" t="s">
        <v>195</v>
      </c>
    </row>
    <row r="170" spans="2:47" s="1" customFormat="1" ht="40.5">
      <c r="B170" s="36"/>
      <c r="D170" s="186" t="s">
        <v>156</v>
      </c>
      <c r="F170" s="187" t="s">
        <v>198</v>
      </c>
      <c r="I170" s="147"/>
      <c r="L170" s="36"/>
      <c r="M170" s="65"/>
      <c r="N170" s="37"/>
      <c r="O170" s="37"/>
      <c r="P170" s="37"/>
      <c r="Q170" s="37"/>
      <c r="R170" s="37"/>
      <c r="S170" s="37"/>
      <c r="T170" s="66"/>
      <c r="AT170" s="19" t="s">
        <v>156</v>
      </c>
      <c r="AU170" s="19" t="s">
        <v>86</v>
      </c>
    </row>
    <row r="171" spans="2:51" s="12" customFormat="1" ht="13.5">
      <c r="B171" s="188"/>
      <c r="D171" s="186" t="s">
        <v>158</v>
      </c>
      <c r="E171" s="189" t="s">
        <v>20</v>
      </c>
      <c r="F171" s="190" t="s">
        <v>199</v>
      </c>
      <c r="H171" s="191" t="s">
        <v>20</v>
      </c>
      <c r="I171" s="192"/>
      <c r="L171" s="188"/>
      <c r="M171" s="193"/>
      <c r="N171" s="194"/>
      <c r="O171" s="194"/>
      <c r="P171" s="194"/>
      <c r="Q171" s="194"/>
      <c r="R171" s="194"/>
      <c r="S171" s="194"/>
      <c r="T171" s="195"/>
      <c r="AT171" s="191" t="s">
        <v>158</v>
      </c>
      <c r="AU171" s="191" t="s">
        <v>86</v>
      </c>
      <c r="AV171" s="12" t="s">
        <v>22</v>
      </c>
      <c r="AW171" s="12" t="s">
        <v>40</v>
      </c>
      <c r="AX171" s="12" t="s">
        <v>76</v>
      </c>
      <c r="AY171" s="191" t="s">
        <v>148</v>
      </c>
    </row>
    <row r="172" spans="2:51" s="12" customFormat="1" ht="13.5">
      <c r="B172" s="188"/>
      <c r="D172" s="186" t="s">
        <v>158</v>
      </c>
      <c r="E172" s="189" t="s">
        <v>20</v>
      </c>
      <c r="F172" s="190" t="s">
        <v>200</v>
      </c>
      <c r="H172" s="191" t="s">
        <v>20</v>
      </c>
      <c r="I172" s="192"/>
      <c r="L172" s="188"/>
      <c r="M172" s="193"/>
      <c r="N172" s="194"/>
      <c r="O172" s="194"/>
      <c r="P172" s="194"/>
      <c r="Q172" s="194"/>
      <c r="R172" s="194"/>
      <c r="S172" s="194"/>
      <c r="T172" s="195"/>
      <c r="AT172" s="191" t="s">
        <v>158</v>
      </c>
      <c r="AU172" s="191" t="s">
        <v>86</v>
      </c>
      <c r="AV172" s="12" t="s">
        <v>22</v>
      </c>
      <c r="AW172" s="12" t="s">
        <v>40</v>
      </c>
      <c r="AX172" s="12" t="s">
        <v>76</v>
      </c>
      <c r="AY172" s="191" t="s">
        <v>148</v>
      </c>
    </row>
    <row r="173" spans="2:51" s="13" customFormat="1" ht="13.5">
      <c r="B173" s="196"/>
      <c r="D173" s="186" t="s">
        <v>158</v>
      </c>
      <c r="E173" s="205" t="s">
        <v>20</v>
      </c>
      <c r="F173" s="206" t="s">
        <v>201</v>
      </c>
      <c r="H173" s="207">
        <v>46.729</v>
      </c>
      <c r="I173" s="201"/>
      <c r="L173" s="196"/>
      <c r="M173" s="202"/>
      <c r="N173" s="203"/>
      <c r="O173" s="203"/>
      <c r="P173" s="203"/>
      <c r="Q173" s="203"/>
      <c r="R173" s="203"/>
      <c r="S173" s="203"/>
      <c r="T173" s="204"/>
      <c r="AT173" s="205" t="s">
        <v>158</v>
      </c>
      <c r="AU173" s="205" t="s">
        <v>86</v>
      </c>
      <c r="AV173" s="13" t="s">
        <v>86</v>
      </c>
      <c r="AW173" s="13" t="s">
        <v>40</v>
      </c>
      <c r="AX173" s="13" t="s">
        <v>76</v>
      </c>
      <c r="AY173" s="205" t="s">
        <v>148</v>
      </c>
    </row>
    <row r="174" spans="2:51" s="12" customFormat="1" ht="13.5">
      <c r="B174" s="188"/>
      <c r="D174" s="186" t="s">
        <v>158</v>
      </c>
      <c r="E174" s="189" t="s">
        <v>20</v>
      </c>
      <c r="F174" s="190" t="s">
        <v>189</v>
      </c>
      <c r="H174" s="191" t="s">
        <v>20</v>
      </c>
      <c r="I174" s="192"/>
      <c r="L174" s="188"/>
      <c r="M174" s="193"/>
      <c r="N174" s="194"/>
      <c r="O174" s="194"/>
      <c r="P174" s="194"/>
      <c r="Q174" s="194"/>
      <c r="R174" s="194"/>
      <c r="S174" s="194"/>
      <c r="T174" s="195"/>
      <c r="AT174" s="191" t="s">
        <v>158</v>
      </c>
      <c r="AU174" s="191" t="s">
        <v>86</v>
      </c>
      <c r="AV174" s="12" t="s">
        <v>22</v>
      </c>
      <c r="AW174" s="12" t="s">
        <v>40</v>
      </c>
      <c r="AX174" s="12" t="s">
        <v>76</v>
      </c>
      <c r="AY174" s="191" t="s">
        <v>148</v>
      </c>
    </row>
    <row r="175" spans="2:51" s="12" customFormat="1" ht="13.5">
      <c r="B175" s="188"/>
      <c r="D175" s="186" t="s">
        <v>158</v>
      </c>
      <c r="E175" s="189" t="s">
        <v>20</v>
      </c>
      <c r="F175" s="190" t="s">
        <v>167</v>
      </c>
      <c r="H175" s="191" t="s">
        <v>20</v>
      </c>
      <c r="I175" s="192"/>
      <c r="L175" s="188"/>
      <c r="M175" s="193"/>
      <c r="N175" s="194"/>
      <c r="O175" s="194"/>
      <c r="P175" s="194"/>
      <c r="Q175" s="194"/>
      <c r="R175" s="194"/>
      <c r="S175" s="194"/>
      <c r="T175" s="195"/>
      <c r="AT175" s="191" t="s">
        <v>158</v>
      </c>
      <c r="AU175" s="191" t="s">
        <v>86</v>
      </c>
      <c r="AV175" s="12" t="s">
        <v>22</v>
      </c>
      <c r="AW175" s="12" t="s">
        <v>40</v>
      </c>
      <c r="AX175" s="12" t="s">
        <v>76</v>
      </c>
      <c r="AY175" s="191" t="s">
        <v>148</v>
      </c>
    </row>
    <row r="176" spans="2:51" s="12" customFormat="1" ht="13.5">
      <c r="B176" s="188"/>
      <c r="D176" s="186" t="s">
        <v>158</v>
      </c>
      <c r="E176" s="189" t="s">
        <v>20</v>
      </c>
      <c r="F176" s="190" t="s">
        <v>168</v>
      </c>
      <c r="H176" s="191" t="s">
        <v>20</v>
      </c>
      <c r="I176" s="192"/>
      <c r="L176" s="188"/>
      <c r="M176" s="193"/>
      <c r="N176" s="194"/>
      <c r="O176" s="194"/>
      <c r="P176" s="194"/>
      <c r="Q176" s="194"/>
      <c r="R176" s="194"/>
      <c r="S176" s="194"/>
      <c r="T176" s="195"/>
      <c r="AT176" s="191" t="s">
        <v>158</v>
      </c>
      <c r="AU176" s="191" t="s">
        <v>86</v>
      </c>
      <c r="AV176" s="12" t="s">
        <v>22</v>
      </c>
      <c r="AW176" s="12" t="s">
        <v>40</v>
      </c>
      <c r="AX176" s="12" t="s">
        <v>76</v>
      </c>
      <c r="AY176" s="191" t="s">
        <v>148</v>
      </c>
    </row>
    <row r="177" spans="2:51" s="13" customFormat="1" ht="13.5">
      <c r="B177" s="196"/>
      <c r="D177" s="186" t="s">
        <v>158</v>
      </c>
      <c r="E177" s="205" t="s">
        <v>20</v>
      </c>
      <c r="F177" s="206" t="s">
        <v>190</v>
      </c>
      <c r="H177" s="207">
        <v>2.16</v>
      </c>
      <c r="I177" s="201"/>
      <c r="L177" s="196"/>
      <c r="M177" s="202"/>
      <c r="N177" s="203"/>
      <c r="O177" s="203"/>
      <c r="P177" s="203"/>
      <c r="Q177" s="203"/>
      <c r="R177" s="203"/>
      <c r="S177" s="203"/>
      <c r="T177" s="204"/>
      <c r="AT177" s="205" t="s">
        <v>158</v>
      </c>
      <c r="AU177" s="205" t="s">
        <v>86</v>
      </c>
      <c r="AV177" s="13" t="s">
        <v>86</v>
      </c>
      <c r="AW177" s="13" t="s">
        <v>40</v>
      </c>
      <c r="AX177" s="13" t="s">
        <v>76</v>
      </c>
      <c r="AY177" s="205" t="s">
        <v>148</v>
      </c>
    </row>
    <row r="178" spans="2:51" s="15" customFormat="1" ht="13.5">
      <c r="B178" s="216"/>
      <c r="D178" s="197" t="s">
        <v>158</v>
      </c>
      <c r="E178" s="217" t="s">
        <v>20</v>
      </c>
      <c r="F178" s="218" t="s">
        <v>191</v>
      </c>
      <c r="H178" s="219">
        <v>48.889</v>
      </c>
      <c r="I178" s="220"/>
      <c r="L178" s="216"/>
      <c r="M178" s="221"/>
      <c r="N178" s="222"/>
      <c r="O178" s="222"/>
      <c r="P178" s="222"/>
      <c r="Q178" s="222"/>
      <c r="R178" s="222"/>
      <c r="S178" s="222"/>
      <c r="T178" s="223"/>
      <c r="AT178" s="224" t="s">
        <v>158</v>
      </c>
      <c r="AU178" s="224" t="s">
        <v>86</v>
      </c>
      <c r="AV178" s="15" t="s">
        <v>155</v>
      </c>
      <c r="AW178" s="15" t="s">
        <v>40</v>
      </c>
      <c r="AX178" s="15" t="s">
        <v>22</v>
      </c>
      <c r="AY178" s="224" t="s">
        <v>148</v>
      </c>
    </row>
    <row r="179" spans="2:65" s="1" customFormat="1" ht="31.5" customHeight="1">
      <c r="B179" s="173"/>
      <c r="C179" s="174" t="s">
        <v>202</v>
      </c>
      <c r="D179" s="174" t="s">
        <v>150</v>
      </c>
      <c r="E179" s="175" t="s">
        <v>203</v>
      </c>
      <c r="F179" s="176" t="s">
        <v>204</v>
      </c>
      <c r="G179" s="177" t="s">
        <v>164</v>
      </c>
      <c r="H179" s="178">
        <v>464.29</v>
      </c>
      <c r="I179" s="179"/>
      <c r="J179" s="180">
        <f>ROUND(I179*H179,2)</f>
        <v>0</v>
      </c>
      <c r="K179" s="176" t="s">
        <v>154</v>
      </c>
      <c r="L179" s="36"/>
      <c r="M179" s="181" t="s">
        <v>20</v>
      </c>
      <c r="N179" s="182" t="s">
        <v>48</v>
      </c>
      <c r="O179" s="37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19" t="s">
        <v>155</v>
      </c>
      <c r="AT179" s="19" t="s">
        <v>150</v>
      </c>
      <c r="AU179" s="19" t="s">
        <v>86</v>
      </c>
      <c r="AY179" s="19" t="s">
        <v>148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9" t="s">
        <v>86</v>
      </c>
      <c r="BK179" s="185">
        <f>ROUND(I179*H179,2)</f>
        <v>0</v>
      </c>
      <c r="BL179" s="19" t="s">
        <v>155</v>
      </c>
      <c r="BM179" s="19" t="s">
        <v>202</v>
      </c>
    </row>
    <row r="180" spans="2:47" s="1" customFormat="1" ht="40.5">
      <c r="B180" s="36"/>
      <c r="D180" s="186" t="s">
        <v>156</v>
      </c>
      <c r="F180" s="187" t="s">
        <v>205</v>
      </c>
      <c r="I180" s="147"/>
      <c r="L180" s="36"/>
      <c r="M180" s="65"/>
      <c r="N180" s="37"/>
      <c r="O180" s="37"/>
      <c r="P180" s="37"/>
      <c r="Q180" s="37"/>
      <c r="R180" s="37"/>
      <c r="S180" s="37"/>
      <c r="T180" s="66"/>
      <c r="AT180" s="19" t="s">
        <v>156</v>
      </c>
      <c r="AU180" s="19" t="s">
        <v>86</v>
      </c>
    </row>
    <row r="181" spans="2:51" s="12" customFormat="1" ht="13.5">
      <c r="B181" s="188"/>
      <c r="D181" s="186" t="s">
        <v>158</v>
      </c>
      <c r="E181" s="189" t="s">
        <v>20</v>
      </c>
      <c r="F181" s="190" t="s">
        <v>206</v>
      </c>
      <c r="H181" s="191" t="s">
        <v>20</v>
      </c>
      <c r="I181" s="192"/>
      <c r="L181" s="188"/>
      <c r="M181" s="193"/>
      <c r="N181" s="194"/>
      <c r="O181" s="194"/>
      <c r="P181" s="194"/>
      <c r="Q181" s="194"/>
      <c r="R181" s="194"/>
      <c r="S181" s="194"/>
      <c r="T181" s="195"/>
      <c r="AT181" s="191" t="s">
        <v>158</v>
      </c>
      <c r="AU181" s="191" t="s">
        <v>86</v>
      </c>
      <c r="AV181" s="12" t="s">
        <v>22</v>
      </c>
      <c r="AW181" s="12" t="s">
        <v>40</v>
      </c>
      <c r="AX181" s="12" t="s">
        <v>76</v>
      </c>
      <c r="AY181" s="191" t="s">
        <v>148</v>
      </c>
    </row>
    <row r="182" spans="2:51" s="12" customFormat="1" ht="13.5">
      <c r="B182" s="188"/>
      <c r="D182" s="186" t="s">
        <v>158</v>
      </c>
      <c r="E182" s="189" t="s">
        <v>20</v>
      </c>
      <c r="F182" s="190" t="s">
        <v>200</v>
      </c>
      <c r="H182" s="191" t="s">
        <v>20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91" t="s">
        <v>158</v>
      </c>
      <c r="AU182" s="191" t="s">
        <v>86</v>
      </c>
      <c r="AV182" s="12" t="s">
        <v>22</v>
      </c>
      <c r="AW182" s="12" t="s">
        <v>40</v>
      </c>
      <c r="AX182" s="12" t="s">
        <v>76</v>
      </c>
      <c r="AY182" s="191" t="s">
        <v>148</v>
      </c>
    </row>
    <row r="183" spans="2:51" s="13" customFormat="1" ht="13.5">
      <c r="B183" s="196"/>
      <c r="D183" s="197" t="s">
        <v>158</v>
      </c>
      <c r="E183" s="198" t="s">
        <v>20</v>
      </c>
      <c r="F183" s="199" t="s">
        <v>207</v>
      </c>
      <c r="H183" s="200">
        <v>464.29</v>
      </c>
      <c r="I183" s="201"/>
      <c r="L183" s="196"/>
      <c r="M183" s="202"/>
      <c r="N183" s="203"/>
      <c r="O183" s="203"/>
      <c r="P183" s="203"/>
      <c r="Q183" s="203"/>
      <c r="R183" s="203"/>
      <c r="S183" s="203"/>
      <c r="T183" s="204"/>
      <c r="AT183" s="205" t="s">
        <v>158</v>
      </c>
      <c r="AU183" s="205" t="s">
        <v>86</v>
      </c>
      <c r="AV183" s="13" t="s">
        <v>86</v>
      </c>
      <c r="AW183" s="13" t="s">
        <v>40</v>
      </c>
      <c r="AX183" s="13" t="s">
        <v>22</v>
      </c>
      <c r="AY183" s="205" t="s">
        <v>148</v>
      </c>
    </row>
    <row r="184" spans="2:65" s="1" customFormat="1" ht="22.5" customHeight="1">
      <c r="B184" s="173"/>
      <c r="C184" s="174" t="s">
        <v>208</v>
      </c>
      <c r="D184" s="174" t="s">
        <v>150</v>
      </c>
      <c r="E184" s="175" t="s">
        <v>209</v>
      </c>
      <c r="F184" s="176" t="s">
        <v>210</v>
      </c>
      <c r="G184" s="177" t="s">
        <v>164</v>
      </c>
      <c r="H184" s="178">
        <v>48.589</v>
      </c>
      <c r="I184" s="179"/>
      <c r="J184" s="180">
        <f>ROUND(I184*H184,2)</f>
        <v>0</v>
      </c>
      <c r="K184" s="176" t="s">
        <v>154</v>
      </c>
      <c r="L184" s="36"/>
      <c r="M184" s="181" t="s">
        <v>20</v>
      </c>
      <c r="N184" s="182" t="s">
        <v>48</v>
      </c>
      <c r="O184" s="37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AR184" s="19" t="s">
        <v>155</v>
      </c>
      <c r="AT184" s="19" t="s">
        <v>150</v>
      </c>
      <c r="AU184" s="19" t="s">
        <v>86</v>
      </c>
      <c r="AY184" s="19" t="s">
        <v>148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9" t="s">
        <v>86</v>
      </c>
      <c r="BK184" s="185">
        <f>ROUND(I184*H184,2)</f>
        <v>0</v>
      </c>
      <c r="BL184" s="19" t="s">
        <v>155</v>
      </c>
      <c r="BM184" s="19" t="s">
        <v>208</v>
      </c>
    </row>
    <row r="185" spans="2:47" s="1" customFormat="1" ht="27">
      <c r="B185" s="36"/>
      <c r="D185" s="186" t="s">
        <v>156</v>
      </c>
      <c r="F185" s="187" t="s">
        <v>211</v>
      </c>
      <c r="I185" s="147"/>
      <c r="L185" s="36"/>
      <c r="M185" s="65"/>
      <c r="N185" s="37"/>
      <c r="O185" s="37"/>
      <c r="P185" s="37"/>
      <c r="Q185" s="37"/>
      <c r="R185" s="37"/>
      <c r="S185" s="37"/>
      <c r="T185" s="66"/>
      <c r="AT185" s="19" t="s">
        <v>156</v>
      </c>
      <c r="AU185" s="19" t="s">
        <v>86</v>
      </c>
    </row>
    <row r="186" spans="2:51" s="12" customFormat="1" ht="13.5">
      <c r="B186" s="188"/>
      <c r="D186" s="186" t="s">
        <v>158</v>
      </c>
      <c r="E186" s="189" t="s">
        <v>20</v>
      </c>
      <c r="F186" s="190" t="s">
        <v>212</v>
      </c>
      <c r="H186" s="191" t="s">
        <v>20</v>
      </c>
      <c r="I186" s="192"/>
      <c r="L186" s="188"/>
      <c r="M186" s="193"/>
      <c r="N186" s="194"/>
      <c r="O186" s="194"/>
      <c r="P186" s="194"/>
      <c r="Q186" s="194"/>
      <c r="R186" s="194"/>
      <c r="S186" s="194"/>
      <c r="T186" s="195"/>
      <c r="AT186" s="191" t="s">
        <v>158</v>
      </c>
      <c r="AU186" s="191" t="s">
        <v>86</v>
      </c>
      <c r="AV186" s="12" t="s">
        <v>22</v>
      </c>
      <c r="AW186" s="12" t="s">
        <v>40</v>
      </c>
      <c r="AX186" s="12" t="s">
        <v>76</v>
      </c>
      <c r="AY186" s="191" t="s">
        <v>148</v>
      </c>
    </row>
    <row r="187" spans="2:51" s="12" customFormat="1" ht="13.5">
      <c r="B187" s="188"/>
      <c r="D187" s="186" t="s">
        <v>158</v>
      </c>
      <c r="E187" s="189" t="s">
        <v>20</v>
      </c>
      <c r="F187" s="190" t="s">
        <v>200</v>
      </c>
      <c r="H187" s="191" t="s">
        <v>20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91" t="s">
        <v>158</v>
      </c>
      <c r="AU187" s="191" t="s">
        <v>86</v>
      </c>
      <c r="AV187" s="12" t="s">
        <v>22</v>
      </c>
      <c r="AW187" s="12" t="s">
        <v>40</v>
      </c>
      <c r="AX187" s="12" t="s">
        <v>76</v>
      </c>
      <c r="AY187" s="191" t="s">
        <v>148</v>
      </c>
    </row>
    <row r="188" spans="2:51" s="13" customFormat="1" ht="13.5">
      <c r="B188" s="196"/>
      <c r="D188" s="186" t="s">
        <v>158</v>
      </c>
      <c r="E188" s="205" t="s">
        <v>20</v>
      </c>
      <c r="F188" s="206" t="s">
        <v>213</v>
      </c>
      <c r="H188" s="207">
        <v>46.429</v>
      </c>
      <c r="I188" s="201"/>
      <c r="L188" s="196"/>
      <c r="M188" s="202"/>
      <c r="N188" s="203"/>
      <c r="O188" s="203"/>
      <c r="P188" s="203"/>
      <c r="Q188" s="203"/>
      <c r="R188" s="203"/>
      <c r="S188" s="203"/>
      <c r="T188" s="204"/>
      <c r="AT188" s="205" t="s">
        <v>158</v>
      </c>
      <c r="AU188" s="205" t="s">
        <v>86</v>
      </c>
      <c r="AV188" s="13" t="s">
        <v>86</v>
      </c>
      <c r="AW188" s="13" t="s">
        <v>40</v>
      </c>
      <c r="AX188" s="13" t="s">
        <v>76</v>
      </c>
      <c r="AY188" s="205" t="s">
        <v>148</v>
      </c>
    </row>
    <row r="189" spans="2:51" s="12" customFormat="1" ht="13.5">
      <c r="B189" s="188"/>
      <c r="D189" s="186" t="s">
        <v>158</v>
      </c>
      <c r="E189" s="189" t="s">
        <v>20</v>
      </c>
      <c r="F189" s="190" t="s">
        <v>189</v>
      </c>
      <c r="H189" s="191" t="s">
        <v>20</v>
      </c>
      <c r="I189" s="192"/>
      <c r="L189" s="188"/>
      <c r="M189" s="193"/>
      <c r="N189" s="194"/>
      <c r="O189" s="194"/>
      <c r="P189" s="194"/>
      <c r="Q189" s="194"/>
      <c r="R189" s="194"/>
      <c r="S189" s="194"/>
      <c r="T189" s="195"/>
      <c r="AT189" s="191" t="s">
        <v>158</v>
      </c>
      <c r="AU189" s="191" t="s">
        <v>86</v>
      </c>
      <c r="AV189" s="12" t="s">
        <v>22</v>
      </c>
      <c r="AW189" s="12" t="s">
        <v>40</v>
      </c>
      <c r="AX189" s="12" t="s">
        <v>76</v>
      </c>
      <c r="AY189" s="191" t="s">
        <v>148</v>
      </c>
    </row>
    <row r="190" spans="2:51" s="12" customFormat="1" ht="13.5">
      <c r="B190" s="188"/>
      <c r="D190" s="186" t="s">
        <v>158</v>
      </c>
      <c r="E190" s="189" t="s">
        <v>20</v>
      </c>
      <c r="F190" s="190" t="s">
        <v>167</v>
      </c>
      <c r="H190" s="191" t="s">
        <v>20</v>
      </c>
      <c r="I190" s="192"/>
      <c r="L190" s="188"/>
      <c r="M190" s="193"/>
      <c r="N190" s="194"/>
      <c r="O190" s="194"/>
      <c r="P190" s="194"/>
      <c r="Q190" s="194"/>
      <c r="R190" s="194"/>
      <c r="S190" s="194"/>
      <c r="T190" s="195"/>
      <c r="AT190" s="191" t="s">
        <v>158</v>
      </c>
      <c r="AU190" s="191" t="s">
        <v>86</v>
      </c>
      <c r="AV190" s="12" t="s">
        <v>22</v>
      </c>
      <c r="AW190" s="12" t="s">
        <v>40</v>
      </c>
      <c r="AX190" s="12" t="s">
        <v>76</v>
      </c>
      <c r="AY190" s="191" t="s">
        <v>148</v>
      </c>
    </row>
    <row r="191" spans="2:51" s="12" customFormat="1" ht="13.5">
      <c r="B191" s="188"/>
      <c r="D191" s="186" t="s">
        <v>158</v>
      </c>
      <c r="E191" s="189" t="s">
        <v>20</v>
      </c>
      <c r="F191" s="190" t="s">
        <v>168</v>
      </c>
      <c r="H191" s="191" t="s">
        <v>20</v>
      </c>
      <c r="I191" s="192"/>
      <c r="L191" s="188"/>
      <c r="M191" s="193"/>
      <c r="N191" s="194"/>
      <c r="O191" s="194"/>
      <c r="P191" s="194"/>
      <c r="Q191" s="194"/>
      <c r="R191" s="194"/>
      <c r="S191" s="194"/>
      <c r="T191" s="195"/>
      <c r="AT191" s="191" t="s">
        <v>158</v>
      </c>
      <c r="AU191" s="191" t="s">
        <v>86</v>
      </c>
      <c r="AV191" s="12" t="s">
        <v>22</v>
      </c>
      <c r="AW191" s="12" t="s">
        <v>40</v>
      </c>
      <c r="AX191" s="12" t="s">
        <v>76</v>
      </c>
      <c r="AY191" s="191" t="s">
        <v>148</v>
      </c>
    </row>
    <row r="192" spans="2:51" s="13" customFormat="1" ht="13.5">
      <c r="B192" s="196"/>
      <c r="D192" s="186" t="s">
        <v>158</v>
      </c>
      <c r="E192" s="205" t="s">
        <v>20</v>
      </c>
      <c r="F192" s="206" t="s">
        <v>190</v>
      </c>
      <c r="H192" s="207">
        <v>2.16</v>
      </c>
      <c r="I192" s="201"/>
      <c r="L192" s="196"/>
      <c r="M192" s="202"/>
      <c r="N192" s="203"/>
      <c r="O192" s="203"/>
      <c r="P192" s="203"/>
      <c r="Q192" s="203"/>
      <c r="R192" s="203"/>
      <c r="S192" s="203"/>
      <c r="T192" s="204"/>
      <c r="AT192" s="205" t="s">
        <v>158</v>
      </c>
      <c r="AU192" s="205" t="s">
        <v>86</v>
      </c>
      <c r="AV192" s="13" t="s">
        <v>86</v>
      </c>
      <c r="AW192" s="13" t="s">
        <v>40</v>
      </c>
      <c r="AX192" s="13" t="s">
        <v>76</v>
      </c>
      <c r="AY192" s="205" t="s">
        <v>148</v>
      </c>
    </row>
    <row r="193" spans="2:51" s="15" customFormat="1" ht="13.5">
      <c r="B193" s="216"/>
      <c r="D193" s="197" t="s">
        <v>158</v>
      </c>
      <c r="E193" s="217" t="s">
        <v>20</v>
      </c>
      <c r="F193" s="218" t="s">
        <v>191</v>
      </c>
      <c r="H193" s="219">
        <v>48.589</v>
      </c>
      <c r="I193" s="220"/>
      <c r="L193" s="216"/>
      <c r="M193" s="221"/>
      <c r="N193" s="222"/>
      <c r="O193" s="222"/>
      <c r="P193" s="222"/>
      <c r="Q193" s="222"/>
      <c r="R193" s="222"/>
      <c r="S193" s="222"/>
      <c r="T193" s="223"/>
      <c r="AT193" s="224" t="s">
        <v>158</v>
      </c>
      <c r="AU193" s="224" t="s">
        <v>86</v>
      </c>
      <c r="AV193" s="15" t="s">
        <v>155</v>
      </c>
      <c r="AW193" s="15" t="s">
        <v>40</v>
      </c>
      <c r="AX193" s="15" t="s">
        <v>22</v>
      </c>
      <c r="AY193" s="224" t="s">
        <v>148</v>
      </c>
    </row>
    <row r="194" spans="2:65" s="1" customFormat="1" ht="22.5" customHeight="1">
      <c r="B194" s="173"/>
      <c r="C194" s="174" t="s">
        <v>214</v>
      </c>
      <c r="D194" s="174" t="s">
        <v>150</v>
      </c>
      <c r="E194" s="175" t="s">
        <v>215</v>
      </c>
      <c r="F194" s="176" t="s">
        <v>216</v>
      </c>
      <c r="G194" s="177" t="s">
        <v>164</v>
      </c>
      <c r="H194" s="178">
        <v>48.589</v>
      </c>
      <c r="I194" s="179"/>
      <c r="J194" s="180">
        <f>ROUND(I194*H194,2)</f>
        <v>0</v>
      </c>
      <c r="K194" s="176" t="s">
        <v>154</v>
      </c>
      <c r="L194" s="36"/>
      <c r="M194" s="181" t="s">
        <v>20</v>
      </c>
      <c r="N194" s="182" t="s">
        <v>48</v>
      </c>
      <c r="O194" s="37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AR194" s="19" t="s">
        <v>155</v>
      </c>
      <c r="AT194" s="19" t="s">
        <v>150</v>
      </c>
      <c r="AU194" s="19" t="s">
        <v>86</v>
      </c>
      <c r="AY194" s="19" t="s">
        <v>148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9" t="s">
        <v>86</v>
      </c>
      <c r="BK194" s="185">
        <f>ROUND(I194*H194,2)</f>
        <v>0</v>
      </c>
      <c r="BL194" s="19" t="s">
        <v>155</v>
      </c>
      <c r="BM194" s="19" t="s">
        <v>214</v>
      </c>
    </row>
    <row r="195" spans="2:47" s="1" customFormat="1" ht="13.5">
      <c r="B195" s="36"/>
      <c r="D195" s="186" t="s">
        <v>156</v>
      </c>
      <c r="F195" s="187" t="s">
        <v>216</v>
      </c>
      <c r="I195" s="147"/>
      <c r="L195" s="36"/>
      <c r="M195" s="65"/>
      <c r="N195" s="37"/>
      <c r="O195" s="37"/>
      <c r="P195" s="37"/>
      <c r="Q195" s="37"/>
      <c r="R195" s="37"/>
      <c r="S195" s="37"/>
      <c r="T195" s="66"/>
      <c r="AT195" s="19" t="s">
        <v>156</v>
      </c>
      <c r="AU195" s="19" t="s">
        <v>86</v>
      </c>
    </row>
    <row r="196" spans="2:51" s="12" customFormat="1" ht="13.5">
      <c r="B196" s="188"/>
      <c r="D196" s="186" t="s">
        <v>158</v>
      </c>
      <c r="E196" s="189" t="s">
        <v>20</v>
      </c>
      <c r="F196" s="190" t="s">
        <v>217</v>
      </c>
      <c r="H196" s="191" t="s">
        <v>20</v>
      </c>
      <c r="I196" s="192"/>
      <c r="L196" s="188"/>
      <c r="M196" s="193"/>
      <c r="N196" s="194"/>
      <c r="O196" s="194"/>
      <c r="P196" s="194"/>
      <c r="Q196" s="194"/>
      <c r="R196" s="194"/>
      <c r="S196" s="194"/>
      <c r="T196" s="195"/>
      <c r="AT196" s="191" t="s">
        <v>158</v>
      </c>
      <c r="AU196" s="191" t="s">
        <v>86</v>
      </c>
      <c r="AV196" s="12" t="s">
        <v>22</v>
      </c>
      <c r="AW196" s="12" t="s">
        <v>40</v>
      </c>
      <c r="AX196" s="12" t="s">
        <v>76</v>
      </c>
      <c r="AY196" s="191" t="s">
        <v>148</v>
      </c>
    </row>
    <row r="197" spans="2:51" s="12" customFormat="1" ht="13.5">
      <c r="B197" s="188"/>
      <c r="D197" s="186" t="s">
        <v>158</v>
      </c>
      <c r="E197" s="189" t="s">
        <v>20</v>
      </c>
      <c r="F197" s="190" t="s">
        <v>200</v>
      </c>
      <c r="H197" s="191" t="s">
        <v>20</v>
      </c>
      <c r="I197" s="192"/>
      <c r="L197" s="188"/>
      <c r="M197" s="193"/>
      <c r="N197" s="194"/>
      <c r="O197" s="194"/>
      <c r="P197" s="194"/>
      <c r="Q197" s="194"/>
      <c r="R197" s="194"/>
      <c r="S197" s="194"/>
      <c r="T197" s="195"/>
      <c r="AT197" s="191" t="s">
        <v>158</v>
      </c>
      <c r="AU197" s="191" t="s">
        <v>86</v>
      </c>
      <c r="AV197" s="12" t="s">
        <v>22</v>
      </c>
      <c r="AW197" s="12" t="s">
        <v>40</v>
      </c>
      <c r="AX197" s="12" t="s">
        <v>76</v>
      </c>
      <c r="AY197" s="191" t="s">
        <v>148</v>
      </c>
    </row>
    <row r="198" spans="2:51" s="13" customFormat="1" ht="13.5">
      <c r="B198" s="196"/>
      <c r="D198" s="186" t="s">
        <v>158</v>
      </c>
      <c r="E198" s="205" t="s">
        <v>20</v>
      </c>
      <c r="F198" s="206" t="s">
        <v>213</v>
      </c>
      <c r="H198" s="207">
        <v>46.429</v>
      </c>
      <c r="I198" s="201"/>
      <c r="L198" s="196"/>
      <c r="M198" s="202"/>
      <c r="N198" s="203"/>
      <c r="O198" s="203"/>
      <c r="P198" s="203"/>
      <c r="Q198" s="203"/>
      <c r="R198" s="203"/>
      <c r="S198" s="203"/>
      <c r="T198" s="204"/>
      <c r="AT198" s="205" t="s">
        <v>158</v>
      </c>
      <c r="AU198" s="205" t="s">
        <v>86</v>
      </c>
      <c r="AV198" s="13" t="s">
        <v>86</v>
      </c>
      <c r="AW198" s="13" t="s">
        <v>40</v>
      </c>
      <c r="AX198" s="13" t="s">
        <v>76</v>
      </c>
      <c r="AY198" s="205" t="s">
        <v>148</v>
      </c>
    </row>
    <row r="199" spans="2:51" s="12" customFormat="1" ht="13.5">
      <c r="B199" s="188"/>
      <c r="D199" s="186" t="s">
        <v>158</v>
      </c>
      <c r="E199" s="189" t="s">
        <v>20</v>
      </c>
      <c r="F199" s="190" t="s">
        <v>189</v>
      </c>
      <c r="H199" s="191" t="s">
        <v>20</v>
      </c>
      <c r="I199" s="192"/>
      <c r="L199" s="188"/>
      <c r="M199" s="193"/>
      <c r="N199" s="194"/>
      <c r="O199" s="194"/>
      <c r="P199" s="194"/>
      <c r="Q199" s="194"/>
      <c r="R199" s="194"/>
      <c r="S199" s="194"/>
      <c r="T199" s="195"/>
      <c r="AT199" s="191" t="s">
        <v>158</v>
      </c>
      <c r="AU199" s="191" t="s">
        <v>86</v>
      </c>
      <c r="AV199" s="12" t="s">
        <v>22</v>
      </c>
      <c r="AW199" s="12" t="s">
        <v>40</v>
      </c>
      <c r="AX199" s="12" t="s">
        <v>76</v>
      </c>
      <c r="AY199" s="191" t="s">
        <v>148</v>
      </c>
    </row>
    <row r="200" spans="2:51" s="12" customFormat="1" ht="13.5">
      <c r="B200" s="188"/>
      <c r="D200" s="186" t="s">
        <v>158</v>
      </c>
      <c r="E200" s="189" t="s">
        <v>20</v>
      </c>
      <c r="F200" s="190" t="s">
        <v>167</v>
      </c>
      <c r="H200" s="191" t="s">
        <v>20</v>
      </c>
      <c r="I200" s="192"/>
      <c r="L200" s="188"/>
      <c r="M200" s="193"/>
      <c r="N200" s="194"/>
      <c r="O200" s="194"/>
      <c r="P200" s="194"/>
      <c r="Q200" s="194"/>
      <c r="R200" s="194"/>
      <c r="S200" s="194"/>
      <c r="T200" s="195"/>
      <c r="AT200" s="191" t="s">
        <v>158</v>
      </c>
      <c r="AU200" s="191" t="s">
        <v>86</v>
      </c>
      <c r="AV200" s="12" t="s">
        <v>22</v>
      </c>
      <c r="AW200" s="12" t="s">
        <v>40</v>
      </c>
      <c r="AX200" s="12" t="s">
        <v>76</v>
      </c>
      <c r="AY200" s="191" t="s">
        <v>148</v>
      </c>
    </row>
    <row r="201" spans="2:51" s="12" customFormat="1" ht="13.5">
      <c r="B201" s="188"/>
      <c r="D201" s="186" t="s">
        <v>158</v>
      </c>
      <c r="E201" s="189" t="s">
        <v>20</v>
      </c>
      <c r="F201" s="190" t="s">
        <v>168</v>
      </c>
      <c r="H201" s="191" t="s">
        <v>20</v>
      </c>
      <c r="I201" s="192"/>
      <c r="L201" s="188"/>
      <c r="M201" s="193"/>
      <c r="N201" s="194"/>
      <c r="O201" s="194"/>
      <c r="P201" s="194"/>
      <c r="Q201" s="194"/>
      <c r="R201" s="194"/>
      <c r="S201" s="194"/>
      <c r="T201" s="195"/>
      <c r="AT201" s="191" t="s">
        <v>158</v>
      </c>
      <c r="AU201" s="191" t="s">
        <v>86</v>
      </c>
      <c r="AV201" s="12" t="s">
        <v>22</v>
      </c>
      <c r="AW201" s="12" t="s">
        <v>40</v>
      </c>
      <c r="AX201" s="12" t="s">
        <v>76</v>
      </c>
      <c r="AY201" s="191" t="s">
        <v>148</v>
      </c>
    </row>
    <row r="202" spans="2:51" s="13" customFormat="1" ht="13.5">
      <c r="B202" s="196"/>
      <c r="D202" s="186" t="s">
        <v>158</v>
      </c>
      <c r="E202" s="205" t="s">
        <v>20</v>
      </c>
      <c r="F202" s="206" t="s">
        <v>190</v>
      </c>
      <c r="H202" s="207">
        <v>2.16</v>
      </c>
      <c r="I202" s="201"/>
      <c r="L202" s="196"/>
      <c r="M202" s="202"/>
      <c r="N202" s="203"/>
      <c r="O202" s="203"/>
      <c r="P202" s="203"/>
      <c r="Q202" s="203"/>
      <c r="R202" s="203"/>
      <c r="S202" s="203"/>
      <c r="T202" s="204"/>
      <c r="AT202" s="205" t="s">
        <v>158</v>
      </c>
      <c r="AU202" s="205" t="s">
        <v>86</v>
      </c>
      <c r="AV202" s="13" t="s">
        <v>86</v>
      </c>
      <c r="AW202" s="13" t="s">
        <v>40</v>
      </c>
      <c r="AX202" s="13" t="s">
        <v>76</v>
      </c>
      <c r="AY202" s="205" t="s">
        <v>148</v>
      </c>
    </row>
    <row r="203" spans="2:51" s="15" customFormat="1" ht="13.5">
      <c r="B203" s="216"/>
      <c r="D203" s="197" t="s">
        <v>158</v>
      </c>
      <c r="E203" s="217" t="s">
        <v>20</v>
      </c>
      <c r="F203" s="218" t="s">
        <v>191</v>
      </c>
      <c r="H203" s="219">
        <v>48.589</v>
      </c>
      <c r="I203" s="220"/>
      <c r="L203" s="216"/>
      <c r="M203" s="221"/>
      <c r="N203" s="222"/>
      <c r="O203" s="222"/>
      <c r="P203" s="222"/>
      <c r="Q203" s="222"/>
      <c r="R203" s="222"/>
      <c r="S203" s="222"/>
      <c r="T203" s="223"/>
      <c r="AT203" s="224" t="s">
        <v>158</v>
      </c>
      <c r="AU203" s="224" t="s">
        <v>86</v>
      </c>
      <c r="AV203" s="15" t="s">
        <v>155</v>
      </c>
      <c r="AW203" s="15" t="s">
        <v>40</v>
      </c>
      <c r="AX203" s="15" t="s">
        <v>22</v>
      </c>
      <c r="AY203" s="224" t="s">
        <v>148</v>
      </c>
    </row>
    <row r="204" spans="2:65" s="1" customFormat="1" ht="22.5" customHeight="1">
      <c r="B204" s="173"/>
      <c r="C204" s="174" t="s">
        <v>218</v>
      </c>
      <c r="D204" s="174" t="s">
        <v>150</v>
      </c>
      <c r="E204" s="175" t="s">
        <v>219</v>
      </c>
      <c r="F204" s="176" t="s">
        <v>220</v>
      </c>
      <c r="G204" s="177" t="s">
        <v>221</v>
      </c>
      <c r="H204" s="178">
        <v>82.601</v>
      </c>
      <c r="I204" s="179"/>
      <c r="J204" s="180">
        <f>ROUND(I204*H204,2)</f>
        <v>0</v>
      </c>
      <c r="K204" s="176" t="s">
        <v>154</v>
      </c>
      <c r="L204" s="36"/>
      <c r="M204" s="181" t="s">
        <v>20</v>
      </c>
      <c r="N204" s="182" t="s">
        <v>48</v>
      </c>
      <c r="O204" s="37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AR204" s="19" t="s">
        <v>155</v>
      </c>
      <c r="AT204" s="19" t="s">
        <v>150</v>
      </c>
      <c r="AU204" s="19" t="s">
        <v>86</v>
      </c>
      <c r="AY204" s="19" t="s">
        <v>148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9" t="s">
        <v>86</v>
      </c>
      <c r="BK204" s="185">
        <f>ROUND(I204*H204,2)</f>
        <v>0</v>
      </c>
      <c r="BL204" s="19" t="s">
        <v>155</v>
      </c>
      <c r="BM204" s="19" t="s">
        <v>218</v>
      </c>
    </row>
    <row r="205" spans="2:47" s="1" customFormat="1" ht="13.5">
      <c r="B205" s="36"/>
      <c r="D205" s="186" t="s">
        <v>156</v>
      </c>
      <c r="F205" s="187" t="s">
        <v>222</v>
      </c>
      <c r="I205" s="147"/>
      <c r="L205" s="36"/>
      <c r="M205" s="65"/>
      <c r="N205" s="37"/>
      <c r="O205" s="37"/>
      <c r="P205" s="37"/>
      <c r="Q205" s="37"/>
      <c r="R205" s="37"/>
      <c r="S205" s="37"/>
      <c r="T205" s="66"/>
      <c r="AT205" s="19" t="s">
        <v>156</v>
      </c>
      <c r="AU205" s="19" t="s">
        <v>86</v>
      </c>
    </row>
    <row r="206" spans="2:51" s="12" customFormat="1" ht="13.5">
      <c r="B206" s="188"/>
      <c r="D206" s="186" t="s">
        <v>158</v>
      </c>
      <c r="E206" s="189" t="s">
        <v>20</v>
      </c>
      <c r="F206" s="190" t="s">
        <v>223</v>
      </c>
      <c r="H206" s="191" t="s">
        <v>20</v>
      </c>
      <c r="I206" s="192"/>
      <c r="L206" s="188"/>
      <c r="M206" s="193"/>
      <c r="N206" s="194"/>
      <c r="O206" s="194"/>
      <c r="P206" s="194"/>
      <c r="Q206" s="194"/>
      <c r="R206" s="194"/>
      <c r="S206" s="194"/>
      <c r="T206" s="195"/>
      <c r="AT206" s="191" t="s">
        <v>158</v>
      </c>
      <c r="AU206" s="191" t="s">
        <v>86</v>
      </c>
      <c r="AV206" s="12" t="s">
        <v>22</v>
      </c>
      <c r="AW206" s="12" t="s">
        <v>40</v>
      </c>
      <c r="AX206" s="12" t="s">
        <v>76</v>
      </c>
      <c r="AY206" s="191" t="s">
        <v>148</v>
      </c>
    </row>
    <row r="207" spans="2:51" s="12" customFormat="1" ht="13.5">
      <c r="B207" s="188"/>
      <c r="D207" s="186" t="s">
        <v>158</v>
      </c>
      <c r="E207" s="189" t="s">
        <v>20</v>
      </c>
      <c r="F207" s="190" t="s">
        <v>200</v>
      </c>
      <c r="H207" s="191" t="s">
        <v>20</v>
      </c>
      <c r="I207" s="192"/>
      <c r="L207" s="188"/>
      <c r="M207" s="193"/>
      <c r="N207" s="194"/>
      <c r="O207" s="194"/>
      <c r="P207" s="194"/>
      <c r="Q207" s="194"/>
      <c r="R207" s="194"/>
      <c r="S207" s="194"/>
      <c r="T207" s="195"/>
      <c r="AT207" s="191" t="s">
        <v>158</v>
      </c>
      <c r="AU207" s="191" t="s">
        <v>86</v>
      </c>
      <c r="AV207" s="12" t="s">
        <v>22</v>
      </c>
      <c r="AW207" s="12" t="s">
        <v>40</v>
      </c>
      <c r="AX207" s="12" t="s">
        <v>76</v>
      </c>
      <c r="AY207" s="191" t="s">
        <v>148</v>
      </c>
    </row>
    <row r="208" spans="2:51" s="13" customFormat="1" ht="13.5">
      <c r="B208" s="196"/>
      <c r="D208" s="197" t="s">
        <v>158</v>
      </c>
      <c r="E208" s="198" t="s">
        <v>20</v>
      </c>
      <c r="F208" s="199" t="s">
        <v>224</v>
      </c>
      <c r="H208" s="200">
        <v>82.601</v>
      </c>
      <c r="I208" s="201"/>
      <c r="L208" s="196"/>
      <c r="M208" s="202"/>
      <c r="N208" s="203"/>
      <c r="O208" s="203"/>
      <c r="P208" s="203"/>
      <c r="Q208" s="203"/>
      <c r="R208" s="203"/>
      <c r="S208" s="203"/>
      <c r="T208" s="204"/>
      <c r="AT208" s="205" t="s">
        <v>158</v>
      </c>
      <c r="AU208" s="205" t="s">
        <v>86</v>
      </c>
      <c r="AV208" s="13" t="s">
        <v>86</v>
      </c>
      <c r="AW208" s="13" t="s">
        <v>40</v>
      </c>
      <c r="AX208" s="13" t="s">
        <v>22</v>
      </c>
      <c r="AY208" s="205" t="s">
        <v>148</v>
      </c>
    </row>
    <row r="209" spans="2:65" s="1" customFormat="1" ht="22.5" customHeight="1">
      <c r="B209" s="173"/>
      <c r="C209" s="174" t="s">
        <v>27</v>
      </c>
      <c r="D209" s="174" t="s">
        <v>150</v>
      </c>
      <c r="E209" s="175" t="s">
        <v>225</v>
      </c>
      <c r="F209" s="176" t="s">
        <v>226</v>
      </c>
      <c r="G209" s="177" t="s">
        <v>164</v>
      </c>
      <c r="H209" s="178">
        <v>2</v>
      </c>
      <c r="I209" s="179"/>
      <c r="J209" s="180">
        <f>ROUND(I209*H209,2)</f>
        <v>0</v>
      </c>
      <c r="K209" s="176" t="s">
        <v>154</v>
      </c>
      <c r="L209" s="36"/>
      <c r="M209" s="181" t="s">
        <v>20</v>
      </c>
      <c r="N209" s="182" t="s">
        <v>48</v>
      </c>
      <c r="O209" s="37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AR209" s="19" t="s">
        <v>155</v>
      </c>
      <c r="AT209" s="19" t="s">
        <v>150</v>
      </c>
      <c r="AU209" s="19" t="s">
        <v>86</v>
      </c>
      <c r="AY209" s="19" t="s">
        <v>148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9" t="s">
        <v>86</v>
      </c>
      <c r="BK209" s="185">
        <f>ROUND(I209*H209,2)</f>
        <v>0</v>
      </c>
      <c r="BL209" s="19" t="s">
        <v>155</v>
      </c>
      <c r="BM209" s="19" t="s">
        <v>27</v>
      </c>
    </row>
    <row r="210" spans="2:47" s="1" customFormat="1" ht="27">
      <c r="B210" s="36"/>
      <c r="D210" s="186" t="s">
        <v>156</v>
      </c>
      <c r="F210" s="187" t="s">
        <v>227</v>
      </c>
      <c r="I210" s="147"/>
      <c r="L210" s="36"/>
      <c r="M210" s="65"/>
      <c r="N210" s="37"/>
      <c r="O210" s="37"/>
      <c r="P210" s="37"/>
      <c r="Q210" s="37"/>
      <c r="R210" s="37"/>
      <c r="S210" s="37"/>
      <c r="T210" s="66"/>
      <c r="AT210" s="19" t="s">
        <v>156</v>
      </c>
      <c r="AU210" s="19" t="s">
        <v>86</v>
      </c>
    </row>
    <row r="211" spans="2:51" s="12" customFormat="1" ht="13.5">
      <c r="B211" s="188"/>
      <c r="D211" s="186" t="s">
        <v>158</v>
      </c>
      <c r="E211" s="189" t="s">
        <v>20</v>
      </c>
      <c r="F211" s="190" t="s">
        <v>228</v>
      </c>
      <c r="H211" s="191" t="s">
        <v>20</v>
      </c>
      <c r="I211" s="192"/>
      <c r="L211" s="188"/>
      <c r="M211" s="193"/>
      <c r="N211" s="194"/>
      <c r="O211" s="194"/>
      <c r="P211" s="194"/>
      <c r="Q211" s="194"/>
      <c r="R211" s="194"/>
      <c r="S211" s="194"/>
      <c r="T211" s="195"/>
      <c r="AT211" s="191" t="s">
        <v>158</v>
      </c>
      <c r="AU211" s="191" t="s">
        <v>86</v>
      </c>
      <c r="AV211" s="12" t="s">
        <v>22</v>
      </c>
      <c r="AW211" s="12" t="s">
        <v>40</v>
      </c>
      <c r="AX211" s="12" t="s">
        <v>76</v>
      </c>
      <c r="AY211" s="191" t="s">
        <v>148</v>
      </c>
    </row>
    <row r="212" spans="2:51" s="12" customFormat="1" ht="13.5">
      <c r="B212" s="188"/>
      <c r="D212" s="186" t="s">
        <v>158</v>
      </c>
      <c r="E212" s="189" t="s">
        <v>20</v>
      </c>
      <c r="F212" s="190" t="s">
        <v>167</v>
      </c>
      <c r="H212" s="191" t="s">
        <v>20</v>
      </c>
      <c r="I212" s="192"/>
      <c r="L212" s="188"/>
      <c r="M212" s="193"/>
      <c r="N212" s="194"/>
      <c r="O212" s="194"/>
      <c r="P212" s="194"/>
      <c r="Q212" s="194"/>
      <c r="R212" s="194"/>
      <c r="S212" s="194"/>
      <c r="T212" s="195"/>
      <c r="AT212" s="191" t="s">
        <v>158</v>
      </c>
      <c r="AU212" s="191" t="s">
        <v>86</v>
      </c>
      <c r="AV212" s="12" t="s">
        <v>22</v>
      </c>
      <c r="AW212" s="12" t="s">
        <v>40</v>
      </c>
      <c r="AX212" s="12" t="s">
        <v>76</v>
      </c>
      <c r="AY212" s="191" t="s">
        <v>148</v>
      </c>
    </row>
    <row r="213" spans="2:51" s="12" customFormat="1" ht="13.5">
      <c r="B213" s="188"/>
      <c r="D213" s="186" t="s">
        <v>158</v>
      </c>
      <c r="E213" s="189" t="s">
        <v>20</v>
      </c>
      <c r="F213" s="190" t="s">
        <v>168</v>
      </c>
      <c r="H213" s="191" t="s">
        <v>20</v>
      </c>
      <c r="I213" s="192"/>
      <c r="L213" s="188"/>
      <c r="M213" s="193"/>
      <c r="N213" s="194"/>
      <c r="O213" s="194"/>
      <c r="P213" s="194"/>
      <c r="Q213" s="194"/>
      <c r="R213" s="194"/>
      <c r="S213" s="194"/>
      <c r="T213" s="195"/>
      <c r="AT213" s="191" t="s">
        <v>158</v>
      </c>
      <c r="AU213" s="191" t="s">
        <v>86</v>
      </c>
      <c r="AV213" s="12" t="s">
        <v>22</v>
      </c>
      <c r="AW213" s="12" t="s">
        <v>40</v>
      </c>
      <c r="AX213" s="12" t="s">
        <v>76</v>
      </c>
      <c r="AY213" s="191" t="s">
        <v>148</v>
      </c>
    </row>
    <row r="214" spans="2:51" s="13" customFormat="1" ht="13.5">
      <c r="B214" s="196"/>
      <c r="D214" s="197" t="s">
        <v>158</v>
      </c>
      <c r="E214" s="198" t="s">
        <v>20</v>
      </c>
      <c r="F214" s="199" t="s">
        <v>169</v>
      </c>
      <c r="H214" s="200">
        <v>2</v>
      </c>
      <c r="I214" s="201"/>
      <c r="L214" s="196"/>
      <c r="M214" s="202"/>
      <c r="N214" s="203"/>
      <c r="O214" s="203"/>
      <c r="P214" s="203"/>
      <c r="Q214" s="203"/>
      <c r="R214" s="203"/>
      <c r="S214" s="203"/>
      <c r="T214" s="204"/>
      <c r="AT214" s="205" t="s">
        <v>158</v>
      </c>
      <c r="AU214" s="205" t="s">
        <v>86</v>
      </c>
      <c r="AV214" s="13" t="s">
        <v>86</v>
      </c>
      <c r="AW214" s="13" t="s">
        <v>40</v>
      </c>
      <c r="AX214" s="13" t="s">
        <v>22</v>
      </c>
      <c r="AY214" s="205" t="s">
        <v>148</v>
      </c>
    </row>
    <row r="215" spans="2:65" s="1" customFormat="1" ht="22.5" customHeight="1">
      <c r="B215" s="173"/>
      <c r="C215" s="225" t="s">
        <v>229</v>
      </c>
      <c r="D215" s="225" t="s">
        <v>230</v>
      </c>
      <c r="E215" s="226" t="s">
        <v>231</v>
      </c>
      <c r="F215" s="227" t="s">
        <v>232</v>
      </c>
      <c r="G215" s="228" t="s">
        <v>221</v>
      </c>
      <c r="H215" s="229">
        <v>4.2</v>
      </c>
      <c r="I215" s="230"/>
      <c r="J215" s="231">
        <f>ROUND(I215*H215,2)</f>
        <v>0</v>
      </c>
      <c r="K215" s="227" t="s">
        <v>154</v>
      </c>
      <c r="L215" s="232"/>
      <c r="M215" s="233" t="s">
        <v>20</v>
      </c>
      <c r="N215" s="234" t="s">
        <v>48</v>
      </c>
      <c r="O215" s="37"/>
      <c r="P215" s="183">
        <f>O215*H215</f>
        <v>0</v>
      </c>
      <c r="Q215" s="183">
        <v>1</v>
      </c>
      <c r="R215" s="183">
        <f>Q215*H215</f>
        <v>4.2</v>
      </c>
      <c r="S215" s="183">
        <v>0</v>
      </c>
      <c r="T215" s="184">
        <f>S215*H215</f>
        <v>0</v>
      </c>
      <c r="AR215" s="19" t="s">
        <v>214</v>
      </c>
      <c r="AT215" s="19" t="s">
        <v>230</v>
      </c>
      <c r="AU215" s="19" t="s">
        <v>86</v>
      </c>
      <c r="AY215" s="19" t="s">
        <v>148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9" t="s">
        <v>86</v>
      </c>
      <c r="BK215" s="185">
        <f>ROUND(I215*H215,2)</f>
        <v>0</v>
      </c>
      <c r="BL215" s="19" t="s">
        <v>155</v>
      </c>
      <c r="BM215" s="19" t="s">
        <v>229</v>
      </c>
    </row>
    <row r="216" spans="2:47" s="1" customFormat="1" ht="40.5">
      <c r="B216" s="36"/>
      <c r="D216" s="186" t="s">
        <v>156</v>
      </c>
      <c r="F216" s="187" t="s">
        <v>233</v>
      </c>
      <c r="I216" s="147"/>
      <c r="L216" s="36"/>
      <c r="M216" s="65"/>
      <c r="N216" s="37"/>
      <c r="O216" s="37"/>
      <c r="P216" s="37"/>
      <c r="Q216" s="37"/>
      <c r="R216" s="37"/>
      <c r="S216" s="37"/>
      <c r="T216" s="66"/>
      <c r="AT216" s="19" t="s">
        <v>156</v>
      </c>
      <c r="AU216" s="19" t="s">
        <v>86</v>
      </c>
    </row>
    <row r="217" spans="2:51" s="12" customFormat="1" ht="13.5">
      <c r="B217" s="188"/>
      <c r="D217" s="186" t="s">
        <v>158</v>
      </c>
      <c r="E217" s="189" t="s">
        <v>20</v>
      </c>
      <c r="F217" s="190" t="s">
        <v>234</v>
      </c>
      <c r="H217" s="191" t="s">
        <v>20</v>
      </c>
      <c r="I217" s="192"/>
      <c r="L217" s="188"/>
      <c r="M217" s="193"/>
      <c r="N217" s="194"/>
      <c r="O217" s="194"/>
      <c r="P217" s="194"/>
      <c r="Q217" s="194"/>
      <c r="R217" s="194"/>
      <c r="S217" s="194"/>
      <c r="T217" s="195"/>
      <c r="AT217" s="191" t="s">
        <v>158</v>
      </c>
      <c r="AU217" s="191" t="s">
        <v>86</v>
      </c>
      <c r="AV217" s="12" t="s">
        <v>22</v>
      </c>
      <c r="AW217" s="12" t="s">
        <v>40</v>
      </c>
      <c r="AX217" s="12" t="s">
        <v>76</v>
      </c>
      <c r="AY217" s="191" t="s">
        <v>148</v>
      </c>
    </row>
    <row r="218" spans="2:51" s="13" customFormat="1" ht="13.5">
      <c r="B218" s="196"/>
      <c r="D218" s="197" t="s">
        <v>158</v>
      </c>
      <c r="E218" s="198" t="s">
        <v>20</v>
      </c>
      <c r="F218" s="199" t="s">
        <v>235</v>
      </c>
      <c r="H218" s="200">
        <v>4.2</v>
      </c>
      <c r="I218" s="201"/>
      <c r="L218" s="196"/>
      <c r="M218" s="202"/>
      <c r="N218" s="203"/>
      <c r="O218" s="203"/>
      <c r="P218" s="203"/>
      <c r="Q218" s="203"/>
      <c r="R218" s="203"/>
      <c r="S218" s="203"/>
      <c r="T218" s="204"/>
      <c r="AT218" s="205" t="s">
        <v>158</v>
      </c>
      <c r="AU218" s="205" t="s">
        <v>86</v>
      </c>
      <c r="AV218" s="13" t="s">
        <v>86</v>
      </c>
      <c r="AW218" s="13" t="s">
        <v>40</v>
      </c>
      <c r="AX218" s="13" t="s">
        <v>22</v>
      </c>
      <c r="AY218" s="205" t="s">
        <v>148</v>
      </c>
    </row>
    <row r="219" spans="2:65" s="1" customFormat="1" ht="31.5" customHeight="1">
      <c r="B219" s="173"/>
      <c r="C219" s="174" t="s">
        <v>236</v>
      </c>
      <c r="D219" s="174" t="s">
        <v>150</v>
      </c>
      <c r="E219" s="175" t="s">
        <v>237</v>
      </c>
      <c r="F219" s="176" t="s">
        <v>238</v>
      </c>
      <c r="G219" s="177" t="s">
        <v>164</v>
      </c>
      <c r="H219" s="178">
        <v>46.429</v>
      </c>
      <c r="I219" s="179"/>
      <c r="J219" s="180">
        <f>ROUND(I219*H219,2)</f>
        <v>0</v>
      </c>
      <c r="K219" s="176" t="s">
        <v>154</v>
      </c>
      <c r="L219" s="36"/>
      <c r="M219" s="181" t="s">
        <v>20</v>
      </c>
      <c r="N219" s="182" t="s">
        <v>48</v>
      </c>
      <c r="O219" s="37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AR219" s="19" t="s">
        <v>155</v>
      </c>
      <c r="AT219" s="19" t="s">
        <v>150</v>
      </c>
      <c r="AU219" s="19" t="s">
        <v>86</v>
      </c>
      <c r="AY219" s="19" t="s">
        <v>148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9" t="s">
        <v>86</v>
      </c>
      <c r="BK219" s="185">
        <f>ROUND(I219*H219,2)</f>
        <v>0</v>
      </c>
      <c r="BL219" s="19" t="s">
        <v>155</v>
      </c>
      <c r="BM219" s="19" t="s">
        <v>236</v>
      </c>
    </row>
    <row r="220" spans="2:47" s="1" customFormat="1" ht="40.5">
      <c r="B220" s="36"/>
      <c r="D220" s="186" t="s">
        <v>156</v>
      </c>
      <c r="F220" s="187" t="s">
        <v>239</v>
      </c>
      <c r="I220" s="147"/>
      <c r="L220" s="36"/>
      <c r="M220" s="65"/>
      <c r="N220" s="37"/>
      <c r="O220" s="37"/>
      <c r="P220" s="37"/>
      <c r="Q220" s="37"/>
      <c r="R220" s="37"/>
      <c r="S220" s="37"/>
      <c r="T220" s="66"/>
      <c r="AT220" s="19" t="s">
        <v>156</v>
      </c>
      <c r="AU220" s="19" t="s">
        <v>86</v>
      </c>
    </row>
    <row r="221" spans="2:51" s="12" customFormat="1" ht="13.5">
      <c r="B221" s="188"/>
      <c r="D221" s="186" t="s">
        <v>158</v>
      </c>
      <c r="E221" s="189" t="s">
        <v>20</v>
      </c>
      <c r="F221" s="190" t="s">
        <v>240</v>
      </c>
      <c r="H221" s="191" t="s">
        <v>20</v>
      </c>
      <c r="I221" s="192"/>
      <c r="L221" s="188"/>
      <c r="M221" s="193"/>
      <c r="N221" s="194"/>
      <c r="O221" s="194"/>
      <c r="P221" s="194"/>
      <c r="Q221" s="194"/>
      <c r="R221" s="194"/>
      <c r="S221" s="194"/>
      <c r="T221" s="195"/>
      <c r="AT221" s="191" t="s">
        <v>158</v>
      </c>
      <c r="AU221" s="191" t="s">
        <v>86</v>
      </c>
      <c r="AV221" s="12" t="s">
        <v>22</v>
      </c>
      <c r="AW221" s="12" t="s">
        <v>40</v>
      </c>
      <c r="AX221" s="12" t="s">
        <v>76</v>
      </c>
      <c r="AY221" s="191" t="s">
        <v>148</v>
      </c>
    </row>
    <row r="222" spans="2:51" s="12" customFormat="1" ht="13.5">
      <c r="B222" s="188"/>
      <c r="D222" s="186" t="s">
        <v>158</v>
      </c>
      <c r="E222" s="189" t="s">
        <v>20</v>
      </c>
      <c r="F222" s="190" t="s">
        <v>241</v>
      </c>
      <c r="H222" s="191" t="s">
        <v>20</v>
      </c>
      <c r="I222" s="192"/>
      <c r="L222" s="188"/>
      <c r="M222" s="193"/>
      <c r="N222" s="194"/>
      <c r="O222" s="194"/>
      <c r="P222" s="194"/>
      <c r="Q222" s="194"/>
      <c r="R222" s="194"/>
      <c r="S222" s="194"/>
      <c r="T222" s="195"/>
      <c r="AT222" s="191" t="s">
        <v>158</v>
      </c>
      <c r="AU222" s="191" t="s">
        <v>86</v>
      </c>
      <c r="AV222" s="12" t="s">
        <v>22</v>
      </c>
      <c r="AW222" s="12" t="s">
        <v>40</v>
      </c>
      <c r="AX222" s="12" t="s">
        <v>76</v>
      </c>
      <c r="AY222" s="191" t="s">
        <v>148</v>
      </c>
    </row>
    <row r="223" spans="2:51" s="12" customFormat="1" ht="13.5">
      <c r="B223" s="188"/>
      <c r="D223" s="186" t="s">
        <v>158</v>
      </c>
      <c r="E223" s="189" t="s">
        <v>20</v>
      </c>
      <c r="F223" s="190" t="s">
        <v>176</v>
      </c>
      <c r="H223" s="191" t="s">
        <v>20</v>
      </c>
      <c r="I223" s="192"/>
      <c r="L223" s="188"/>
      <c r="M223" s="193"/>
      <c r="N223" s="194"/>
      <c r="O223" s="194"/>
      <c r="P223" s="194"/>
      <c r="Q223" s="194"/>
      <c r="R223" s="194"/>
      <c r="S223" s="194"/>
      <c r="T223" s="195"/>
      <c r="AT223" s="191" t="s">
        <v>158</v>
      </c>
      <c r="AU223" s="191" t="s">
        <v>86</v>
      </c>
      <c r="AV223" s="12" t="s">
        <v>22</v>
      </c>
      <c r="AW223" s="12" t="s">
        <v>40</v>
      </c>
      <c r="AX223" s="12" t="s">
        <v>76</v>
      </c>
      <c r="AY223" s="191" t="s">
        <v>148</v>
      </c>
    </row>
    <row r="224" spans="2:51" s="12" customFormat="1" ht="13.5">
      <c r="B224" s="188"/>
      <c r="D224" s="186" t="s">
        <v>158</v>
      </c>
      <c r="E224" s="189" t="s">
        <v>20</v>
      </c>
      <c r="F224" s="190" t="s">
        <v>177</v>
      </c>
      <c r="H224" s="191" t="s">
        <v>20</v>
      </c>
      <c r="I224" s="192"/>
      <c r="L224" s="188"/>
      <c r="M224" s="193"/>
      <c r="N224" s="194"/>
      <c r="O224" s="194"/>
      <c r="P224" s="194"/>
      <c r="Q224" s="194"/>
      <c r="R224" s="194"/>
      <c r="S224" s="194"/>
      <c r="T224" s="195"/>
      <c r="AT224" s="191" t="s">
        <v>158</v>
      </c>
      <c r="AU224" s="191" t="s">
        <v>86</v>
      </c>
      <c r="AV224" s="12" t="s">
        <v>22</v>
      </c>
      <c r="AW224" s="12" t="s">
        <v>40</v>
      </c>
      <c r="AX224" s="12" t="s">
        <v>76</v>
      </c>
      <c r="AY224" s="191" t="s">
        <v>148</v>
      </c>
    </row>
    <row r="225" spans="2:51" s="12" customFormat="1" ht="13.5">
      <c r="B225" s="188"/>
      <c r="D225" s="186" t="s">
        <v>158</v>
      </c>
      <c r="E225" s="189" t="s">
        <v>20</v>
      </c>
      <c r="F225" s="190" t="s">
        <v>178</v>
      </c>
      <c r="H225" s="191" t="s">
        <v>20</v>
      </c>
      <c r="I225" s="192"/>
      <c r="L225" s="188"/>
      <c r="M225" s="193"/>
      <c r="N225" s="194"/>
      <c r="O225" s="194"/>
      <c r="P225" s="194"/>
      <c r="Q225" s="194"/>
      <c r="R225" s="194"/>
      <c r="S225" s="194"/>
      <c r="T225" s="195"/>
      <c r="AT225" s="191" t="s">
        <v>158</v>
      </c>
      <c r="AU225" s="191" t="s">
        <v>86</v>
      </c>
      <c r="AV225" s="12" t="s">
        <v>22</v>
      </c>
      <c r="AW225" s="12" t="s">
        <v>40</v>
      </c>
      <c r="AX225" s="12" t="s">
        <v>76</v>
      </c>
      <c r="AY225" s="191" t="s">
        <v>148</v>
      </c>
    </row>
    <row r="226" spans="2:51" s="13" customFormat="1" ht="13.5">
      <c r="B226" s="196"/>
      <c r="D226" s="186" t="s">
        <v>158</v>
      </c>
      <c r="E226" s="205" t="s">
        <v>20</v>
      </c>
      <c r="F226" s="206" t="s">
        <v>179</v>
      </c>
      <c r="H226" s="207">
        <v>9.158</v>
      </c>
      <c r="I226" s="201"/>
      <c r="L226" s="196"/>
      <c r="M226" s="202"/>
      <c r="N226" s="203"/>
      <c r="O226" s="203"/>
      <c r="P226" s="203"/>
      <c r="Q226" s="203"/>
      <c r="R226" s="203"/>
      <c r="S226" s="203"/>
      <c r="T226" s="204"/>
      <c r="AT226" s="205" t="s">
        <v>158</v>
      </c>
      <c r="AU226" s="205" t="s">
        <v>86</v>
      </c>
      <c r="AV226" s="13" t="s">
        <v>86</v>
      </c>
      <c r="AW226" s="13" t="s">
        <v>40</v>
      </c>
      <c r="AX226" s="13" t="s">
        <v>76</v>
      </c>
      <c r="AY226" s="205" t="s">
        <v>148</v>
      </c>
    </row>
    <row r="227" spans="2:51" s="13" customFormat="1" ht="13.5">
      <c r="B227" s="196"/>
      <c r="D227" s="186" t="s">
        <v>158</v>
      </c>
      <c r="E227" s="205" t="s">
        <v>20</v>
      </c>
      <c r="F227" s="206" t="s">
        <v>180</v>
      </c>
      <c r="H227" s="207">
        <v>1.395</v>
      </c>
      <c r="I227" s="201"/>
      <c r="L227" s="196"/>
      <c r="M227" s="202"/>
      <c r="N227" s="203"/>
      <c r="O227" s="203"/>
      <c r="P227" s="203"/>
      <c r="Q227" s="203"/>
      <c r="R227" s="203"/>
      <c r="S227" s="203"/>
      <c r="T227" s="204"/>
      <c r="AT227" s="205" t="s">
        <v>158</v>
      </c>
      <c r="AU227" s="205" t="s">
        <v>86</v>
      </c>
      <c r="AV227" s="13" t="s">
        <v>86</v>
      </c>
      <c r="AW227" s="13" t="s">
        <v>40</v>
      </c>
      <c r="AX227" s="13" t="s">
        <v>76</v>
      </c>
      <c r="AY227" s="205" t="s">
        <v>148</v>
      </c>
    </row>
    <row r="228" spans="2:51" s="13" customFormat="1" ht="13.5">
      <c r="B228" s="196"/>
      <c r="D228" s="186" t="s">
        <v>158</v>
      </c>
      <c r="E228" s="205" t="s">
        <v>20</v>
      </c>
      <c r="F228" s="206" t="s">
        <v>181</v>
      </c>
      <c r="H228" s="207">
        <v>1.312</v>
      </c>
      <c r="I228" s="201"/>
      <c r="L228" s="196"/>
      <c r="M228" s="202"/>
      <c r="N228" s="203"/>
      <c r="O228" s="203"/>
      <c r="P228" s="203"/>
      <c r="Q228" s="203"/>
      <c r="R228" s="203"/>
      <c r="S228" s="203"/>
      <c r="T228" s="204"/>
      <c r="AT228" s="205" t="s">
        <v>158</v>
      </c>
      <c r="AU228" s="205" t="s">
        <v>86</v>
      </c>
      <c r="AV228" s="13" t="s">
        <v>86</v>
      </c>
      <c r="AW228" s="13" t="s">
        <v>40</v>
      </c>
      <c r="AX228" s="13" t="s">
        <v>76</v>
      </c>
      <c r="AY228" s="205" t="s">
        <v>148</v>
      </c>
    </row>
    <row r="229" spans="2:51" s="12" customFormat="1" ht="13.5">
      <c r="B229" s="188"/>
      <c r="D229" s="186" t="s">
        <v>158</v>
      </c>
      <c r="E229" s="189" t="s">
        <v>20</v>
      </c>
      <c r="F229" s="190" t="s">
        <v>182</v>
      </c>
      <c r="H229" s="191" t="s">
        <v>20</v>
      </c>
      <c r="I229" s="192"/>
      <c r="L229" s="188"/>
      <c r="M229" s="193"/>
      <c r="N229" s="194"/>
      <c r="O229" s="194"/>
      <c r="P229" s="194"/>
      <c r="Q229" s="194"/>
      <c r="R229" s="194"/>
      <c r="S229" s="194"/>
      <c r="T229" s="195"/>
      <c r="AT229" s="191" t="s">
        <v>158</v>
      </c>
      <c r="AU229" s="191" t="s">
        <v>86</v>
      </c>
      <c r="AV229" s="12" t="s">
        <v>22</v>
      </c>
      <c r="AW229" s="12" t="s">
        <v>40</v>
      </c>
      <c r="AX229" s="12" t="s">
        <v>76</v>
      </c>
      <c r="AY229" s="191" t="s">
        <v>148</v>
      </c>
    </row>
    <row r="230" spans="2:51" s="13" customFormat="1" ht="13.5">
      <c r="B230" s="196"/>
      <c r="D230" s="186" t="s">
        <v>158</v>
      </c>
      <c r="E230" s="205" t="s">
        <v>20</v>
      </c>
      <c r="F230" s="206" t="s">
        <v>183</v>
      </c>
      <c r="H230" s="207">
        <v>16.273</v>
      </c>
      <c r="I230" s="201"/>
      <c r="L230" s="196"/>
      <c r="M230" s="202"/>
      <c r="N230" s="203"/>
      <c r="O230" s="203"/>
      <c r="P230" s="203"/>
      <c r="Q230" s="203"/>
      <c r="R230" s="203"/>
      <c r="S230" s="203"/>
      <c r="T230" s="204"/>
      <c r="AT230" s="205" t="s">
        <v>158</v>
      </c>
      <c r="AU230" s="205" t="s">
        <v>86</v>
      </c>
      <c r="AV230" s="13" t="s">
        <v>86</v>
      </c>
      <c r="AW230" s="13" t="s">
        <v>40</v>
      </c>
      <c r="AX230" s="13" t="s">
        <v>76</v>
      </c>
      <c r="AY230" s="205" t="s">
        <v>148</v>
      </c>
    </row>
    <row r="231" spans="2:51" s="12" customFormat="1" ht="13.5">
      <c r="B231" s="188"/>
      <c r="D231" s="186" t="s">
        <v>158</v>
      </c>
      <c r="E231" s="189" t="s">
        <v>20</v>
      </c>
      <c r="F231" s="190" t="s">
        <v>184</v>
      </c>
      <c r="H231" s="191" t="s">
        <v>20</v>
      </c>
      <c r="I231" s="192"/>
      <c r="L231" s="188"/>
      <c r="M231" s="193"/>
      <c r="N231" s="194"/>
      <c r="O231" s="194"/>
      <c r="P231" s="194"/>
      <c r="Q231" s="194"/>
      <c r="R231" s="194"/>
      <c r="S231" s="194"/>
      <c r="T231" s="195"/>
      <c r="AT231" s="191" t="s">
        <v>158</v>
      </c>
      <c r="AU231" s="191" t="s">
        <v>86</v>
      </c>
      <c r="AV231" s="12" t="s">
        <v>22</v>
      </c>
      <c r="AW231" s="12" t="s">
        <v>40</v>
      </c>
      <c r="AX231" s="12" t="s">
        <v>76</v>
      </c>
      <c r="AY231" s="191" t="s">
        <v>148</v>
      </c>
    </row>
    <row r="232" spans="2:51" s="13" customFormat="1" ht="13.5">
      <c r="B232" s="196"/>
      <c r="D232" s="186" t="s">
        <v>158</v>
      </c>
      <c r="E232" s="205" t="s">
        <v>20</v>
      </c>
      <c r="F232" s="206" t="s">
        <v>185</v>
      </c>
      <c r="H232" s="207">
        <v>2.547</v>
      </c>
      <c r="I232" s="201"/>
      <c r="L232" s="196"/>
      <c r="M232" s="202"/>
      <c r="N232" s="203"/>
      <c r="O232" s="203"/>
      <c r="P232" s="203"/>
      <c r="Q232" s="203"/>
      <c r="R232" s="203"/>
      <c r="S232" s="203"/>
      <c r="T232" s="204"/>
      <c r="AT232" s="205" t="s">
        <v>158</v>
      </c>
      <c r="AU232" s="205" t="s">
        <v>86</v>
      </c>
      <c r="AV232" s="13" t="s">
        <v>86</v>
      </c>
      <c r="AW232" s="13" t="s">
        <v>40</v>
      </c>
      <c r="AX232" s="13" t="s">
        <v>76</v>
      </c>
      <c r="AY232" s="205" t="s">
        <v>148</v>
      </c>
    </row>
    <row r="233" spans="2:51" s="12" customFormat="1" ht="13.5">
      <c r="B233" s="188"/>
      <c r="D233" s="186" t="s">
        <v>158</v>
      </c>
      <c r="E233" s="189" t="s">
        <v>20</v>
      </c>
      <c r="F233" s="190" t="s">
        <v>186</v>
      </c>
      <c r="H233" s="191" t="s">
        <v>20</v>
      </c>
      <c r="I233" s="192"/>
      <c r="L233" s="188"/>
      <c r="M233" s="193"/>
      <c r="N233" s="194"/>
      <c r="O233" s="194"/>
      <c r="P233" s="194"/>
      <c r="Q233" s="194"/>
      <c r="R233" s="194"/>
      <c r="S233" s="194"/>
      <c r="T233" s="195"/>
      <c r="AT233" s="191" t="s">
        <v>158</v>
      </c>
      <c r="AU233" s="191" t="s">
        <v>86</v>
      </c>
      <c r="AV233" s="12" t="s">
        <v>22</v>
      </c>
      <c r="AW233" s="12" t="s">
        <v>40</v>
      </c>
      <c r="AX233" s="12" t="s">
        <v>76</v>
      </c>
      <c r="AY233" s="191" t="s">
        <v>148</v>
      </c>
    </row>
    <row r="234" spans="2:51" s="13" customFormat="1" ht="13.5">
      <c r="B234" s="196"/>
      <c r="D234" s="186" t="s">
        <v>158</v>
      </c>
      <c r="E234" s="205" t="s">
        <v>20</v>
      </c>
      <c r="F234" s="206" t="s">
        <v>187</v>
      </c>
      <c r="H234" s="207">
        <v>13.584</v>
      </c>
      <c r="I234" s="201"/>
      <c r="L234" s="196"/>
      <c r="M234" s="202"/>
      <c r="N234" s="203"/>
      <c r="O234" s="203"/>
      <c r="P234" s="203"/>
      <c r="Q234" s="203"/>
      <c r="R234" s="203"/>
      <c r="S234" s="203"/>
      <c r="T234" s="204"/>
      <c r="AT234" s="205" t="s">
        <v>158</v>
      </c>
      <c r="AU234" s="205" t="s">
        <v>86</v>
      </c>
      <c r="AV234" s="13" t="s">
        <v>86</v>
      </c>
      <c r="AW234" s="13" t="s">
        <v>40</v>
      </c>
      <c r="AX234" s="13" t="s">
        <v>76</v>
      </c>
      <c r="AY234" s="205" t="s">
        <v>148</v>
      </c>
    </row>
    <row r="235" spans="2:51" s="14" customFormat="1" ht="13.5">
      <c r="B235" s="208"/>
      <c r="D235" s="186" t="s">
        <v>158</v>
      </c>
      <c r="E235" s="209" t="s">
        <v>20</v>
      </c>
      <c r="F235" s="210" t="s">
        <v>188</v>
      </c>
      <c r="H235" s="211">
        <v>44.269</v>
      </c>
      <c r="I235" s="212"/>
      <c r="L235" s="208"/>
      <c r="M235" s="213"/>
      <c r="N235" s="214"/>
      <c r="O235" s="214"/>
      <c r="P235" s="214"/>
      <c r="Q235" s="214"/>
      <c r="R235" s="214"/>
      <c r="S235" s="214"/>
      <c r="T235" s="215"/>
      <c r="AT235" s="209" t="s">
        <v>158</v>
      </c>
      <c r="AU235" s="209" t="s">
        <v>86</v>
      </c>
      <c r="AV235" s="14" t="s">
        <v>170</v>
      </c>
      <c r="AW235" s="14" t="s">
        <v>40</v>
      </c>
      <c r="AX235" s="14" t="s">
        <v>76</v>
      </c>
      <c r="AY235" s="209" t="s">
        <v>148</v>
      </c>
    </row>
    <row r="236" spans="2:51" s="12" customFormat="1" ht="13.5">
      <c r="B236" s="188"/>
      <c r="D236" s="186" t="s">
        <v>158</v>
      </c>
      <c r="E236" s="189" t="s">
        <v>20</v>
      </c>
      <c r="F236" s="190" t="s">
        <v>189</v>
      </c>
      <c r="H236" s="191" t="s">
        <v>20</v>
      </c>
      <c r="I236" s="192"/>
      <c r="L236" s="188"/>
      <c r="M236" s="193"/>
      <c r="N236" s="194"/>
      <c r="O236" s="194"/>
      <c r="P236" s="194"/>
      <c r="Q236" s="194"/>
      <c r="R236" s="194"/>
      <c r="S236" s="194"/>
      <c r="T236" s="195"/>
      <c r="AT236" s="191" t="s">
        <v>158</v>
      </c>
      <c r="AU236" s="191" t="s">
        <v>86</v>
      </c>
      <c r="AV236" s="12" t="s">
        <v>22</v>
      </c>
      <c r="AW236" s="12" t="s">
        <v>40</v>
      </c>
      <c r="AX236" s="12" t="s">
        <v>76</v>
      </c>
      <c r="AY236" s="191" t="s">
        <v>148</v>
      </c>
    </row>
    <row r="237" spans="2:51" s="12" customFormat="1" ht="13.5">
      <c r="B237" s="188"/>
      <c r="D237" s="186" t="s">
        <v>158</v>
      </c>
      <c r="E237" s="189" t="s">
        <v>20</v>
      </c>
      <c r="F237" s="190" t="s">
        <v>167</v>
      </c>
      <c r="H237" s="191" t="s">
        <v>20</v>
      </c>
      <c r="I237" s="192"/>
      <c r="L237" s="188"/>
      <c r="M237" s="193"/>
      <c r="N237" s="194"/>
      <c r="O237" s="194"/>
      <c r="P237" s="194"/>
      <c r="Q237" s="194"/>
      <c r="R237" s="194"/>
      <c r="S237" s="194"/>
      <c r="T237" s="195"/>
      <c r="AT237" s="191" t="s">
        <v>158</v>
      </c>
      <c r="AU237" s="191" t="s">
        <v>86</v>
      </c>
      <c r="AV237" s="12" t="s">
        <v>22</v>
      </c>
      <c r="AW237" s="12" t="s">
        <v>40</v>
      </c>
      <c r="AX237" s="12" t="s">
        <v>76</v>
      </c>
      <c r="AY237" s="191" t="s">
        <v>148</v>
      </c>
    </row>
    <row r="238" spans="2:51" s="12" customFormat="1" ht="13.5">
      <c r="B238" s="188"/>
      <c r="D238" s="186" t="s">
        <v>158</v>
      </c>
      <c r="E238" s="189" t="s">
        <v>20</v>
      </c>
      <c r="F238" s="190" t="s">
        <v>168</v>
      </c>
      <c r="H238" s="191" t="s">
        <v>20</v>
      </c>
      <c r="I238" s="192"/>
      <c r="L238" s="188"/>
      <c r="M238" s="193"/>
      <c r="N238" s="194"/>
      <c r="O238" s="194"/>
      <c r="P238" s="194"/>
      <c r="Q238" s="194"/>
      <c r="R238" s="194"/>
      <c r="S238" s="194"/>
      <c r="T238" s="195"/>
      <c r="AT238" s="191" t="s">
        <v>158</v>
      </c>
      <c r="AU238" s="191" t="s">
        <v>86</v>
      </c>
      <c r="AV238" s="12" t="s">
        <v>22</v>
      </c>
      <c r="AW238" s="12" t="s">
        <v>40</v>
      </c>
      <c r="AX238" s="12" t="s">
        <v>76</v>
      </c>
      <c r="AY238" s="191" t="s">
        <v>148</v>
      </c>
    </row>
    <row r="239" spans="2:51" s="13" customFormat="1" ht="13.5">
      <c r="B239" s="196"/>
      <c r="D239" s="186" t="s">
        <v>158</v>
      </c>
      <c r="E239" s="205" t="s">
        <v>20</v>
      </c>
      <c r="F239" s="206" t="s">
        <v>190</v>
      </c>
      <c r="H239" s="207">
        <v>2.16</v>
      </c>
      <c r="I239" s="201"/>
      <c r="L239" s="196"/>
      <c r="M239" s="202"/>
      <c r="N239" s="203"/>
      <c r="O239" s="203"/>
      <c r="P239" s="203"/>
      <c r="Q239" s="203"/>
      <c r="R239" s="203"/>
      <c r="S239" s="203"/>
      <c r="T239" s="204"/>
      <c r="AT239" s="205" t="s">
        <v>158</v>
      </c>
      <c r="AU239" s="205" t="s">
        <v>86</v>
      </c>
      <c r="AV239" s="13" t="s">
        <v>86</v>
      </c>
      <c r="AW239" s="13" t="s">
        <v>40</v>
      </c>
      <c r="AX239" s="13" t="s">
        <v>76</v>
      </c>
      <c r="AY239" s="205" t="s">
        <v>148</v>
      </c>
    </row>
    <row r="240" spans="2:51" s="14" customFormat="1" ht="13.5">
      <c r="B240" s="208"/>
      <c r="D240" s="186" t="s">
        <v>158</v>
      </c>
      <c r="E240" s="209" t="s">
        <v>20</v>
      </c>
      <c r="F240" s="210" t="s">
        <v>188</v>
      </c>
      <c r="H240" s="211">
        <v>2.16</v>
      </c>
      <c r="I240" s="212"/>
      <c r="L240" s="208"/>
      <c r="M240" s="213"/>
      <c r="N240" s="214"/>
      <c r="O240" s="214"/>
      <c r="P240" s="214"/>
      <c r="Q240" s="214"/>
      <c r="R240" s="214"/>
      <c r="S240" s="214"/>
      <c r="T240" s="215"/>
      <c r="AT240" s="209" t="s">
        <v>158</v>
      </c>
      <c r="AU240" s="209" t="s">
        <v>86</v>
      </c>
      <c r="AV240" s="14" t="s">
        <v>170</v>
      </c>
      <c r="AW240" s="14" t="s">
        <v>40</v>
      </c>
      <c r="AX240" s="14" t="s">
        <v>76</v>
      </c>
      <c r="AY240" s="209" t="s">
        <v>148</v>
      </c>
    </row>
    <row r="241" spans="2:51" s="15" customFormat="1" ht="13.5">
      <c r="B241" s="216"/>
      <c r="D241" s="197" t="s">
        <v>158</v>
      </c>
      <c r="E241" s="217" t="s">
        <v>20</v>
      </c>
      <c r="F241" s="218" t="s">
        <v>191</v>
      </c>
      <c r="H241" s="219">
        <v>46.429</v>
      </c>
      <c r="I241" s="220"/>
      <c r="L241" s="216"/>
      <c r="M241" s="221"/>
      <c r="N241" s="222"/>
      <c r="O241" s="222"/>
      <c r="P241" s="222"/>
      <c r="Q241" s="222"/>
      <c r="R241" s="222"/>
      <c r="S241" s="222"/>
      <c r="T241" s="223"/>
      <c r="AT241" s="224" t="s">
        <v>158</v>
      </c>
      <c r="AU241" s="224" t="s">
        <v>86</v>
      </c>
      <c r="AV241" s="15" t="s">
        <v>155</v>
      </c>
      <c r="AW241" s="15" t="s">
        <v>40</v>
      </c>
      <c r="AX241" s="15" t="s">
        <v>22</v>
      </c>
      <c r="AY241" s="224" t="s">
        <v>148</v>
      </c>
    </row>
    <row r="242" spans="2:65" s="1" customFormat="1" ht="22.5" customHeight="1">
      <c r="B242" s="173"/>
      <c r="C242" s="225" t="s">
        <v>242</v>
      </c>
      <c r="D242" s="225" t="s">
        <v>230</v>
      </c>
      <c r="E242" s="226" t="s">
        <v>243</v>
      </c>
      <c r="F242" s="227" t="s">
        <v>244</v>
      </c>
      <c r="G242" s="228" t="s">
        <v>221</v>
      </c>
      <c r="H242" s="229">
        <v>102.144</v>
      </c>
      <c r="I242" s="230"/>
      <c r="J242" s="231">
        <f>ROUND(I242*H242,2)</f>
        <v>0</v>
      </c>
      <c r="K242" s="227" t="s">
        <v>154</v>
      </c>
      <c r="L242" s="232"/>
      <c r="M242" s="233" t="s">
        <v>20</v>
      </c>
      <c r="N242" s="234" t="s">
        <v>48</v>
      </c>
      <c r="O242" s="37"/>
      <c r="P242" s="183">
        <f>O242*H242</f>
        <v>0</v>
      </c>
      <c r="Q242" s="183">
        <v>1</v>
      </c>
      <c r="R242" s="183">
        <f>Q242*H242</f>
        <v>102.144</v>
      </c>
      <c r="S242" s="183">
        <v>0</v>
      </c>
      <c r="T242" s="184">
        <f>S242*H242</f>
        <v>0</v>
      </c>
      <c r="AR242" s="19" t="s">
        <v>214</v>
      </c>
      <c r="AT242" s="19" t="s">
        <v>230</v>
      </c>
      <c r="AU242" s="19" t="s">
        <v>86</v>
      </c>
      <c r="AY242" s="19" t="s">
        <v>148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9" t="s">
        <v>86</v>
      </c>
      <c r="BK242" s="185">
        <f>ROUND(I242*H242,2)</f>
        <v>0</v>
      </c>
      <c r="BL242" s="19" t="s">
        <v>155</v>
      </c>
      <c r="BM242" s="19" t="s">
        <v>242</v>
      </c>
    </row>
    <row r="243" spans="2:47" s="1" customFormat="1" ht="27">
      <c r="B243" s="36"/>
      <c r="D243" s="186" t="s">
        <v>156</v>
      </c>
      <c r="F243" s="187" t="s">
        <v>245</v>
      </c>
      <c r="I243" s="147"/>
      <c r="L243" s="36"/>
      <c r="M243" s="65"/>
      <c r="N243" s="37"/>
      <c r="O243" s="37"/>
      <c r="P243" s="37"/>
      <c r="Q243" s="37"/>
      <c r="R243" s="37"/>
      <c r="S243" s="37"/>
      <c r="T243" s="66"/>
      <c r="AT243" s="19" t="s">
        <v>156</v>
      </c>
      <c r="AU243" s="19" t="s">
        <v>86</v>
      </c>
    </row>
    <row r="244" spans="2:51" s="12" customFormat="1" ht="13.5">
      <c r="B244" s="188"/>
      <c r="D244" s="186" t="s">
        <v>158</v>
      </c>
      <c r="E244" s="189" t="s">
        <v>20</v>
      </c>
      <c r="F244" s="190" t="s">
        <v>246</v>
      </c>
      <c r="H244" s="191" t="s">
        <v>20</v>
      </c>
      <c r="I244" s="192"/>
      <c r="L244" s="188"/>
      <c r="M244" s="193"/>
      <c r="N244" s="194"/>
      <c r="O244" s="194"/>
      <c r="P244" s="194"/>
      <c r="Q244" s="194"/>
      <c r="R244" s="194"/>
      <c r="S244" s="194"/>
      <c r="T244" s="195"/>
      <c r="AT244" s="191" t="s">
        <v>158</v>
      </c>
      <c r="AU244" s="191" t="s">
        <v>86</v>
      </c>
      <c r="AV244" s="12" t="s">
        <v>22</v>
      </c>
      <c r="AW244" s="12" t="s">
        <v>40</v>
      </c>
      <c r="AX244" s="12" t="s">
        <v>76</v>
      </c>
      <c r="AY244" s="191" t="s">
        <v>148</v>
      </c>
    </row>
    <row r="245" spans="2:51" s="13" customFormat="1" ht="13.5">
      <c r="B245" s="196"/>
      <c r="D245" s="197" t="s">
        <v>158</v>
      </c>
      <c r="E245" s="198" t="s">
        <v>20</v>
      </c>
      <c r="F245" s="199" t="s">
        <v>247</v>
      </c>
      <c r="H245" s="200">
        <v>102.144</v>
      </c>
      <c r="I245" s="201"/>
      <c r="L245" s="196"/>
      <c r="M245" s="202"/>
      <c r="N245" s="203"/>
      <c r="O245" s="203"/>
      <c r="P245" s="203"/>
      <c r="Q245" s="203"/>
      <c r="R245" s="203"/>
      <c r="S245" s="203"/>
      <c r="T245" s="204"/>
      <c r="AT245" s="205" t="s">
        <v>158</v>
      </c>
      <c r="AU245" s="205" t="s">
        <v>86</v>
      </c>
      <c r="AV245" s="13" t="s">
        <v>86</v>
      </c>
      <c r="AW245" s="13" t="s">
        <v>40</v>
      </c>
      <c r="AX245" s="13" t="s">
        <v>22</v>
      </c>
      <c r="AY245" s="205" t="s">
        <v>148</v>
      </c>
    </row>
    <row r="246" spans="2:65" s="1" customFormat="1" ht="22.5" customHeight="1">
      <c r="B246" s="173"/>
      <c r="C246" s="174" t="s">
        <v>248</v>
      </c>
      <c r="D246" s="174" t="s">
        <v>150</v>
      </c>
      <c r="E246" s="175" t="s">
        <v>249</v>
      </c>
      <c r="F246" s="176" t="s">
        <v>250</v>
      </c>
      <c r="G246" s="177" t="s">
        <v>164</v>
      </c>
      <c r="H246" s="178">
        <v>2.16</v>
      </c>
      <c r="I246" s="179"/>
      <c r="J246" s="180">
        <f>ROUND(I246*H246,2)</f>
        <v>0</v>
      </c>
      <c r="K246" s="176" t="s">
        <v>154</v>
      </c>
      <c r="L246" s="36"/>
      <c r="M246" s="181" t="s">
        <v>20</v>
      </c>
      <c r="N246" s="182" t="s">
        <v>48</v>
      </c>
      <c r="O246" s="37"/>
      <c r="P246" s="183">
        <f>O246*H246</f>
        <v>0</v>
      </c>
      <c r="Q246" s="183">
        <v>0</v>
      </c>
      <c r="R246" s="183">
        <f>Q246*H246</f>
        <v>0</v>
      </c>
      <c r="S246" s="183">
        <v>0</v>
      </c>
      <c r="T246" s="184">
        <f>S246*H246</f>
        <v>0</v>
      </c>
      <c r="AR246" s="19" t="s">
        <v>155</v>
      </c>
      <c r="AT246" s="19" t="s">
        <v>150</v>
      </c>
      <c r="AU246" s="19" t="s">
        <v>86</v>
      </c>
      <c r="AY246" s="19" t="s">
        <v>148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9" t="s">
        <v>86</v>
      </c>
      <c r="BK246" s="185">
        <f>ROUND(I246*H246,2)</f>
        <v>0</v>
      </c>
      <c r="BL246" s="19" t="s">
        <v>155</v>
      </c>
      <c r="BM246" s="19" t="s">
        <v>248</v>
      </c>
    </row>
    <row r="247" spans="2:47" s="1" customFormat="1" ht="40.5">
      <c r="B247" s="36"/>
      <c r="D247" s="186" t="s">
        <v>156</v>
      </c>
      <c r="F247" s="187" t="s">
        <v>251</v>
      </c>
      <c r="I247" s="147"/>
      <c r="L247" s="36"/>
      <c r="M247" s="65"/>
      <c r="N247" s="37"/>
      <c r="O247" s="37"/>
      <c r="P247" s="37"/>
      <c r="Q247" s="37"/>
      <c r="R247" s="37"/>
      <c r="S247" s="37"/>
      <c r="T247" s="66"/>
      <c r="AT247" s="19" t="s">
        <v>156</v>
      </c>
      <c r="AU247" s="19" t="s">
        <v>86</v>
      </c>
    </row>
    <row r="248" spans="2:51" s="12" customFormat="1" ht="13.5">
      <c r="B248" s="188"/>
      <c r="D248" s="186" t="s">
        <v>158</v>
      </c>
      <c r="E248" s="189" t="s">
        <v>20</v>
      </c>
      <c r="F248" s="190" t="s">
        <v>252</v>
      </c>
      <c r="H248" s="191" t="s">
        <v>20</v>
      </c>
      <c r="I248" s="192"/>
      <c r="L248" s="188"/>
      <c r="M248" s="193"/>
      <c r="N248" s="194"/>
      <c r="O248" s="194"/>
      <c r="P248" s="194"/>
      <c r="Q248" s="194"/>
      <c r="R248" s="194"/>
      <c r="S248" s="194"/>
      <c r="T248" s="195"/>
      <c r="AT248" s="191" t="s">
        <v>158</v>
      </c>
      <c r="AU248" s="191" t="s">
        <v>86</v>
      </c>
      <c r="AV248" s="12" t="s">
        <v>22</v>
      </c>
      <c r="AW248" s="12" t="s">
        <v>40</v>
      </c>
      <c r="AX248" s="12" t="s">
        <v>76</v>
      </c>
      <c r="AY248" s="191" t="s">
        <v>148</v>
      </c>
    </row>
    <row r="249" spans="2:51" s="12" customFormat="1" ht="13.5">
      <c r="B249" s="188"/>
      <c r="D249" s="186" t="s">
        <v>158</v>
      </c>
      <c r="E249" s="189" t="s">
        <v>20</v>
      </c>
      <c r="F249" s="190" t="s">
        <v>167</v>
      </c>
      <c r="H249" s="191" t="s">
        <v>20</v>
      </c>
      <c r="I249" s="192"/>
      <c r="L249" s="188"/>
      <c r="M249" s="193"/>
      <c r="N249" s="194"/>
      <c r="O249" s="194"/>
      <c r="P249" s="194"/>
      <c r="Q249" s="194"/>
      <c r="R249" s="194"/>
      <c r="S249" s="194"/>
      <c r="T249" s="195"/>
      <c r="AT249" s="191" t="s">
        <v>158</v>
      </c>
      <c r="AU249" s="191" t="s">
        <v>86</v>
      </c>
      <c r="AV249" s="12" t="s">
        <v>22</v>
      </c>
      <c r="AW249" s="12" t="s">
        <v>40</v>
      </c>
      <c r="AX249" s="12" t="s">
        <v>76</v>
      </c>
      <c r="AY249" s="191" t="s">
        <v>148</v>
      </c>
    </row>
    <row r="250" spans="2:51" s="12" customFormat="1" ht="13.5">
      <c r="B250" s="188"/>
      <c r="D250" s="186" t="s">
        <v>158</v>
      </c>
      <c r="E250" s="189" t="s">
        <v>20</v>
      </c>
      <c r="F250" s="190" t="s">
        <v>168</v>
      </c>
      <c r="H250" s="191" t="s">
        <v>20</v>
      </c>
      <c r="I250" s="192"/>
      <c r="L250" s="188"/>
      <c r="M250" s="193"/>
      <c r="N250" s="194"/>
      <c r="O250" s="194"/>
      <c r="P250" s="194"/>
      <c r="Q250" s="194"/>
      <c r="R250" s="194"/>
      <c r="S250" s="194"/>
      <c r="T250" s="195"/>
      <c r="AT250" s="191" t="s">
        <v>158</v>
      </c>
      <c r="AU250" s="191" t="s">
        <v>86</v>
      </c>
      <c r="AV250" s="12" t="s">
        <v>22</v>
      </c>
      <c r="AW250" s="12" t="s">
        <v>40</v>
      </c>
      <c r="AX250" s="12" t="s">
        <v>76</v>
      </c>
      <c r="AY250" s="191" t="s">
        <v>148</v>
      </c>
    </row>
    <row r="251" spans="2:51" s="13" customFormat="1" ht="13.5">
      <c r="B251" s="196"/>
      <c r="D251" s="197" t="s">
        <v>158</v>
      </c>
      <c r="E251" s="198" t="s">
        <v>20</v>
      </c>
      <c r="F251" s="199" t="s">
        <v>190</v>
      </c>
      <c r="H251" s="200">
        <v>2.16</v>
      </c>
      <c r="I251" s="201"/>
      <c r="L251" s="196"/>
      <c r="M251" s="202"/>
      <c r="N251" s="203"/>
      <c r="O251" s="203"/>
      <c r="P251" s="203"/>
      <c r="Q251" s="203"/>
      <c r="R251" s="203"/>
      <c r="S251" s="203"/>
      <c r="T251" s="204"/>
      <c r="AT251" s="205" t="s">
        <v>158</v>
      </c>
      <c r="AU251" s="205" t="s">
        <v>86</v>
      </c>
      <c r="AV251" s="13" t="s">
        <v>86</v>
      </c>
      <c r="AW251" s="13" t="s">
        <v>40</v>
      </c>
      <c r="AX251" s="13" t="s">
        <v>22</v>
      </c>
      <c r="AY251" s="205" t="s">
        <v>148</v>
      </c>
    </row>
    <row r="252" spans="2:65" s="1" customFormat="1" ht="22.5" customHeight="1">
      <c r="B252" s="173"/>
      <c r="C252" s="225" t="s">
        <v>8</v>
      </c>
      <c r="D252" s="225" t="s">
        <v>230</v>
      </c>
      <c r="E252" s="226" t="s">
        <v>253</v>
      </c>
      <c r="F252" s="227" t="s">
        <v>254</v>
      </c>
      <c r="G252" s="228" t="s">
        <v>221</v>
      </c>
      <c r="H252" s="229">
        <v>4.536</v>
      </c>
      <c r="I252" s="230"/>
      <c r="J252" s="231">
        <f>ROUND(I252*H252,2)</f>
        <v>0</v>
      </c>
      <c r="K252" s="227" t="s">
        <v>154</v>
      </c>
      <c r="L252" s="232"/>
      <c r="M252" s="233" t="s">
        <v>20</v>
      </c>
      <c r="N252" s="234" t="s">
        <v>48</v>
      </c>
      <c r="O252" s="37"/>
      <c r="P252" s="183">
        <f>O252*H252</f>
        <v>0</v>
      </c>
      <c r="Q252" s="183">
        <v>1</v>
      </c>
      <c r="R252" s="183">
        <f>Q252*H252</f>
        <v>4.536</v>
      </c>
      <c r="S252" s="183">
        <v>0</v>
      </c>
      <c r="T252" s="184">
        <f>S252*H252</f>
        <v>0</v>
      </c>
      <c r="AR252" s="19" t="s">
        <v>214</v>
      </c>
      <c r="AT252" s="19" t="s">
        <v>230</v>
      </c>
      <c r="AU252" s="19" t="s">
        <v>86</v>
      </c>
      <c r="AY252" s="19" t="s">
        <v>148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9" t="s">
        <v>86</v>
      </c>
      <c r="BK252" s="185">
        <f>ROUND(I252*H252,2)</f>
        <v>0</v>
      </c>
      <c r="BL252" s="19" t="s">
        <v>155</v>
      </c>
      <c r="BM252" s="19" t="s">
        <v>8</v>
      </c>
    </row>
    <row r="253" spans="2:47" s="1" customFormat="1" ht="40.5">
      <c r="B253" s="36"/>
      <c r="D253" s="186" t="s">
        <v>156</v>
      </c>
      <c r="F253" s="187" t="s">
        <v>255</v>
      </c>
      <c r="I253" s="147"/>
      <c r="L253" s="36"/>
      <c r="M253" s="65"/>
      <c r="N253" s="37"/>
      <c r="O253" s="37"/>
      <c r="P253" s="37"/>
      <c r="Q253" s="37"/>
      <c r="R253" s="37"/>
      <c r="S253" s="37"/>
      <c r="T253" s="66"/>
      <c r="AT253" s="19" t="s">
        <v>156</v>
      </c>
      <c r="AU253" s="19" t="s">
        <v>86</v>
      </c>
    </row>
    <row r="254" spans="2:51" s="12" customFormat="1" ht="13.5">
      <c r="B254" s="188"/>
      <c r="D254" s="186" t="s">
        <v>158</v>
      </c>
      <c r="E254" s="189" t="s">
        <v>20</v>
      </c>
      <c r="F254" s="190" t="s">
        <v>234</v>
      </c>
      <c r="H254" s="191" t="s">
        <v>20</v>
      </c>
      <c r="I254" s="192"/>
      <c r="L254" s="188"/>
      <c r="M254" s="193"/>
      <c r="N254" s="194"/>
      <c r="O254" s="194"/>
      <c r="P254" s="194"/>
      <c r="Q254" s="194"/>
      <c r="R254" s="194"/>
      <c r="S254" s="194"/>
      <c r="T254" s="195"/>
      <c r="AT254" s="191" t="s">
        <v>158</v>
      </c>
      <c r="AU254" s="191" t="s">
        <v>86</v>
      </c>
      <c r="AV254" s="12" t="s">
        <v>22</v>
      </c>
      <c r="AW254" s="12" t="s">
        <v>40</v>
      </c>
      <c r="AX254" s="12" t="s">
        <v>76</v>
      </c>
      <c r="AY254" s="191" t="s">
        <v>148</v>
      </c>
    </row>
    <row r="255" spans="2:51" s="13" customFormat="1" ht="13.5">
      <c r="B255" s="196"/>
      <c r="D255" s="186" t="s">
        <v>158</v>
      </c>
      <c r="E255" s="205" t="s">
        <v>20</v>
      </c>
      <c r="F255" s="206" t="s">
        <v>256</v>
      </c>
      <c r="H255" s="207">
        <v>4.536</v>
      </c>
      <c r="I255" s="201"/>
      <c r="L255" s="196"/>
      <c r="M255" s="202"/>
      <c r="N255" s="203"/>
      <c r="O255" s="203"/>
      <c r="P255" s="203"/>
      <c r="Q255" s="203"/>
      <c r="R255" s="203"/>
      <c r="S255" s="203"/>
      <c r="T255" s="204"/>
      <c r="AT255" s="205" t="s">
        <v>158</v>
      </c>
      <c r="AU255" s="205" t="s">
        <v>86</v>
      </c>
      <c r="AV255" s="13" t="s">
        <v>86</v>
      </c>
      <c r="AW255" s="13" t="s">
        <v>40</v>
      </c>
      <c r="AX255" s="13" t="s">
        <v>22</v>
      </c>
      <c r="AY255" s="205" t="s">
        <v>148</v>
      </c>
    </row>
    <row r="256" spans="2:63" s="11" customFormat="1" ht="29.25" customHeight="1">
      <c r="B256" s="159"/>
      <c r="D256" s="170" t="s">
        <v>75</v>
      </c>
      <c r="E256" s="171" t="s">
        <v>86</v>
      </c>
      <c r="F256" s="171" t="s">
        <v>257</v>
      </c>
      <c r="I256" s="162"/>
      <c r="J256" s="172">
        <f>BK256</f>
        <v>0</v>
      </c>
      <c r="L256" s="159"/>
      <c r="M256" s="164"/>
      <c r="N256" s="165"/>
      <c r="O256" s="165"/>
      <c r="P256" s="166">
        <f>SUM(P257:P270)</f>
        <v>0</v>
      </c>
      <c r="Q256" s="165"/>
      <c r="R256" s="166">
        <f>SUM(R257:R270)</f>
        <v>0.1781814528</v>
      </c>
      <c r="S256" s="165"/>
      <c r="T256" s="167">
        <f>SUM(T257:T270)</f>
        <v>0</v>
      </c>
      <c r="AR256" s="160" t="s">
        <v>22</v>
      </c>
      <c r="AT256" s="168" t="s">
        <v>75</v>
      </c>
      <c r="AU256" s="168" t="s">
        <v>22</v>
      </c>
      <c r="AY256" s="160" t="s">
        <v>148</v>
      </c>
      <c r="BK256" s="169">
        <f>SUM(BK257:BK270)</f>
        <v>0</v>
      </c>
    </row>
    <row r="257" spans="2:65" s="1" customFormat="1" ht="22.5" customHeight="1">
      <c r="B257" s="173"/>
      <c r="C257" s="174" t="s">
        <v>258</v>
      </c>
      <c r="D257" s="174" t="s">
        <v>150</v>
      </c>
      <c r="E257" s="175" t="s">
        <v>259</v>
      </c>
      <c r="F257" s="176" t="s">
        <v>260</v>
      </c>
      <c r="G257" s="177" t="s">
        <v>153</v>
      </c>
      <c r="H257" s="178">
        <v>357.12</v>
      </c>
      <c r="I257" s="179"/>
      <c r="J257" s="180">
        <f>ROUND(I257*H257,2)</f>
        <v>0</v>
      </c>
      <c r="K257" s="176" t="s">
        <v>154</v>
      </c>
      <c r="L257" s="36"/>
      <c r="M257" s="181" t="s">
        <v>20</v>
      </c>
      <c r="N257" s="182" t="s">
        <v>48</v>
      </c>
      <c r="O257" s="37"/>
      <c r="P257" s="183">
        <f>O257*H257</f>
        <v>0</v>
      </c>
      <c r="Q257" s="183">
        <v>0.00016694</v>
      </c>
      <c r="R257" s="183">
        <f>Q257*H257</f>
        <v>0.0596176128</v>
      </c>
      <c r="S257" s="183">
        <v>0</v>
      </c>
      <c r="T257" s="184">
        <f>S257*H257</f>
        <v>0</v>
      </c>
      <c r="AR257" s="19" t="s">
        <v>155</v>
      </c>
      <c r="AT257" s="19" t="s">
        <v>150</v>
      </c>
      <c r="AU257" s="19" t="s">
        <v>86</v>
      </c>
      <c r="AY257" s="19" t="s">
        <v>148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9" t="s">
        <v>86</v>
      </c>
      <c r="BK257" s="185">
        <f>ROUND(I257*H257,2)</f>
        <v>0</v>
      </c>
      <c r="BL257" s="19" t="s">
        <v>155</v>
      </c>
      <c r="BM257" s="19" t="s">
        <v>258</v>
      </c>
    </row>
    <row r="258" spans="2:47" s="1" customFormat="1" ht="27">
      <c r="B258" s="36"/>
      <c r="D258" s="186" t="s">
        <v>156</v>
      </c>
      <c r="F258" s="187" t="s">
        <v>261</v>
      </c>
      <c r="I258" s="147"/>
      <c r="L258" s="36"/>
      <c r="M258" s="65"/>
      <c r="N258" s="37"/>
      <c r="O258" s="37"/>
      <c r="P258" s="37"/>
      <c r="Q258" s="37"/>
      <c r="R258" s="37"/>
      <c r="S258" s="37"/>
      <c r="T258" s="66"/>
      <c r="AT258" s="19" t="s">
        <v>156</v>
      </c>
      <c r="AU258" s="19" t="s">
        <v>86</v>
      </c>
    </row>
    <row r="259" spans="2:51" s="12" customFormat="1" ht="13.5">
      <c r="B259" s="188"/>
      <c r="D259" s="186" t="s">
        <v>158</v>
      </c>
      <c r="E259" s="189" t="s">
        <v>20</v>
      </c>
      <c r="F259" s="190" t="s">
        <v>262</v>
      </c>
      <c r="H259" s="191" t="s">
        <v>20</v>
      </c>
      <c r="I259" s="192"/>
      <c r="L259" s="188"/>
      <c r="M259" s="193"/>
      <c r="N259" s="194"/>
      <c r="O259" s="194"/>
      <c r="P259" s="194"/>
      <c r="Q259" s="194"/>
      <c r="R259" s="194"/>
      <c r="S259" s="194"/>
      <c r="T259" s="195"/>
      <c r="AT259" s="191" t="s">
        <v>158</v>
      </c>
      <c r="AU259" s="191" t="s">
        <v>86</v>
      </c>
      <c r="AV259" s="12" t="s">
        <v>22</v>
      </c>
      <c r="AW259" s="12" t="s">
        <v>40</v>
      </c>
      <c r="AX259" s="12" t="s">
        <v>76</v>
      </c>
      <c r="AY259" s="191" t="s">
        <v>148</v>
      </c>
    </row>
    <row r="260" spans="2:51" s="12" customFormat="1" ht="13.5">
      <c r="B260" s="188"/>
      <c r="D260" s="186" t="s">
        <v>158</v>
      </c>
      <c r="E260" s="189" t="s">
        <v>20</v>
      </c>
      <c r="F260" s="190" t="s">
        <v>175</v>
      </c>
      <c r="H260" s="191" t="s">
        <v>20</v>
      </c>
      <c r="I260" s="192"/>
      <c r="L260" s="188"/>
      <c r="M260" s="193"/>
      <c r="N260" s="194"/>
      <c r="O260" s="194"/>
      <c r="P260" s="194"/>
      <c r="Q260" s="194"/>
      <c r="R260" s="194"/>
      <c r="S260" s="194"/>
      <c r="T260" s="195"/>
      <c r="AT260" s="191" t="s">
        <v>158</v>
      </c>
      <c r="AU260" s="191" t="s">
        <v>86</v>
      </c>
      <c r="AV260" s="12" t="s">
        <v>22</v>
      </c>
      <c r="AW260" s="12" t="s">
        <v>40</v>
      </c>
      <c r="AX260" s="12" t="s">
        <v>76</v>
      </c>
      <c r="AY260" s="191" t="s">
        <v>148</v>
      </c>
    </row>
    <row r="261" spans="2:51" s="13" customFormat="1" ht="13.5">
      <c r="B261" s="196"/>
      <c r="D261" s="197" t="s">
        <v>158</v>
      </c>
      <c r="E261" s="198" t="s">
        <v>20</v>
      </c>
      <c r="F261" s="199" t="s">
        <v>263</v>
      </c>
      <c r="H261" s="200">
        <v>357.12</v>
      </c>
      <c r="I261" s="201"/>
      <c r="L261" s="196"/>
      <c r="M261" s="202"/>
      <c r="N261" s="203"/>
      <c r="O261" s="203"/>
      <c r="P261" s="203"/>
      <c r="Q261" s="203"/>
      <c r="R261" s="203"/>
      <c r="S261" s="203"/>
      <c r="T261" s="204"/>
      <c r="AT261" s="205" t="s">
        <v>158</v>
      </c>
      <c r="AU261" s="205" t="s">
        <v>86</v>
      </c>
      <c r="AV261" s="13" t="s">
        <v>86</v>
      </c>
      <c r="AW261" s="13" t="s">
        <v>40</v>
      </c>
      <c r="AX261" s="13" t="s">
        <v>22</v>
      </c>
      <c r="AY261" s="205" t="s">
        <v>148</v>
      </c>
    </row>
    <row r="262" spans="2:65" s="1" customFormat="1" ht="22.5" customHeight="1">
      <c r="B262" s="173"/>
      <c r="C262" s="225" t="s">
        <v>264</v>
      </c>
      <c r="D262" s="225" t="s">
        <v>230</v>
      </c>
      <c r="E262" s="226" t="s">
        <v>265</v>
      </c>
      <c r="F262" s="227" t="s">
        <v>266</v>
      </c>
      <c r="G262" s="228" t="s">
        <v>153</v>
      </c>
      <c r="H262" s="229">
        <v>410.688</v>
      </c>
      <c r="I262" s="230"/>
      <c r="J262" s="231">
        <f>ROUND(I262*H262,2)</f>
        <v>0</v>
      </c>
      <c r="K262" s="227" t="s">
        <v>154</v>
      </c>
      <c r="L262" s="232"/>
      <c r="M262" s="233" t="s">
        <v>20</v>
      </c>
      <c r="N262" s="234" t="s">
        <v>48</v>
      </c>
      <c r="O262" s="37"/>
      <c r="P262" s="183">
        <f>O262*H262</f>
        <v>0</v>
      </c>
      <c r="Q262" s="183">
        <v>0.0002</v>
      </c>
      <c r="R262" s="183">
        <f>Q262*H262</f>
        <v>0.0821376</v>
      </c>
      <c r="S262" s="183">
        <v>0</v>
      </c>
      <c r="T262" s="184">
        <f>S262*H262</f>
        <v>0</v>
      </c>
      <c r="AR262" s="19" t="s">
        <v>214</v>
      </c>
      <c r="AT262" s="19" t="s">
        <v>230</v>
      </c>
      <c r="AU262" s="19" t="s">
        <v>86</v>
      </c>
      <c r="AY262" s="19" t="s">
        <v>148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9" t="s">
        <v>86</v>
      </c>
      <c r="BK262" s="185">
        <f>ROUND(I262*H262,2)</f>
        <v>0</v>
      </c>
      <c r="BL262" s="19" t="s">
        <v>155</v>
      </c>
      <c r="BM262" s="19" t="s">
        <v>264</v>
      </c>
    </row>
    <row r="263" spans="2:47" s="1" customFormat="1" ht="27">
      <c r="B263" s="36"/>
      <c r="D263" s="186" t="s">
        <v>156</v>
      </c>
      <c r="F263" s="187" t="s">
        <v>267</v>
      </c>
      <c r="I263" s="147"/>
      <c r="L263" s="36"/>
      <c r="M263" s="65"/>
      <c r="N263" s="37"/>
      <c r="O263" s="37"/>
      <c r="P263" s="37"/>
      <c r="Q263" s="37"/>
      <c r="R263" s="37"/>
      <c r="S263" s="37"/>
      <c r="T263" s="66"/>
      <c r="AT263" s="19" t="s">
        <v>156</v>
      </c>
      <c r="AU263" s="19" t="s">
        <v>86</v>
      </c>
    </row>
    <row r="264" spans="2:51" s="12" customFormat="1" ht="13.5">
      <c r="B264" s="188"/>
      <c r="D264" s="186" t="s">
        <v>158</v>
      </c>
      <c r="E264" s="189" t="s">
        <v>20</v>
      </c>
      <c r="F264" s="190" t="s">
        <v>268</v>
      </c>
      <c r="H264" s="191" t="s">
        <v>20</v>
      </c>
      <c r="I264" s="192"/>
      <c r="L264" s="188"/>
      <c r="M264" s="193"/>
      <c r="N264" s="194"/>
      <c r="O264" s="194"/>
      <c r="P264" s="194"/>
      <c r="Q264" s="194"/>
      <c r="R264" s="194"/>
      <c r="S264" s="194"/>
      <c r="T264" s="195"/>
      <c r="AT264" s="191" t="s">
        <v>158</v>
      </c>
      <c r="AU264" s="191" t="s">
        <v>86</v>
      </c>
      <c r="AV264" s="12" t="s">
        <v>22</v>
      </c>
      <c r="AW264" s="12" t="s">
        <v>40</v>
      </c>
      <c r="AX264" s="12" t="s">
        <v>76</v>
      </c>
      <c r="AY264" s="191" t="s">
        <v>148</v>
      </c>
    </row>
    <row r="265" spans="2:51" s="13" customFormat="1" ht="13.5">
      <c r="B265" s="196"/>
      <c r="D265" s="197" t="s">
        <v>158</v>
      </c>
      <c r="E265" s="198" t="s">
        <v>20</v>
      </c>
      <c r="F265" s="199" t="s">
        <v>269</v>
      </c>
      <c r="H265" s="200">
        <v>410.688</v>
      </c>
      <c r="I265" s="201"/>
      <c r="L265" s="196"/>
      <c r="M265" s="202"/>
      <c r="N265" s="203"/>
      <c r="O265" s="203"/>
      <c r="P265" s="203"/>
      <c r="Q265" s="203"/>
      <c r="R265" s="203"/>
      <c r="S265" s="203"/>
      <c r="T265" s="204"/>
      <c r="AT265" s="205" t="s">
        <v>158</v>
      </c>
      <c r="AU265" s="205" t="s">
        <v>86</v>
      </c>
      <c r="AV265" s="13" t="s">
        <v>86</v>
      </c>
      <c r="AW265" s="13" t="s">
        <v>40</v>
      </c>
      <c r="AX265" s="13" t="s">
        <v>22</v>
      </c>
      <c r="AY265" s="205" t="s">
        <v>148</v>
      </c>
    </row>
    <row r="266" spans="2:65" s="1" customFormat="1" ht="22.5" customHeight="1">
      <c r="B266" s="173"/>
      <c r="C266" s="174" t="s">
        <v>270</v>
      </c>
      <c r="D266" s="174" t="s">
        <v>150</v>
      </c>
      <c r="E266" s="175" t="s">
        <v>271</v>
      </c>
      <c r="F266" s="176" t="s">
        <v>272</v>
      </c>
      <c r="G266" s="177" t="s">
        <v>273</v>
      </c>
      <c r="H266" s="178">
        <v>74.4</v>
      </c>
      <c r="I266" s="179"/>
      <c r="J266" s="180">
        <f>ROUND(I266*H266,2)</f>
        <v>0</v>
      </c>
      <c r="K266" s="176" t="s">
        <v>154</v>
      </c>
      <c r="L266" s="36"/>
      <c r="M266" s="181" t="s">
        <v>20</v>
      </c>
      <c r="N266" s="182" t="s">
        <v>48</v>
      </c>
      <c r="O266" s="37"/>
      <c r="P266" s="183">
        <f>O266*H266</f>
        <v>0</v>
      </c>
      <c r="Q266" s="183">
        <v>0.0004896</v>
      </c>
      <c r="R266" s="183">
        <f>Q266*H266</f>
        <v>0.03642624</v>
      </c>
      <c r="S266" s="183">
        <v>0</v>
      </c>
      <c r="T266" s="184">
        <f>S266*H266</f>
        <v>0</v>
      </c>
      <c r="AR266" s="19" t="s">
        <v>155</v>
      </c>
      <c r="AT266" s="19" t="s">
        <v>150</v>
      </c>
      <c r="AU266" s="19" t="s">
        <v>86</v>
      </c>
      <c r="AY266" s="19" t="s">
        <v>148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9" t="s">
        <v>86</v>
      </c>
      <c r="BK266" s="185">
        <f>ROUND(I266*H266,2)</f>
        <v>0</v>
      </c>
      <c r="BL266" s="19" t="s">
        <v>155</v>
      </c>
      <c r="BM266" s="19" t="s">
        <v>270</v>
      </c>
    </row>
    <row r="267" spans="2:47" s="1" customFormat="1" ht="13.5">
      <c r="B267" s="36"/>
      <c r="D267" s="186" t="s">
        <v>156</v>
      </c>
      <c r="F267" s="187" t="s">
        <v>274</v>
      </c>
      <c r="I267" s="147"/>
      <c r="L267" s="36"/>
      <c r="M267" s="65"/>
      <c r="N267" s="37"/>
      <c r="O267" s="37"/>
      <c r="P267" s="37"/>
      <c r="Q267" s="37"/>
      <c r="R267" s="37"/>
      <c r="S267" s="37"/>
      <c r="T267" s="66"/>
      <c r="AT267" s="19" t="s">
        <v>156</v>
      </c>
      <c r="AU267" s="19" t="s">
        <v>86</v>
      </c>
    </row>
    <row r="268" spans="2:51" s="12" customFormat="1" ht="13.5">
      <c r="B268" s="188"/>
      <c r="D268" s="186" t="s">
        <v>158</v>
      </c>
      <c r="E268" s="189" t="s">
        <v>20</v>
      </c>
      <c r="F268" s="190" t="s">
        <v>275</v>
      </c>
      <c r="H268" s="191" t="s">
        <v>20</v>
      </c>
      <c r="I268" s="192"/>
      <c r="L268" s="188"/>
      <c r="M268" s="193"/>
      <c r="N268" s="194"/>
      <c r="O268" s="194"/>
      <c r="P268" s="194"/>
      <c r="Q268" s="194"/>
      <c r="R268" s="194"/>
      <c r="S268" s="194"/>
      <c r="T268" s="195"/>
      <c r="AT268" s="191" t="s">
        <v>158</v>
      </c>
      <c r="AU268" s="191" t="s">
        <v>86</v>
      </c>
      <c r="AV268" s="12" t="s">
        <v>22</v>
      </c>
      <c r="AW268" s="12" t="s">
        <v>40</v>
      </c>
      <c r="AX268" s="12" t="s">
        <v>76</v>
      </c>
      <c r="AY268" s="191" t="s">
        <v>148</v>
      </c>
    </row>
    <row r="269" spans="2:51" s="12" customFormat="1" ht="13.5">
      <c r="B269" s="188"/>
      <c r="D269" s="186" t="s">
        <v>158</v>
      </c>
      <c r="E269" s="189" t="s">
        <v>20</v>
      </c>
      <c r="F269" s="190" t="s">
        <v>175</v>
      </c>
      <c r="H269" s="191" t="s">
        <v>20</v>
      </c>
      <c r="I269" s="192"/>
      <c r="L269" s="188"/>
      <c r="M269" s="193"/>
      <c r="N269" s="194"/>
      <c r="O269" s="194"/>
      <c r="P269" s="194"/>
      <c r="Q269" s="194"/>
      <c r="R269" s="194"/>
      <c r="S269" s="194"/>
      <c r="T269" s="195"/>
      <c r="AT269" s="191" t="s">
        <v>158</v>
      </c>
      <c r="AU269" s="191" t="s">
        <v>86</v>
      </c>
      <c r="AV269" s="12" t="s">
        <v>22</v>
      </c>
      <c r="AW269" s="12" t="s">
        <v>40</v>
      </c>
      <c r="AX269" s="12" t="s">
        <v>76</v>
      </c>
      <c r="AY269" s="191" t="s">
        <v>148</v>
      </c>
    </row>
    <row r="270" spans="2:51" s="13" customFormat="1" ht="13.5">
      <c r="B270" s="196"/>
      <c r="D270" s="186" t="s">
        <v>158</v>
      </c>
      <c r="E270" s="205" t="s">
        <v>20</v>
      </c>
      <c r="F270" s="206" t="s">
        <v>276</v>
      </c>
      <c r="H270" s="207">
        <v>74.4</v>
      </c>
      <c r="I270" s="201"/>
      <c r="L270" s="196"/>
      <c r="M270" s="202"/>
      <c r="N270" s="203"/>
      <c r="O270" s="203"/>
      <c r="P270" s="203"/>
      <c r="Q270" s="203"/>
      <c r="R270" s="203"/>
      <c r="S270" s="203"/>
      <c r="T270" s="204"/>
      <c r="AT270" s="205" t="s">
        <v>158</v>
      </c>
      <c r="AU270" s="205" t="s">
        <v>86</v>
      </c>
      <c r="AV270" s="13" t="s">
        <v>86</v>
      </c>
      <c r="AW270" s="13" t="s">
        <v>40</v>
      </c>
      <c r="AX270" s="13" t="s">
        <v>22</v>
      </c>
      <c r="AY270" s="205" t="s">
        <v>148</v>
      </c>
    </row>
    <row r="271" spans="2:63" s="11" customFormat="1" ht="29.25" customHeight="1">
      <c r="B271" s="159"/>
      <c r="D271" s="170" t="s">
        <v>75</v>
      </c>
      <c r="E271" s="171" t="s">
        <v>170</v>
      </c>
      <c r="F271" s="171" t="s">
        <v>277</v>
      </c>
      <c r="I271" s="162"/>
      <c r="J271" s="172">
        <f>BK271</f>
        <v>0</v>
      </c>
      <c r="L271" s="159"/>
      <c r="M271" s="164"/>
      <c r="N271" s="165"/>
      <c r="O271" s="165"/>
      <c r="P271" s="166">
        <f>SUM(P272:P299)</f>
        <v>0</v>
      </c>
      <c r="Q271" s="165"/>
      <c r="R271" s="166">
        <f>SUM(R272:R299)</f>
        <v>1.12880933</v>
      </c>
      <c r="S271" s="165"/>
      <c r="T271" s="167">
        <f>SUM(T272:T299)</f>
        <v>0</v>
      </c>
      <c r="AR271" s="160" t="s">
        <v>22</v>
      </c>
      <c r="AT271" s="168" t="s">
        <v>75</v>
      </c>
      <c r="AU271" s="168" t="s">
        <v>22</v>
      </c>
      <c r="AY271" s="160" t="s">
        <v>148</v>
      </c>
      <c r="BK271" s="169">
        <f>SUM(BK272:BK299)</f>
        <v>0</v>
      </c>
    </row>
    <row r="272" spans="2:65" s="1" customFormat="1" ht="31.5" customHeight="1">
      <c r="B272" s="173"/>
      <c r="C272" s="174" t="s">
        <v>278</v>
      </c>
      <c r="D272" s="174" t="s">
        <v>150</v>
      </c>
      <c r="E272" s="175" t="s">
        <v>279</v>
      </c>
      <c r="F272" s="176" t="s">
        <v>280</v>
      </c>
      <c r="G272" s="177" t="s">
        <v>164</v>
      </c>
      <c r="H272" s="178">
        <v>0.655</v>
      </c>
      <c r="I272" s="179"/>
      <c r="J272" s="180">
        <f>ROUND(I272*H272,2)</f>
        <v>0</v>
      </c>
      <c r="K272" s="176" t="s">
        <v>154</v>
      </c>
      <c r="L272" s="36"/>
      <c r="M272" s="181" t="s">
        <v>20</v>
      </c>
      <c r="N272" s="182" t="s">
        <v>48</v>
      </c>
      <c r="O272" s="37"/>
      <c r="P272" s="183">
        <f>O272*H272</f>
        <v>0</v>
      </c>
      <c r="Q272" s="183">
        <v>0.564248</v>
      </c>
      <c r="R272" s="183">
        <f>Q272*H272</f>
        <v>0.36958244</v>
      </c>
      <c r="S272" s="183">
        <v>0</v>
      </c>
      <c r="T272" s="184">
        <f>S272*H272</f>
        <v>0</v>
      </c>
      <c r="AR272" s="19" t="s">
        <v>155</v>
      </c>
      <c r="AT272" s="19" t="s">
        <v>150</v>
      </c>
      <c r="AU272" s="19" t="s">
        <v>86</v>
      </c>
      <c r="AY272" s="19" t="s">
        <v>148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9" t="s">
        <v>86</v>
      </c>
      <c r="BK272" s="185">
        <f>ROUND(I272*H272,2)</f>
        <v>0</v>
      </c>
      <c r="BL272" s="19" t="s">
        <v>155</v>
      </c>
      <c r="BM272" s="19" t="s">
        <v>278</v>
      </c>
    </row>
    <row r="273" spans="2:47" s="1" customFormat="1" ht="27">
      <c r="B273" s="36"/>
      <c r="D273" s="186" t="s">
        <v>156</v>
      </c>
      <c r="F273" s="187" t="s">
        <v>281</v>
      </c>
      <c r="I273" s="147"/>
      <c r="L273" s="36"/>
      <c r="M273" s="65"/>
      <c r="N273" s="37"/>
      <c r="O273" s="37"/>
      <c r="P273" s="37"/>
      <c r="Q273" s="37"/>
      <c r="R273" s="37"/>
      <c r="S273" s="37"/>
      <c r="T273" s="66"/>
      <c r="AT273" s="19" t="s">
        <v>156</v>
      </c>
      <c r="AU273" s="19" t="s">
        <v>86</v>
      </c>
    </row>
    <row r="274" spans="2:51" s="12" customFormat="1" ht="13.5">
      <c r="B274" s="188"/>
      <c r="D274" s="186" t="s">
        <v>158</v>
      </c>
      <c r="E274" s="189" t="s">
        <v>20</v>
      </c>
      <c r="F274" s="190" t="s">
        <v>282</v>
      </c>
      <c r="H274" s="191" t="s">
        <v>20</v>
      </c>
      <c r="I274" s="192"/>
      <c r="L274" s="188"/>
      <c r="M274" s="193"/>
      <c r="N274" s="194"/>
      <c r="O274" s="194"/>
      <c r="P274" s="194"/>
      <c r="Q274" s="194"/>
      <c r="R274" s="194"/>
      <c r="S274" s="194"/>
      <c r="T274" s="195"/>
      <c r="AT274" s="191" t="s">
        <v>158</v>
      </c>
      <c r="AU274" s="191" t="s">
        <v>86</v>
      </c>
      <c r="AV274" s="12" t="s">
        <v>22</v>
      </c>
      <c r="AW274" s="12" t="s">
        <v>40</v>
      </c>
      <c r="AX274" s="12" t="s">
        <v>76</v>
      </c>
      <c r="AY274" s="191" t="s">
        <v>148</v>
      </c>
    </row>
    <row r="275" spans="2:51" s="12" customFormat="1" ht="13.5">
      <c r="B275" s="188"/>
      <c r="D275" s="186" t="s">
        <v>158</v>
      </c>
      <c r="E275" s="189" t="s">
        <v>20</v>
      </c>
      <c r="F275" s="190" t="s">
        <v>283</v>
      </c>
      <c r="H275" s="191" t="s">
        <v>20</v>
      </c>
      <c r="I275" s="192"/>
      <c r="L275" s="188"/>
      <c r="M275" s="193"/>
      <c r="N275" s="194"/>
      <c r="O275" s="194"/>
      <c r="P275" s="194"/>
      <c r="Q275" s="194"/>
      <c r="R275" s="194"/>
      <c r="S275" s="194"/>
      <c r="T275" s="195"/>
      <c r="AT275" s="191" t="s">
        <v>158</v>
      </c>
      <c r="AU275" s="191" t="s">
        <v>86</v>
      </c>
      <c r="AV275" s="12" t="s">
        <v>22</v>
      </c>
      <c r="AW275" s="12" t="s">
        <v>40</v>
      </c>
      <c r="AX275" s="12" t="s">
        <v>76</v>
      </c>
      <c r="AY275" s="191" t="s">
        <v>148</v>
      </c>
    </row>
    <row r="276" spans="2:51" s="12" customFormat="1" ht="13.5">
      <c r="B276" s="188"/>
      <c r="D276" s="186" t="s">
        <v>158</v>
      </c>
      <c r="E276" s="189" t="s">
        <v>20</v>
      </c>
      <c r="F276" s="190" t="s">
        <v>284</v>
      </c>
      <c r="H276" s="191" t="s">
        <v>20</v>
      </c>
      <c r="I276" s="192"/>
      <c r="L276" s="188"/>
      <c r="M276" s="193"/>
      <c r="N276" s="194"/>
      <c r="O276" s="194"/>
      <c r="P276" s="194"/>
      <c r="Q276" s="194"/>
      <c r="R276" s="194"/>
      <c r="S276" s="194"/>
      <c r="T276" s="195"/>
      <c r="AT276" s="191" t="s">
        <v>158</v>
      </c>
      <c r="AU276" s="191" t="s">
        <v>86</v>
      </c>
      <c r="AV276" s="12" t="s">
        <v>22</v>
      </c>
      <c r="AW276" s="12" t="s">
        <v>40</v>
      </c>
      <c r="AX276" s="12" t="s">
        <v>76</v>
      </c>
      <c r="AY276" s="191" t="s">
        <v>148</v>
      </c>
    </row>
    <row r="277" spans="2:51" s="13" customFormat="1" ht="13.5">
      <c r="B277" s="196"/>
      <c r="D277" s="186" t="s">
        <v>158</v>
      </c>
      <c r="E277" s="205" t="s">
        <v>20</v>
      </c>
      <c r="F277" s="206" t="s">
        <v>285</v>
      </c>
      <c r="H277" s="207">
        <v>1.512</v>
      </c>
      <c r="I277" s="201"/>
      <c r="L277" s="196"/>
      <c r="M277" s="202"/>
      <c r="N277" s="203"/>
      <c r="O277" s="203"/>
      <c r="P277" s="203"/>
      <c r="Q277" s="203"/>
      <c r="R277" s="203"/>
      <c r="S277" s="203"/>
      <c r="T277" s="204"/>
      <c r="AT277" s="205" t="s">
        <v>158</v>
      </c>
      <c r="AU277" s="205" t="s">
        <v>86</v>
      </c>
      <c r="AV277" s="13" t="s">
        <v>86</v>
      </c>
      <c r="AW277" s="13" t="s">
        <v>40</v>
      </c>
      <c r="AX277" s="13" t="s">
        <v>76</v>
      </c>
      <c r="AY277" s="205" t="s">
        <v>148</v>
      </c>
    </row>
    <row r="278" spans="2:51" s="13" customFormat="1" ht="13.5">
      <c r="B278" s="196"/>
      <c r="D278" s="186" t="s">
        <v>158</v>
      </c>
      <c r="E278" s="205" t="s">
        <v>20</v>
      </c>
      <c r="F278" s="206" t="s">
        <v>286</v>
      </c>
      <c r="H278" s="207">
        <v>-0.263</v>
      </c>
      <c r="I278" s="201"/>
      <c r="L278" s="196"/>
      <c r="M278" s="202"/>
      <c r="N278" s="203"/>
      <c r="O278" s="203"/>
      <c r="P278" s="203"/>
      <c r="Q278" s="203"/>
      <c r="R278" s="203"/>
      <c r="S278" s="203"/>
      <c r="T278" s="204"/>
      <c r="AT278" s="205" t="s">
        <v>158</v>
      </c>
      <c r="AU278" s="205" t="s">
        <v>86</v>
      </c>
      <c r="AV278" s="13" t="s">
        <v>86</v>
      </c>
      <c r="AW278" s="13" t="s">
        <v>40</v>
      </c>
      <c r="AX278" s="13" t="s">
        <v>76</v>
      </c>
      <c r="AY278" s="205" t="s">
        <v>148</v>
      </c>
    </row>
    <row r="279" spans="2:51" s="13" customFormat="1" ht="13.5">
      <c r="B279" s="196"/>
      <c r="D279" s="186" t="s">
        <v>158</v>
      </c>
      <c r="E279" s="205" t="s">
        <v>20</v>
      </c>
      <c r="F279" s="206" t="s">
        <v>287</v>
      </c>
      <c r="H279" s="207">
        <v>-0.594</v>
      </c>
      <c r="I279" s="201"/>
      <c r="L279" s="196"/>
      <c r="M279" s="202"/>
      <c r="N279" s="203"/>
      <c r="O279" s="203"/>
      <c r="P279" s="203"/>
      <c r="Q279" s="203"/>
      <c r="R279" s="203"/>
      <c r="S279" s="203"/>
      <c r="T279" s="204"/>
      <c r="AT279" s="205" t="s">
        <v>158</v>
      </c>
      <c r="AU279" s="205" t="s">
        <v>86</v>
      </c>
      <c r="AV279" s="13" t="s">
        <v>86</v>
      </c>
      <c r="AW279" s="13" t="s">
        <v>40</v>
      </c>
      <c r="AX279" s="13" t="s">
        <v>76</v>
      </c>
      <c r="AY279" s="205" t="s">
        <v>148</v>
      </c>
    </row>
    <row r="280" spans="2:51" s="15" customFormat="1" ht="13.5">
      <c r="B280" s="216"/>
      <c r="D280" s="197" t="s">
        <v>158</v>
      </c>
      <c r="E280" s="217" t="s">
        <v>20</v>
      </c>
      <c r="F280" s="218" t="s">
        <v>191</v>
      </c>
      <c r="H280" s="219">
        <v>0.655</v>
      </c>
      <c r="I280" s="220"/>
      <c r="L280" s="216"/>
      <c r="M280" s="221"/>
      <c r="N280" s="222"/>
      <c r="O280" s="222"/>
      <c r="P280" s="222"/>
      <c r="Q280" s="222"/>
      <c r="R280" s="222"/>
      <c r="S280" s="222"/>
      <c r="T280" s="223"/>
      <c r="AT280" s="224" t="s">
        <v>158</v>
      </c>
      <c r="AU280" s="224" t="s">
        <v>86</v>
      </c>
      <c r="AV280" s="15" t="s">
        <v>155</v>
      </c>
      <c r="AW280" s="15" t="s">
        <v>40</v>
      </c>
      <c r="AX280" s="15" t="s">
        <v>22</v>
      </c>
      <c r="AY280" s="224" t="s">
        <v>148</v>
      </c>
    </row>
    <row r="281" spans="2:65" s="1" customFormat="1" ht="31.5" customHeight="1">
      <c r="B281" s="173"/>
      <c r="C281" s="174" t="s">
        <v>288</v>
      </c>
      <c r="D281" s="174" t="s">
        <v>150</v>
      </c>
      <c r="E281" s="175" t="s">
        <v>289</v>
      </c>
      <c r="F281" s="176" t="s">
        <v>290</v>
      </c>
      <c r="G281" s="177" t="s">
        <v>153</v>
      </c>
      <c r="H281" s="178">
        <v>0.845</v>
      </c>
      <c r="I281" s="179"/>
      <c r="J281" s="180">
        <f>ROUND(I281*H281,2)</f>
        <v>0</v>
      </c>
      <c r="K281" s="176" t="s">
        <v>154</v>
      </c>
      <c r="L281" s="36"/>
      <c r="M281" s="181" t="s">
        <v>20</v>
      </c>
      <c r="N281" s="182" t="s">
        <v>48</v>
      </c>
      <c r="O281" s="37"/>
      <c r="P281" s="183">
        <f>O281*H281</f>
        <v>0</v>
      </c>
      <c r="Q281" s="183">
        <v>0.16929</v>
      </c>
      <c r="R281" s="183">
        <f>Q281*H281</f>
        <v>0.14305004999999998</v>
      </c>
      <c r="S281" s="183">
        <v>0</v>
      </c>
      <c r="T281" s="184">
        <f>S281*H281</f>
        <v>0</v>
      </c>
      <c r="AR281" s="19" t="s">
        <v>155</v>
      </c>
      <c r="AT281" s="19" t="s">
        <v>150</v>
      </c>
      <c r="AU281" s="19" t="s">
        <v>86</v>
      </c>
      <c r="AY281" s="19" t="s">
        <v>148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9" t="s">
        <v>86</v>
      </c>
      <c r="BK281" s="185">
        <f>ROUND(I281*H281,2)</f>
        <v>0</v>
      </c>
      <c r="BL281" s="19" t="s">
        <v>155</v>
      </c>
      <c r="BM281" s="19" t="s">
        <v>288</v>
      </c>
    </row>
    <row r="282" spans="2:47" s="1" customFormat="1" ht="27">
      <c r="B282" s="36"/>
      <c r="D282" s="186" t="s">
        <v>156</v>
      </c>
      <c r="F282" s="187" t="s">
        <v>291</v>
      </c>
      <c r="I282" s="147"/>
      <c r="L282" s="36"/>
      <c r="M282" s="65"/>
      <c r="N282" s="37"/>
      <c r="O282" s="37"/>
      <c r="P282" s="37"/>
      <c r="Q282" s="37"/>
      <c r="R282" s="37"/>
      <c r="S282" s="37"/>
      <c r="T282" s="66"/>
      <c r="AT282" s="19" t="s">
        <v>156</v>
      </c>
      <c r="AU282" s="19" t="s">
        <v>86</v>
      </c>
    </row>
    <row r="283" spans="2:51" s="12" customFormat="1" ht="13.5">
      <c r="B283" s="188"/>
      <c r="D283" s="186" t="s">
        <v>158</v>
      </c>
      <c r="E283" s="189" t="s">
        <v>20</v>
      </c>
      <c r="F283" s="190" t="s">
        <v>292</v>
      </c>
      <c r="H283" s="191" t="s">
        <v>20</v>
      </c>
      <c r="I283" s="192"/>
      <c r="L283" s="188"/>
      <c r="M283" s="193"/>
      <c r="N283" s="194"/>
      <c r="O283" s="194"/>
      <c r="P283" s="194"/>
      <c r="Q283" s="194"/>
      <c r="R283" s="194"/>
      <c r="S283" s="194"/>
      <c r="T283" s="195"/>
      <c r="AT283" s="191" t="s">
        <v>158</v>
      </c>
      <c r="AU283" s="191" t="s">
        <v>86</v>
      </c>
      <c r="AV283" s="12" t="s">
        <v>22</v>
      </c>
      <c r="AW283" s="12" t="s">
        <v>40</v>
      </c>
      <c r="AX283" s="12" t="s">
        <v>76</v>
      </c>
      <c r="AY283" s="191" t="s">
        <v>148</v>
      </c>
    </row>
    <row r="284" spans="2:51" s="12" customFormat="1" ht="13.5">
      <c r="B284" s="188"/>
      <c r="D284" s="186" t="s">
        <v>158</v>
      </c>
      <c r="E284" s="189" t="s">
        <v>20</v>
      </c>
      <c r="F284" s="190" t="s">
        <v>293</v>
      </c>
      <c r="H284" s="191" t="s">
        <v>20</v>
      </c>
      <c r="I284" s="192"/>
      <c r="L284" s="188"/>
      <c r="M284" s="193"/>
      <c r="N284" s="194"/>
      <c r="O284" s="194"/>
      <c r="P284" s="194"/>
      <c r="Q284" s="194"/>
      <c r="R284" s="194"/>
      <c r="S284" s="194"/>
      <c r="T284" s="195"/>
      <c r="AT284" s="191" t="s">
        <v>158</v>
      </c>
      <c r="AU284" s="191" t="s">
        <v>86</v>
      </c>
      <c r="AV284" s="12" t="s">
        <v>22</v>
      </c>
      <c r="AW284" s="12" t="s">
        <v>40</v>
      </c>
      <c r="AX284" s="12" t="s">
        <v>76</v>
      </c>
      <c r="AY284" s="191" t="s">
        <v>148</v>
      </c>
    </row>
    <row r="285" spans="2:51" s="13" customFormat="1" ht="13.5">
      <c r="B285" s="196"/>
      <c r="D285" s="197" t="s">
        <v>158</v>
      </c>
      <c r="E285" s="198" t="s">
        <v>20</v>
      </c>
      <c r="F285" s="199" t="s">
        <v>294</v>
      </c>
      <c r="H285" s="200">
        <v>0.845</v>
      </c>
      <c r="I285" s="201"/>
      <c r="L285" s="196"/>
      <c r="M285" s="202"/>
      <c r="N285" s="203"/>
      <c r="O285" s="203"/>
      <c r="P285" s="203"/>
      <c r="Q285" s="203"/>
      <c r="R285" s="203"/>
      <c r="S285" s="203"/>
      <c r="T285" s="204"/>
      <c r="AT285" s="205" t="s">
        <v>158</v>
      </c>
      <c r="AU285" s="205" t="s">
        <v>86</v>
      </c>
      <c r="AV285" s="13" t="s">
        <v>86</v>
      </c>
      <c r="AW285" s="13" t="s">
        <v>40</v>
      </c>
      <c r="AX285" s="13" t="s">
        <v>22</v>
      </c>
      <c r="AY285" s="205" t="s">
        <v>148</v>
      </c>
    </row>
    <row r="286" spans="2:65" s="1" customFormat="1" ht="31.5" customHeight="1">
      <c r="B286" s="173"/>
      <c r="C286" s="174" t="s">
        <v>7</v>
      </c>
      <c r="D286" s="174" t="s">
        <v>150</v>
      </c>
      <c r="E286" s="175" t="s">
        <v>295</v>
      </c>
      <c r="F286" s="176" t="s">
        <v>296</v>
      </c>
      <c r="G286" s="177" t="s">
        <v>153</v>
      </c>
      <c r="H286" s="178">
        <v>6.462</v>
      </c>
      <c r="I286" s="179"/>
      <c r="J286" s="180">
        <f>ROUND(I286*H286,2)</f>
        <v>0</v>
      </c>
      <c r="K286" s="176" t="s">
        <v>154</v>
      </c>
      <c r="L286" s="36"/>
      <c r="M286" s="181" t="s">
        <v>20</v>
      </c>
      <c r="N286" s="182" t="s">
        <v>48</v>
      </c>
      <c r="O286" s="37"/>
      <c r="P286" s="183">
        <f>O286*H286</f>
        <v>0</v>
      </c>
      <c r="Q286" s="183">
        <v>0.06982</v>
      </c>
      <c r="R286" s="183">
        <f>Q286*H286</f>
        <v>0.4511768399999999</v>
      </c>
      <c r="S286" s="183">
        <v>0</v>
      </c>
      <c r="T286" s="184">
        <f>S286*H286</f>
        <v>0</v>
      </c>
      <c r="AR286" s="19" t="s">
        <v>155</v>
      </c>
      <c r="AT286" s="19" t="s">
        <v>150</v>
      </c>
      <c r="AU286" s="19" t="s">
        <v>86</v>
      </c>
      <c r="AY286" s="19" t="s">
        <v>148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19" t="s">
        <v>86</v>
      </c>
      <c r="BK286" s="185">
        <f>ROUND(I286*H286,2)</f>
        <v>0</v>
      </c>
      <c r="BL286" s="19" t="s">
        <v>155</v>
      </c>
      <c r="BM286" s="19" t="s">
        <v>7</v>
      </c>
    </row>
    <row r="287" spans="2:47" s="1" customFormat="1" ht="27">
      <c r="B287" s="36"/>
      <c r="D287" s="186" t="s">
        <v>156</v>
      </c>
      <c r="F287" s="187" t="s">
        <v>297</v>
      </c>
      <c r="I287" s="147"/>
      <c r="L287" s="36"/>
      <c r="M287" s="65"/>
      <c r="N287" s="37"/>
      <c r="O287" s="37"/>
      <c r="P287" s="37"/>
      <c r="Q287" s="37"/>
      <c r="R287" s="37"/>
      <c r="S287" s="37"/>
      <c r="T287" s="66"/>
      <c r="AT287" s="19" t="s">
        <v>156</v>
      </c>
      <c r="AU287" s="19" t="s">
        <v>86</v>
      </c>
    </row>
    <row r="288" spans="2:51" s="12" customFormat="1" ht="13.5">
      <c r="B288" s="188"/>
      <c r="D288" s="186" t="s">
        <v>158</v>
      </c>
      <c r="E288" s="189" t="s">
        <v>20</v>
      </c>
      <c r="F288" s="190" t="s">
        <v>298</v>
      </c>
      <c r="H288" s="191" t="s">
        <v>20</v>
      </c>
      <c r="I288" s="192"/>
      <c r="L288" s="188"/>
      <c r="M288" s="193"/>
      <c r="N288" s="194"/>
      <c r="O288" s="194"/>
      <c r="P288" s="194"/>
      <c r="Q288" s="194"/>
      <c r="R288" s="194"/>
      <c r="S288" s="194"/>
      <c r="T288" s="195"/>
      <c r="AT288" s="191" t="s">
        <v>158</v>
      </c>
      <c r="AU288" s="191" t="s">
        <v>86</v>
      </c>
      <c r="AV288" s="12" t="s">
        <v>22</v>
      </c>
      <c r="AW288" s="12" t="s">
        <v>40</v>
      </c>
      <c r="AX288" s="12" t="s">
        <v>76</v>
      </c>
      <c r="AY288" s="191" t="s">
        <v>148</v>
      </c>
    </row>
    <row r="289" spans="2:51" s="12" customFormat="1" ht="13.5">
      <c r="B289" s="188"/>
      <c r="D289" s="186" t="s">
        <v>158</v>
      </c>
      <c r="E289" s="189" t="s">
        <v>20</v>
      </c>
      <c r="F289" s="190" t="s">
        <v>167</v>
      </c>
      <c r="H289" s="191" t="s">
        <v>20</v>
      </c>
      <c r="I289" s="192"/>
      <c r="L289" s="188"/>
      <c r="M289" s="193"/>
      <c r="N289" s="194"/>
      <c r="O289" s="194"/>
      <c r="P289" s="194"/>
      <c r="Q289" s="194"/>
      <c r="R289" s="194"/>
      <c r="S289" s="194"/>
      <c r="T289" s="195"/>
      <c r="AT289" s="191" t="s">
        <v>158</v>
      </c>
      <c r="AU289" s="191" t="s">
        <v>86</v>
      </c>
      <c r="AV289" s="12" t="s">
        <v>22</v>
      </c>
      <c r="AW289" s="12" t="s">
        <v>40</v>
      </c>
      <c r="AX289" s="12" t="s">
        <v>76</v>
      </c>
      <c r="AY289" s="191" t="s">
        <v>148</v>
      </c>
    </row>
    <row r="290" spans="2:51" s="12" customFormat="1" ht="13.5">
      <c r="B290" s="188"/>
      <c r="D290" s="186" t="s">
        <v>158</v>
      </c>
      <c r="E290" s="189" t="s">
        <v>20</v>
      </c>
      <c r="F290" s="190" t="s">
        <v>299</v>
      </c>
      <c r="H290" s="191" t="s">
        <v>20</v>
      </c>
      <c r="I290" s="192"/>
      <c r="L290" s="188"/>
      <c r="M290" s="193"/>
      <c r="N290" s="194"/>
      <c r="O290" s="194"/>
      <c r="P290" s="194"/>
      <c r="Q290" s="194"/>
      <c r="R290" s="194"/>
      <c r="S290" s="194"/>
      <c r="T290" s="195"/>
      <c r="AT290" s="191" t="s">
        <v>158</v>
      </c>
      <c r="AU290" s="191" t="s">
        <v>86</v>
      </c>
      <c r="AV290" s="12" t="s">
        <v>22</v>
      </c>
      <c r="AW290" s="12" t="s">
        <v>40</v>
      </c>
      <c r="AX290" s="12" t="s">
        <v>76</v>
      </c>
      <c r="AY290" s="191" t="s">
        <v>148</v>
      </c>
    </row>
    <row r="291" spans="2:51" s="13" customFormat="1" ht="13.5">
      <c r="B291" s="196"/>
      <c r="D291" s="186" t="s">
        <v>158</v>
      </c>
      <c r="E291" s="205" t="s">
        <v>20</v>
      </c>
      <c r="F291" s="206" t="s">
        <v>300</v>
      </c>
      <c r="H291" s="207">
        <v>3.231</v>
      </c>
      <c r="I291" s="201"/>
      <c r="L291" s="196"/>
      <c r="M291" s="202"/>
      <c r="N291" s="203"/>
      <c r="O291" s="203"/>
      <c r="P291" s="203"/>
      <c r="Q291" s="203"/>
      <c r="R291" s="203"/>
      <c r="S291" s="203"/>
      <c r="T291" s="204"/>
      <c r="AT291" s="205" t="s">
        <v>158</v>
      </c>
      <c r="AU291" s="205" t="s">
        <v>86</v>
      </c>
      <c r="AV291" s="13" t="s">
        <v>86</v>
      </c>
      <c r="AW291" s="13" t="s">
        <v>40</v>
      </c>
      <c r="AX291" s="13" t="s">
        <v>76</v>
      </c>
      <c r="AY291" s="205" t="s">
        <v>148</v>
      </c>
    </row>
    <row r="292" spans="2:51" s="13" customFormat="1" ht="13.5">
      <c r="B292" s="196"/>
      <c r="D292" s="186" t="s">
        <v>158</v>
      </c>
      <c r="E292" s="205" t="s">
        <v>20</v>
      </c>
      <c r="F292" s="206" t="s">
        <v>300</v>
      </c>
      <c r="H292" s="207">
        <v>3.231</v>
      </c>
      <c r="I292" s="201"/>
      <c r="L292" s="196"/>
      <c r="M292" s="202"/>
      <c r="N292" s="203"/>
      <c r="O292" s="203"/>
      <c r="P292" s="203"/>
      <c r="Q292" s="203"/>
      <c r="R292" s="203"/>
      <c r="S292" s="203"/>
      <c r="T292" s="204"/>
      <c r="AT292" s="205" t="s">
        <v>158</v>
      </c>
      <c r="AU292" s="205" t="s">
        <v>86</v>
      </c>
      <c r="AV292" s="13" t="s">
        <v>86</v>
      </c>
      <c r="AW292" s="13" t="s">
        <v>40</v>
      </c>
      <c r="AX292" s="13" t="s">
        <v>76</v>
      </c>
      <c r="AY292" s="205" t="s">
        <v>148</v>
      </c>
    </row>
    <row r="293" spans="2:51" s="15" customFormat="1" ht="13.5">
      <c r="B293" s="216"/>
      <c r="D293" s="197" t="s">
        <v>158</v>
      </c>
      <c r="E293" s="217" t="s">
        <v>20</v>
      </c>
      <c r="F293" s="218" t="s">
        <v>191</v>
      </c>
      <c r="H293" s="219">
        <v>6.462</v>
      </c>
      <c r="I293" s="220"/>
      <c r="L293" s="216"/>
      <c r="M293" s="221"/>
      <c r="N293" s="222"/>
      <c r="O293" s="222"/>
      <c r="P293" s="222"/>
      <c r="Q293" s="222"/>
      <c r="R293" s="222"/>
      <c r="S293" s="222"/>
      <c r="T293" s="223"/>
      <c r="AT293" s="224" t="s">
        <v>158</v>
      </c>
      <c r="AU293" s="224" t="s">
        <v>86</v>
      </c>
      <c r="AV293" s="15" t="s">
        <v>155</v>
      </c>
      <c r="AW293" s="15" t="s">
        <v>40</v>
      </c>
      <c r="AX293" s="15" t="s">
        <v>22</v>
      </c>
      <c r="AY293" s="224" t="s">
        <v>148</v>
      </c>
    </row>
    <row r="294" spans="2:65" s="1" customFormat="1" ht="22.5" customHeight="1">
      <c r="B294" s="173"/>
      <c r="C294" s="174" t="s">
        <v>301</v>
      </c>
      <c r="D294" s="174" t="s">
        <v>150</v>
      </c>
      <c r="E294" s="175" t="s">
        <v>302</v>
      </c>
      <c r="F294" s="176" t="s">
        <v>303</v>
      </c>
      <c r="G294" s="177" t="s">
        <v>304</v>
      </c>
      <c r="H294" s="178">
        <v>30</v>
      </c>
      <c r="I294" s="179"/>
      <c r="J294" s="180">
        <f>ROUND(I294*H294,2)</f>
        <v>0</v>
      </c>
      <c r="K294" s="176" t="s">
        <v>154</v>
      </c>
      <c r="L294" s="36"/>
      <c r="M294" s="181" t="s">
        <v>20</v>
      </c>
      <c r="N294" s="182" t="s">
        <v>48</v>
      </c>
      <c r="O294" s="37"/>
      <c r="P294" s="183">
        <f>O294*H294</f>
        <v>0</v>
      </c>
      <c r="Q294" s="183">
        <v>0.0055</v>
      </c>
      <c r="R294" s="183">
        <f>Q294*H294</f>
        <v>0.16499999999999998</v>
      </c>
      <c r="S294" s="183">
        <v>0</v>
      </c>
      <c r="T294" s="184">
        <f>S294*H294</f>
        <v>0</v>
      </c>
      <c r="AR294" s="19" t="s">
        <v>155</v>
      </c>
      <c r="AT294" s="19" t="s">
        <v>150</v>
      </c>
      <c r="AU294" s="19" t="s">
        <v>86</v>
      </c>
      <c r="AY294" s="19" t="s">
        <v>148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9" t="s">
        <v>86</v>
      </c>
      <c r="BK294" s="185">
        <f>ROUND(I294*H294,2)</f>
        <v>0</v>
      </c>
      <c r="BL294" s="19" t="s">
        <v>155</v>
      </c>
      <c r="BM294" s="19" t="s">
        <v>301</v>
      </c>
    </row>
    <row r="295" spans="2:47" s="1" customFormat="1" ht="40.5">
      <c r="B295" s="36"/>
      <c r="D295" s="186" t="s">
        <v>156</v>
      </c>
      <c r="F295" s="187" t="s">
        <v>305</v>
      </c>
      <c r="I295" s="147"/>
      <c r="L295" s="36"/>
      <c r="M295" s="65"/>
      <c r="N295" s="37"/>
      <c r="O295" s="37"/>
      <c r="P295" s="37"/>
      <c r="Q295" s="37"/>
      <c r="R295" s="37"/>
      <c r="S295" s="37"/>
      <c r="T295" s="66"/>
      <c r="AT295" s="19" t="s">
        <v>156</v>
      </c>
      <c r="AU295" s="19" t="s">
        <v>86</v>
      </c>
    </row>
    <row r="296" spans="2:51" s="12" customFormat="1" ht="13.5">
      <c r="B296" s="188"/>
      <c r="D296" s="186" t="s">
        <v>158</v>
      </c>
      <c r="E296" s="189" t="s">
        <v>20</v>
      </c>
      <c r="F296" s="190" t="s">
        <v>306</v>
      </c>
      <c r="H296" s="191" t="s">
        <v>20</v>
      </c>
      <c r="I296" s="192"/>
      <c r="L296" s="188"/>
      <c r="M296" s="193"/>
      <c r="N296" s="194"/>
      <c r="O296" s="194"/>
      <c r="P296" s="194"/>
      <c r="Q296" s="194"/>
      <c r="R296" s="194"/>
      <c r="S296" s="194"/>
      <c r="T296" s="195"/>
      <c r="AT296" s="191" t="s">
        <v>158</v>
      </c>
      <c r="AU296" s="191" t="s">
        <v>86</v>
      </c>
      <c r="AV296" s="12" t="s">
        <v>22</v>
      </c>
      <c r="AW296" s="12" t="s">
        <v>40</v>
      </c>
      <c r="AX296" s="12" t="s">
        <v>76</v>
      </c>
      <c r="AY296" s="191" t="s">
        <v>148</v>
      </c>
    </row>
    <row r="297" spans="2:51" s="12" customFormat="1" ht="13.5">
      <c r="B297" s="188"/>
      <c r="D297" s="186" t="s">
        <v>158</v>
      </c>
      <c r="E297" s="189" t="s">
        <v>20</v>
      </c>
      <c r="F297" s="190" t="s">
        <v>283</v>
      </c>
      <c r="H297" s="191" t="s">
        <v>20</v>
      </c>
      <c r="I297" s="192"/>
      <c r="L297" s="188"/>
      <c r="M297" s="193"/>
      <c r="N297" s="194"/>
      <c r="O297" s="194"/>
      <c r="P297" s="194"/>
      <c r="Q297" s="194"/>
      <c r="R297" s="194"/>
      <c r="S297" s="194"/>
      <c r="T297" s="195"/>
      <c r="AT297" s="191" t="s">
        <v>158</v>
      </c>
      <c r="AU297" s="191" t="s">
        <v>86</v>
      </c>
      <c r="AV297" s="12" t="s">
        <v>22</v>
      </c>
      <c r="AW297" s="12" t="s">
        <v>40</v>
      </c>
      <c r="AX297" s="12" t="s">
        <v>76</v>
      </c>
      <c r="AY297" s="191" t="s">
        <v>148</v>
      </c>
    </row>
    <row r="298" spans="2:51" s="12" customFormat="1" ht="13.5">
      <c r="B298" s="188"/>
      <c r="D298" s="186" t="s">
        <v>158</v>
      </c>
      <c r="E298" s="189" t="s">
        <v>20</v>
      </c>
      <c r="F298" s="190" t="s">
        <v>307</v>
      </c>
      <c r="H298" s="191" t="s">
        <v>20</v>
      </c>
      <c r="I298" s="192"/>
      <c r="L298" s="188"/>
      <c r="M298" s="193"/>
      <c r="N298" s="194"/>
      <c r="O298" s="194"/>
      <c r="P298" s="194"/>
      <c r="Q298" s="194"/>
      <c r="R298" s="194"/>
      <c r="S298" s="194"/>
      <c r="T298" s="195"/>
      <c r="AT298" s="191" t="s">
        <v>158</v>
      </c>
      <c r="AU298" s="191" t="s">
        <v>86</v>
      </c>
      <c r="AV298" s="12" t="s">
        <v>22</v>
      </c>
      <c r="AW298" s="12" t="s">
        <v>40</v>
      </c>
      <c r="AX298" s="12" t="s">
        <v>76</v>
      </c>
      <c r="AY298" s="191" t="s">
        <v>148</v>
      </c>
    </row>
    <row r="299" spans="2:51" s="13" customFormat="1" ht="13.5">
      <c r="B299" s="196"/>
      <c r="D299" s="186" t="s">
        <v>158</v>
      </c>
      <c r="E299" s="205" t="s">
        <v>20</v>
      </c>
      <c r="F299" s="206" t="s">
        <v>308</v>
      </c>
      <c r="H299" s="207">
        <v>30</v>
      </c>
      <c r="I299" s="201"/>
      <c r="L299" s="196"/>
      <c r="M299" s="202"/>
      <c r="N299" s="203"/>
      <c r="O299" s="203"/>
      <c r="P299" s="203"/>
      <c r="Q299" s="203"/>
      <c r="R299" s="203"/>
      <c r="S299" s="203"/>
      <c r="T299" s="204"/>
      <c r="AT299" s="205" t="s">
        <v>158</v>
      </c>
      <c r="AU299" s="205" t="s">
        <v>86</v>
      </c>
      <c r="AV299" s="13" t="s">
        <v>86</v>
      </c>
      <c r="AW299" s="13" t="s">
        <v>40</v>
      </c>
      <c r="AX299" s="13" t="s">
        <v>22</v>
      </c>
      <c r="AY299" s="205" t="s">
        <v>148</v>
      </c>
    </row>
    <row r="300" spans="2:63" s="11" customFormat="1" ht="29.25" customHeight="1">
      <c r="B300" s="159"/>
      <c r="D300" s="170" t="s">
        <v>75</v>
      </c>
      <c r="E300" s="171" t="s">
        <v>155</v>
      </c>
      <c r="F300" s="171" t="s">
        <v>309</v>
      </c>
      <c r="I300" s="162"/>
      <c r="J300" s="172">
        <f>BK300</f>
        <v>0</v>
      </c>
      <c r="L300" s="159"/>
      <c r="M300" s="164"/>
      <c r="N300" s="165"/>
      <c r="O300" s="165"/>
      <c r="P300" s="166">
        <f>SUM(P301:P332)</f>
        <v>0</v>
      </c>
      <c r="Q300" s="165"/>
      <c r="R300" s="166">
        <f>SUM(R301:R332)</f>
        <v>1.9587050554199996</v>
      </c>
      <c r="S300" s="165"/>
      <c r="T300" s="167">
        <f>SUM(T301:T332)</f>
        <v>0</v>
      </c>
      <c r="AR300" s="160" t="s">
        <v>22</v>
      </c>
      <c r="AT300" s="168" t="s">
        <v>75</v>
      </c>
      <c r="AU300" s="168" t="s">
        <v>22</v>
      </c>
      <c r="AY300" s="160" t="s">
        <v>148</v>
      </c>
      <c r="BK300" s="169">
        <f>SUM(BK301:BK332)</f>
        <v>0</v>
      </c>
    </row>
    <row r="301" spans="2:65" s="1" customFormat="1" ht="22.5" customHeight="1">
      <c r="B301" s="173"/>
      <c r="C301" s="174" t="s">
        <v>310</v>
      </c>
      <c r="D301" s="174" t="s">
        <v>150</v>
      </c>
      <c r="E301" s="175" t="s">
        <v>311</v>
      </c>
      <c r="F301" s="176" t="s">
        <v>312</v>
      </c>
      <c r="G301" s="177" t="s">
        <v>164</v>
      </c>
      <c r="H301" s="178">
        <v>0.82</v>
      </c>
      <c r="I301" s="179"/>
      <c r="J301" s="180">
        <f>ROUND(I301*H301,2)</f>
        <v>0</v>
      </c>
      <c r="K301" s="176" t="s">
        <v>154</v>
      </c>
      <c r="L301" s="36"/>
      <c r="M301" s="181" t="s">
        <v>20</v>
      </c>
      <c r="N301" s="182" t="s">
        <v>48</v>
      </c>
      <c r="O301" s="37"/>
      <c r="P301" s="183">
        <f>O301*H301</f>
        <v>0</v>
      </c>
      <c r="Q301" s="183">
        <v>2.256445</v>
      </c>
      <c r="R301" s="183">
        <f>Q301*H301</f>
        <v>1.8502848999999997</v>
      </c>
      <c r="S301" s="183">
        <v>0</v>
      </c>
      <c r="T301" s="184">
        <f>S301*H301</f>
        <v>0</v>
      </c>
      <c r="AR301" s="19" t="s">
        <v>155</v>
      </c>
      <c r="AT301" s="19" t="s">
        <v>150</v>
      </c>
      <c r="AU301" s="19" t="s">
        <v>86</v>
      </c>
      <c r="AY301" s="19" t="s">
        <v>148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19" t="s">
        <v>86</v>
      </c>
      <c r="BK301" s="185">
        <f>ROUND(I301*H301,2)</f>
        <v>0</v>
      </c>
      <c r="BL301" s="19" t="s">
        <v>155</v>
      </c>
      <c r="BM301" s="19" t="s">
        <v>310</v>
      </c>
    </row>
    <row r="302" spans="2:47" s="1" customFormat="1" ht="13.5">
      <c r="B302" s="36"/>
      <c r="D302" s="186" t="s">
        <v>156</v>
      </c>
      <c r="F302" s="187" t="s">
        <v>313</v>
      </c>
      <c r="I302" s="147"/>
      <c r="L302" s="36"/>
      <c r="M302" s="65"/>
      <c r="N302" s="37"/>
      <c r="O302" s="37"/>
      <c r="P302" s="37"/>
      <c r="Q302" s="37"/>
      <c r="R302" s="37"/>
      <c r="S302" s="37"/>
      <c r="T302" s="66"/>
      <c r="AT302" s="19" t="s">
        <v>156</v>
      </c>
      <c r="AU302" s="19" t="s">
        <v>86</v>
      </c>
    </row>
    <row r="303" spans="2:51" s="12" customFormat="1" ht="13.5">
      <c r="B303" s="188"/>
      <c r="D303" s="186" t="s">
        <v>158</v>
      </c>
      <c r="E303" s="189" t="s">
        <v>20</v>
      </c>
      <c r="F303" s="190" t="s">
        <v>314</v>
      </c>
      <c r="H303" s="191" t="s">
        <v>20</v>
      </c>
      <c r="I303" s="192"/>
      <c r="L303" s="188"/>
      <c r="M303" s="193"/>
      <c r="N303" s="194"/>
      <c r="O303" s="194"/>
      <c r="P303" s="194"/>
      <c r="Q303" s="194"/>
      <c r="R303" s="194"/>
      <c r="S303" s="194"/>
      <c r="T303" s="195"/>
      <c r="AT303" s="191" t="s">
        <v>158</v>
      </c>
      <c r="AU303" s="191" t="s">
        <v>86</v>
      </c>
      <c r="AV303" s="12" t="s">
        <v>22</v>
      </c>
      <c r="AW303" s="12" t="s">
        <v>40</v>
      </c>
      <c r="AX303" s="12" t="s">
        <v>76</v>
      </c>
      <c r="AY303" s="191" t="s">
        <v>148</v>
      </c>
    </row>
    <row r="304" spans="2:51" s="12" customFormat="1" ht="13.5">
      <c r="B304" s="188"/>
      <c r="D304" s="186" t="s">
        <v>158</v>
      </c>
      <c r="E304" s="189" t="s">
        <v>20</v>
      </c>
      <c r="F304" s="190" t="s">
        <v>315</v>
      </c>
      <c r="H304" s="191" t="s">
        <v>20</v>
      </c>
      <c r="I304" s="192"/>
      <c r="L304" s="188"/>
      <c r="M304" s="193"/>
      <c r="N304" s="194"/>
      <c r="O304" s="194"/>
      <c r="P304" s="194"/>
      <c r="Q304" s="194"/>
      <c r="R304" s="194"/>
      <c r="S304" s="194"/>
      <c r="T304" s="195"/>
      <c r="AT304" s="191" t="s">
        <v>158</v>
      </c>
      <c r="AU304" s="191" t="s">
        <v>86</v>
      </c>
      <c r="AV304" s="12" t="s">
        <v>22</v>
      </c>
      <c r="AW304" s="12" t="s">
        <v>40</v>
      </c>
      <c r="AX304" s="12" t="s">
        <v>76</v>
      </c>
      <c r="AY304" s="191" t="s">
        <v>148</v>
      </c>
    </row>
    <row r="305" spans="2:51" s="12" customFormat="1" ht="13.5">
      <c r="B305" s="188"/>
      <c r="D305" s="186" t="s">
        <v>158</v>
      </c>
      <c r="E305" s="189" t="s">
        <v>20</v>
      </c>
      <c r="F305" s="190" t="s">
        <v>316</v>
      </c>
      <c r="H305" s="191" t="s">
        <v>20</v>
      </c>
      <c r="I305" s="192"/>
      <c r="L305" s="188"/>
      <c r="M305" s="193"/>
      <c r="N305" s="194"/>
      <c r="O305" s="194"/>
      <c r="P305" s="194"/>
      <c r="Q305" s="194"/>
      <c r="R305" s="194"/>
      <c r="S305" s="194"/>
      <c r="T305" s="195"/>
      <c r="AT305" s="191" t="s">
        <v>158</v>
      </c>
      <c r="AU305" s="191" t="s">
        <v>86</v>
      </c>
      <c r="AV305" s="12" t="s">
        <v>22</v>
      </c>
      <c r="AW305" s="12" t="s">
        <v>40</v>
      </c>
      <c r="AX305" s="12" t="s">
        <v>76</v>
      </c>
      <c r="AY305" s="191" t="s">
        <v>148</v>
      </c>
    </row>
    <row r="306" spans="2:51" s="13" customFormat="1" ht="13.5">
      <c r="B306" s="196"/>
      <c r="D306" s="186" t="s">
        <v>158</v>
      </c>
      <c r="E306" s="205" t="s">
        <v>20</v>
      </c>
      <c r="F306" s="206" t="s">
        <v>317</v>
      </c>
      <c r="H306" s="207">
        <v>0.41</v>
      </c>
      <c r="I306" s="201"/>
      <c r="L306" s="196"/>
      <c r="M306" s="202"/>
      <c r="N306" s="203"/>
      <c r="O306" s="203"/>
      <c r="P306" s="203"/>
      <c r="Q306" s="203"/>
      <c r="R306" s="203"/>
      <c r="S306" s="203"/>
      <c r="T306" s="204"/>
      <c r="AT306" s="205" t="s">
        <v>158</v>
      </c>
      <c r="AU306" s="205" t="s">
        <v>86</v>
      </c>
      <c r="AV306" s="13" t="s">
        <v>86</v>
      </c>
      <c r="AW306" s="13" t="s">
        <v>40</v>
      </c>
      <c r="AX306" s="13" t="s">
        <v>76</v>
      </c>
      <c r="AY306" s="205" t="s">
        <v>148</v>
      </c>
    </row>
    <row r="307" spans="2:51" s="13" customFormat="1" ht="13.5">
      <c r="B307" s="196"/>
      <c r="D307" s="186" t="s">
        <v>158</v>
      </c>
      <c r="E307" s="205" t="s">
        <v>20</v>
      </c>
      <c r="F307" s="206" t="s">
        <v>317</v>
      </c>
      <c r="H307" s="207">
        <v>0.41</v>
      </c>
      <c r="I307" s="201"/>
      <c r="L307" s="196"/>
      <c r="M307" s="202"/>
      <c r="N307" s="203"/>
      <c r="O307" s="203"/>
      <c r="P307" s="203"/>
      <c r="Q307" s="203"/>
      <c r="R307" s="203"/>
      <c r="S307" s="203"/>
      <c r="T307" s="204"/>
      <c r="AT307" s="205" t="s">
        <v>158</v>
      </c>
      <c r="AU307" s="205" t="s">
        <v>86</v>
      </c>
      <c r="AV307" s="13" t="s">
        <v>86</v>
      </c>
      <c r="AW307" s="13" t="s">
        <v>40</v>
      </c>
      <c r="AX307" s="13" t="s">
        <v>76</v>
      </c>
      <c r="AY307" s="205" t="s">
        <v>148</v>
      </c>
    </row>
    <row r="308" spans="2:51" s="15" customFormat="1" ht="13.5">
      <c r="B308" s="216"/>
      <c r="D308" s="197" t="s">
        <v>158</v>
      </c>
      <c r="E308" s="217" t="s">
        <v>20</v>
      </c>
      <c r="F308" s="218" t="s">
        <v>191</v>
      </c>
      <c r="H308" s="219">
        <v>0.82</v>
      </c>
      <c r="I308" s="220"/>
      <c r="L308" s="216"/>
      <c r="M308" s="221"/>
      <c r="N308" s="222"/>
      <c r="O308" s="222"/>
      <c r="P308" s="222"/>
      <c r="Q308" s="222"/>
      <c r="R308" s="222"/>
      <c r="S308" s="222"/>
      <c r="T308" s="223"/>
      <c r="AT308" s="224" t="s">
        <v>158</v>
      </c>
      <c r="AU308" s="224" t="s">
        <v>86</v>
      </c>
      <c r="AV308" s="15" t="s">
        <v>155</v>
      </c>
      <c r="AW308" s="15" t="s">
        <v>40</v>
      </c>
      <c r="AX308" s="15" t="s">
        <v>22</v>
      </c>
      <c r="AY308" s="224" t="s">
        <v>148</v>
      </c>
    </row>
    <row r="309" spans="2:65" s="1" customFormat="1" ht="22.5" customHeight="1">
      <c r="B309" s="173"/>
      <c r="C309" s="174" t="s">
        <v>318</v>
      </c>
      <c r="D309" s="174" t="s">
        <v>150</v>
      </c>
      <c r="E309" s="175" t="s">
        <v>319</v>
      </c>
      <c r="F309" s="176" t="s">
        <v>320</v>
      </c>
      <c r="G309" s="177" t="s">
        <v>153</v>
      </c>
      <c r="H309" s="178">
        <v>6.08</v>
      </c>
      <c r="I309" s="179"/>
      <c r="J309" s="180">
        <f>ROUND(I309*H309,2)</f>
        <v>0</v>
      </c>
      <c r="K309" s="176" t="s">
        <v>154</v>
      </c>
      <c r="L309" s="36"/>
      <c r="M309" s="181" t="s">
        <v>20</v>
      </c>
      <c r="N309" s="182" t="s">
        <v>48</v>
      </c>
      <c r="O309" s="37"/>
      <c r="P309" s="183">
        <f>O309*H309</f>
        <v>0</v>
      </c>
      <c r="Q309" s="183">
        <v>0.00519464</v>
      </c>
      <c r="R309" s="183">
        <f>Q309*H309</f>
        <v>0.0315834112</v>
      </c>
      <c r="S309" s="183">
        <v>0</v>
      </c>
      <c r="T309" s="184">
        <f>S309*H309</f>
        <v>0</v>
      </c>
      <c r="AR309" s="19" t="s">
        <v>155</v>
      </c>
      <c r="AT309" s="19" t="s">
        <v>150</v>
      </c>
      <c r="AU309" s="19" t="s">
        <v>86</v>
      </c>
      <c r="AY309" s="19" t="s">
        <v>148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9" t="s">
        <v>86</v>
      </c>
      <c r="BK309" s="185">
        <f>ROUND(I309*H309,2)</f>
        <v>0</v>
      </c>
      <c r="BL309" s="19" t="s">
        <v>155</v>
      </c>
      <c r="BM309" s="19" t="s">
        <v>318</v>
      </c>
    </row>
    <row r="310" spans="2:47" s="1" customFormat="1" ht="13.5">
      <c r="B310" s="36"/>
      <c r="D310" s="186" t="s">
        <v>156</v>
      </c>
      <c r="F310" s="187" t="s">
        <v>321</v>
      </c>
      <c r="I310" s="147"/>
      <c r="L310" s="36"/>
      <c r="M310" s="65"/>
      <c r="N310" s="37"/>
      <c r="O310" s="37"/>
      <c r="P310" s="37"/>
      <c r="Q310" s="37"/>
      <c r="R310" s="37"/>
      <c r="S310" s="37"/>
      <c r="T310" s="66"/>
      <c r="AT310" s="19" t="s">
        <v>156</v>
      </c>
      <c r="AU310" s="19" t="s">
        <v>86</v>
      </c>
    </row>
    <row r="311" spans="2:51" s="12" customFormat="1" ht="13.5">
      <c r="B311" s="188"/>
      <c r="D311" s="186" t="s">
        <v>158</v>
      </c>
      <c r="E311" s="189" t="s">
        <v>20</v>
      </c>
      <c r="F311" s="190" t="s">
        <v>322</v>
      </c>
      <c r="H311" s="191" t="s">
        <v>20</v>
      </c>
      <c r="I311" s="192"/>
      <c r="L311" s="188"/>
      <c r="M311" s="193"/>
      <c r="N311" s="194"/>
      <c r="O311" s="194"/>
      <c r="P311" s="194"/>
      <c r="Q311" s="194"/>
      <c r="R311" s="194"/>
      <c r="S311" s="194"/>
      <c r="T311" s="195"/>
      <c r="AT311" s="191" t="s">
        <v>158</v>
      </c>
      <c r="AU311" s="191" t="s">
        <v>86</v>
      </c>
      <c r="AV311" s="12" t="s">
        <v>22</v>
      </c>
      <c r="AW311" s="12" t="s">
        <v>40</v>
      </c>
      <c r="AX311" s="12" t="s">
        <v>76</v>
      </c>
      <c r="AY311" s="191" t="s">
        <v>148</v>
      </c>
    </row>
    <row r="312" spans="2:51" s="12" customFormat="1" ht="13.5">
      <c r="B312" s="188"/>
      <c r="D312" s="186" t="s">
        <v>158</v>
      </c>
      <c r="E312" s="189" t="s">
        <v>20</v>
      </c>
      <c r="F312" s="190" t="s">
        <v>315</v>
      </c>
      <c r="H312" s="191" t="s">
        <v>20</v>
      </c>
      <c r="I312" s="192"/>
      <c r="L312" s="188"/>
      <c r="M312" s="193"/>
      <c r="N312" s="194"/>
      <c r="O312" s="194"/>
      <c r="P312" s="194"/>
      <c r="Q312" s="194"/>
      <c r="R312" s="194"/>
      <c r="S312" s="194"/>
      <c r="T312" s="195"/>
      <c r="AT312" s="191" t="s">
        <v>158</v>
      </c>
      <c r="AU312" s="191" t="s">
        <v>86</v>
      </c>
      <c r="AV312" s="12" t="s">
        <v>22</v>
      </c>
      <c r="AW312" s="12" t="s">
        <v>40</v>
      </c>
      <c r="AX312" s="12" t="s">
        <v>76</v>
      </c>
      <c r="AY312" s="191" t="s">
        <v>148</v>
      </c>
    </row>
    <row r="313" spans="2:51" s="12" customFormat="1" ht="13.5">
      <c r="B313" s="188"/>
      <c r="D313" s="186" t="s">
        <v>158</v>
      </c>
      <c r="E313" s="189" t="s">
        <v>20</v>
      </c>
      <c r="F313" s="190" t="s">
        <v>316</v>
      </c>
      <c r="H313" s="191" t="s">
        <v>20</v>
      </c>
      <c r="I313" s="192"/>
      <c r="L313" s="188"/>
      <c r="M313" s="193"/>
      <c r="N313" s="194"/>
      <c r="O313" s="194"/>
      <c r="P313" s="194"/>
      <c r="Q313" s="194"/>
      <c r="R313" s="194"/>
      <c r="S313" s="194"/>
      <c r="T313" s="195"/>
      <c r="AT313" s="191" t="s">
        <v>158</v>
      </c>
      <c r="AU313" s="191" t="s">
        <v>86</v>
      </c>
      <c r="AV313" s="12" t="s">
        <v>22</v>
      </c>
      <c r="AW313" s="12" t="s">
        <v>40</v>
      </c>
      <c r="AX313" s="12" t="s">
        <v>76</v>
      </c>
      <c r="AY313" s="191" t="s">
        <v>148</v>
      </c>
    </row>
    <row r="314" spans="2:51" s="13" customFormat="1" ht="13.5">
      <c r="B314" s="196"/>
      <c r="D314" s="186" t="s">
        <v>158</v>
      </c>
      <c r="E314" s="205" t="s">
        <v>20</v>
      </c>
      <c r="F314" s="206" t="s">
        <v>323</v>
      </c>
      <c r="H314" s="207">
        <v>3.04</v>
      </c>
      <c r="I314" s="201"/>
      <c r="L314" s="196"/>
      <c r="M314" s="202"/>
      <c r="N314" s="203"/>
      <c r="O314" s="203"/>
      <c r="P314" s="203"/>
      <c r="Q314" s="203"/>
      <c r="R314" s="203"/>
      <c r="S314" s="203"/>
      <c r="T314" s="204"/>
      <c r="AT314" s="205" t="s">
        <v>158</v>
      </c>
      <c r="AU314" s="205" t="s">
        <v>86</v>
      </c>
      <c r="AV314" s="13" t="s">
        <v>86</v>
      </c>
      <c r="AW314" s="13" t="s">
        <v>40</v>
      </c>
      <c r="AX314" s="13" t="s">
        <v>76</v>
      </c>
      <c r="AY314" s="205" t="s">
        <v>148</v>
      </c>
    </row>
    <row r="315" spans="2:51" s="13" customFormat="1" ht="13.5">
      <c r="B315" s="196"/>
      <c r="D315" s="186" t="s">
        <v>158</v>
      </c>
      <c r="E315" s="205" t="s">
        <v>20</v>
      </c>
      <c r="F315" s="206" t="s">
        <v>323</v>
      </c>
      <c r="H315" s="207">
        <v>3.04</v>
      </c>
      <c r="I315" s="201"/>
      <c r="L315" s="196"/>
      <c r="M315" s="202"/>
      <c r="N315" s="203"/>
      <c r="O315" s="203"/>
      <c r="P315" s="203"/>
      <c r="Q315" s="203"/>
      <c r="R315" s="203"/>
      <c r="S315" s="203"/>
      <c r="T315" s="204"/>
      <c r="AT315" s="205" t="s">
        <v>158</v>
      </c>
      <c r="AU315" s="205" t="s">
        <v>86</v>
      </c>
      <c r="AV315" s="13" t="s">
        <v>86</v>
      </c>
      <c r="AW315" s="13" t="s">
        <v>40</v>
      </c>
      <c r="AX315" s="13" t="s">
        <v>76</v>
      </c>
      <c r="AY315" s="205" t="s">
        <v>148</v>
      </c>
    </row>
    <row r="316" spans="2:51" s="15" customFormat="1" ht="13.5">
      <c r="B316" s="216"/>
      <c r="D316" s="197" t="s">
        <v>158</v>
      </c>
      <c r="E316" s="217" t="s">
        <v>20</v>
      </c>
      <c r="F316" s="218" t="s">
        <v>191</v>
      </c>
      <c r="H316" s="219">
        <v>6.08</v>
      </c>
      <c r="I316" s="220"/>
      <c r="L316" s="216"/>
      <c r="M316" s="221"/>
      <c r="N316" s="222"/>
      <c r="O316" s="222"/>
      <c r="P316" s="222"/>
      <c r="Q316" s="222"/>
      <c r="R316" s="222"/>
      <c r="S316" s="222"/>
      <c r="T316" s="223"/>
      <c r="AT316" s="224" t="s">
        <v>158</v>
      </c>
      <c r="AU316" s="224" t="s">
        <v>86</v>
      </c>
      <c r="AV316" s="15" t="s">
        <v>155</v>
      </c>
      <c r="AW316" s="15" t="s">
        <v>40</v>
      </c>
      <c r="AX316" s="15" t="s">
        <v>22</v>
      </c>
      <c r="AY316" s="224" t="s">
        <v>148</v>
      </c>
    </row>
    <row r="317" spans="2:65" s="1" customFormat="1" ht="22.5" customHeight="1">
      <c r="B317" s="173"/>
      <c r="C317" s="174" t="s">
        <v>324</v>
      </c>
      <c r="D317" s="174" t="s">
        <v>150</v>
      </c>
      <c r="E317" s="175" t="s">
        <v>325</v>
      </c>
      <c r="F317" s="176" t="s">
        <v>326</v>
      </c>
      <c r="G317" s="177" t="s">
        <v>153</v>
      </c>
      <c r="H317" s="178">
        <v>6.08</v>
      </c>
      <c r="I317" s="179"/>
      <c r="J317" s="180">
        <f>ROUND(I317*H317,2)</f>
        <v>0</v>
      </c>
      <c r="K317" s="176" t="s">
        <v>154</v>
      </c>
      <c r="L317" s="36"/>
      <c r="M317" s="181" t="s">
        <v>20</v>
      </c>
      <c r="N317" s="182" t="s">
        <v>48</v>
      </c>
      <c r="O317" s="37"/>
      <c r="P317" s="183">
        <f>O317*H317</f>
        <v>0</v>
      </c>
      <c r="Q317" s="183">
        <v>0</v>
      </c>
      <c r="R317" s="183">
        <f>Q317*H317</f>
        <v>0</v>
      </c>
      <c r="S317" s="183">
        <v>0</v>
      </c>
      <c r="T317" s="184">
        <f>S317*H317</f>
        <v>0</v>
      </c>
      <c r="AR317" s="19" t="s">
        <v>155</v>
      </c>
      <c r="AT317" s="19" t="s">
        <v>150</v>
      </c>
      <c r="AU317" s="19" t="s">
        <v>86</v>
      </c>
      <c r="AY317" s="19" t="s">
        <v>148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9" t="s">
        <v>86</v>
      </c>
      <c r="BK317" s="185">
        <f>ROUND(I317*H317,2)</f>
        <v>0</v>
      </c>
      <c r="BL317" s="19" t="s">
        <v>155</v>
      </c>
      <c r="BM317" s="19" t="s">
        <v>324</v>
      </c>
    </row>
    <row r="318" spans="2:47" s="1" customFormat="1" ht="13.5">
      <c r="B318" s="36"/>
      <c r="D318" s="186" t="s">
        <v>156</v>
      </c>
      <c r="F318" s="187" t="s">
        <v>327</v>
      </c>
      <c r="I318" s="147"/>
      <c r="L318" s="36"/>
      <c r="M318" s="65"/>
      <c r="N318" s="37"/>
      <c r="O318" s="37"/>
      <c r="P318" s="37"/>
      <c r="Q318" s="37"/>
      <c r="R318" s="37"/>
      <c r="S318" s="37"/>
      <c r="T318" s="66"/>
      <c r="AT318" s="19" t="s">
        <v>156</v>
      </c>
      <c r="AU318" s="19" t="s">
        <v>86</v>
      </c>
    </row>
    <row r="319" spans="2:51" s="12" customFormat="1" ht="13.5">
      <c r="B319" s="188"/>
      <c r="D319" s="186" t="s">
        <v>158</v>
      </c>
      <c r="E319" s="189" t="s">
        <v>20</v>
      </c>
      <c r="F319" s="190" t="s">
        <v>322</v>
      </c>
      <c r="H319" s="191" t="s">
        <v>20</v>
      </c>
      <c r="I319" s="192"/>
      <c r="L319" s="188"/>
      <c r="M319" s="193"/>
      <c r="N319" s="194"/>
      <c r="O319" s="194"/>
      <c r="P319" s="194"/>
      <c r="Q319" s="194"/>
      <c r="R319" s="194"/>
      <c r="S319" s="194"/>
      <c r="T319" s="195"/>
      <c r="AT319" s="191" t="s">
        <v>158</v>
      </c>
      <c r="AU319" s="191" t="s">
        <v>86</v>
      </c>
      <c r="AV319" s="12" t="s">
        <v>22</v>
      </c>
      <c r="AW319" s="12" t="s">
        <v>40</v>
      </c>
      <c r="AX319" s="12" t="s">
        <v>76</v>
      </c>
      <c r="AY319" s="191" t="s">
        <v>148</v>
      </c>
    </row>
    <row r="320" spans="2:51" s="12" customFormat="1" ht="13.5">
      <c r="B320" s="188"/>
      <c r="D320" s="186" t="s">
        <v>158</v>
      </c>
      <c r="E320" s="189" t="s">
        <v>20</v>
      </c>
      <c r="F320" s="190" t="s">
        <v>315</v>
      </c>
      <c r="H320" s="191" t="s">
        <v>20</v>
      </c>
      <c r="I320" s="192"/>
      <c r="L320" s="188"/>
      <c r="M320" s="193"/>
      <c r="N320" s="194"/>
      <c r="O320" s="194"/>
      <c r="P320" s="194"/>
      <c r="Q320" s="194"/>
      <c r="R320" s="194"/>
      <c r="S320" s="194"/>
      <c r="T320" s="195"/>
      <c r="AT320" s="191" t="s">
        <v>158</v>
      </c>
      <c r="AU320" s="191" t="s">
        <v>86</v>
      </c>
      <c r="AV320" s="12" t="s">
        <v>22</v>
      </c>
      <c r="AW320" s="12" t="s">
        <v>40</v>
      </c>
      <c r="AX320" s="12" t="s">
        <v>76</v>
      </c>
      <c r="AY320" s="191" t="s">
        <v>148</v>
      </c>
    </row>
    <row r="321" spans="2:51" s="12" customFormat="1" ht="13.5">
      <c r="B321" s="188"/>
      <c r="D321" s="186" t="s">
        <v>158</v>
      </c>
      <c r="E321" s="189" t="s">
        <v>20</v>
      </c>
      <c r="F321" s="190" t="s">
        <v>316</v>
      </c>
      <c r="H321" s="191" t="s">
        <v>20</v>
      </c>
      <c r="I321" s="192"/>
      <c r="L321" s="188"/>
      <c r="M321" s="193"/>
      <c r="N321" s="194"/>
      <c r="O321" s="194"/>
      <c r="P321" s="194"/>
      <c r="Q321" s="194"/>
      <c r="R321" s="194"/>
      <c r="S321" s="194"/>
      <c r="T321" s="195"/>
      <c r="AT321" s="191" t="s">
        <v>158</v>
      </c>
      <c r="AU321" s="191" t="s">
        <v>86</v>
      </c>
      <c r="AV321" s="12" t="s">
        <v>22</v>
      </c>
      <c r="AW321" s="12" t="s">
        <v>40</v>
      </c>
      <c r="AX321" s="12" t="s">
        <v>76</v>
      </c>
      <c r="AY321" s="191" t="s">
        <v>148</v>
      </c>
    </row>
    <row r="322" spans="2:51" s="13" customFormat="1" ht="13.5">
      <c r="B322" s="196"/>
      <c r="D322" s="186" t="s">
        <v>158</v>
      </c>
      <c r="E322" s="205" t="s">
        <v>20</v>
      </c>
      <c r="F322" s="206" t="s">
        <v>323</v>
      </c>
      <c r="H322" s="207">
        <v>3.04</v>
      </c>
      <c r="I322" s="201"/>
      <c r="L322" s="196"/>
      <c r="M322" s="202"/>
      <c r="N322" s="203"/>
      <c r="O322" s="203"/>
      <c r="P322" s="203"/>
      <c r="Q322" s="203"/>
      <c r="R322" s="203"/>
      <c r="S322" s="203"/>
      <c r="T322" s="204"/>
      <c r="AT322" s="205" t="s">
        <v>158</v>
      </c>
      <c r="AU322" s="205" t="s">
        <v>86</v>
      </c>
      <c r="AV322" s="13" t="s">
        <v>86</v>
      </c>
      <c r="AW322" s="13" t="s">
        <v>40</v>
      </c>
      <c r="AX322" s="13" t="s">
        <v>76</v>
      </c>
      <c r="AY322" s="205" t="s">
        <v>148</v>
      </c>
    </row>
    <row r="323" spans="2:51" s="13" customFormat="1" ht="13.5">
      <c r="B323" s="196"/>
      <c r="D323" s="186" t="s">
        <v>158</v>
      </c>
      <c r="E323" s="205" t="s">
        <v>20</v>
      </c>
      <c r="F323" s="206" t="s">
        <v>323</v>
      </c>
      <c r="H323" s="207">
        <v>3.04</v>
      </c>
      <c r="I323" s="201"/>
      <c r="L323" s="196"/>
      <c r="M323" s="202"/>
      <c r="N323" s="203"/>
      <c r="O323" s="203"/>
      <c r="P323" s="203"/>
      <c r="Q323" s="203"/>
      <c r="R323" s="203"/>
      <c r="S323" s="203"/>
      <c r="T323" s="204"/>
      <c r="AT323" s="205" t="s">
        <v>158</v>
      </c>
      <c r="AU323" s="205" t="s">
        <v>86</v>
      </c>
      <c r="AV323" s="13" t="s">
        <v>86</v>
      </c>
      <c r="AW323" s="13" t="s">
        <v>40</v>
      </c>
      <c r="AX323" s="13" t="s">
        <v>76</v>
      </c>
      <c r="AY323" s="205" t="s">
        <v>148</v>
      </c>
    </row>
    <row r="324" spans="2:51" s="15" customFormat="1" ht="13.5">
      <c r="B324" s="216"/>
      <c r="D324" s="197" t="s">
        <v>158</v>
      </c>
      <c r="E324" s="217" t="s">
        <v>20</v>
      </c>
      <c r="F324" s="218" t="s">
        <v>191</v>
      </c>
      <c r="H324" s="219">
        <v>6.08</v>
      </c>
      <c r="I324" s="220"/>
      <c r="L324" s="216"/>
      <c r="M324" s="221"/>
      <c r="N324" s="222"/>
      <c r="O324" s="222"/>
      <c r="P324" s="222"/>
      <c r="Q324" s="222"/>
      <c r="R324" s="222"/>
      <c r="S324" s="222"/>
      <c r="T324" s="223"/>
      <c r="AT324" s="224" t="s">
        <v>158</v>
      </c>
      <c r="AU324" s="224" t="s">
        <v>86</v>
      </c>
      <c r="AV324" s="15" t="s">
        <v>155</v>
      </c>
      <c r="AW324" s="15" t="s">
        <v>40</v>
      </c>
      <c r="AX324" s="15" t="s">
        <v>22</v>
      </c>
      <c r="AY324" s="224" t="s">
        <v>148</v>
      </c>
    </row>
    <row r="325" spans="2:65" s="1" customFormat="1" ht="22.5" customHeight="1">
      <c r="B325" s="173"/>
      <c r="C325" s="174" t="s">
        <v>328</v>
      </c>
      <c r="D325" s="174" t="s">
        <v>150</v>
      </c>
      <c r="E325" s="175" t="s">
        <v>329</v>
      </c>
      <c r="F325" s="176" t="s">
        <v>330</v>
      </c>
      <c r="G325" s="177" t="s">
        <v>221</v>
      </c>
      <c r="H325" s="178">
        <v>0.073</v>
      </c>
      <c r="I325" s="179"/>
      <c r="J325" s="180">
        <f>ROUND(I325*H325,2)</f>
        <v>0</v>
      </c>
      <c r="K325" s="176" t="s">
        <v>154</v>
      </c>
      <c r="L325" s="36"/>
      <c r="M325" s="181" t="s">
        <v>20</v>
      </c>
      <c r="N325" s="182" t="s">
        <v>48</v>
      </c>
      <c r="O325" s="37"/>
      <c r="P325" s="183">
        <f>O325*H325</f>
        <v>0</v>
      </c>
      <c r="Q325" s="183">
        <v>1.05255814</v>
      </c>
      <c r="R325" s="183">
        <f>Q325*H325</f>
        <v>0.07683674421999999</v>
      </c>
      <c r="S325" s="183">
        <v>0</v>
      </c>
      <c r="T325" s="184">
        <f>S325*H325</f>
        <v>0</v>
      </c>
      <c r="AR325" s="19" t="s">
        <v>155</v>
      </c>
      <c r="AT325" s="19" t="s">
        <v>150</v>
      </c>
      <c r="AU325" s="19" t="s">
        <v>86</v>
      </c>
      <c r="AY325" s="19" t="s">
        <v>148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19" t="s">
        <v>86</v>
      </c>
      <c r="BK325" s="185">
        <f>ROUND(I325*H325,2)</f>
        <v>0</v>
      </c>
      <c r="BL325" s="19" t="s">
        <v>155</v>
      </c>
      <c r="BM325" s="19" t="s">
        <v>328</v>
      </c>
    </row>
    <row r="326" spans="2:47" s="1" customFormat="1" ht="13.5">
      <c r="B326" s="36"/>
      <c r="D326" s="186" t="s">
        <v>156</v>
      </c>
      <c r="F326" s="187" t="s">
        <v>331</v>
      </c>
      <c r="I326" s="147"/>
      <c r="L326" s="36"/>
      <c r="M326" s="65"/>
      <c r="N326" s="37"/>
      <c r="O326" s="37"/>
      <c r="P326" s="37"/>
      <c r="Q326" s="37"/>
      <c r="R326" s="37"/>
      <c r="S326" s="37"/>
      <c r="T326" s="66"/>
      <c r="AT326" s="19" t="s">
        <v>156</v>
      </c>
      <c r="AU326" s="19" t="s">
        <v>86</v>
      </c>
    </row>
    <row r="327" spans="2:51" s="12" customFormat="1" ht="13.5">
      <c r="B327" s="188"/>
      <c r="D327" s="186" t="s">
        <v>158</v>
      </c>
      <c r="E327" s="189" t="s">
        <v>20</v>
      </c>
      <c r="F327" s="190" t="s">
        <v>332</v>
      </c>
      <c r="H327" s="191" t="s">
        <v>20</v>
      </c>
      <c r="I327" s="192"/>
      <c r="L327" s="188"/>
      <c r="M327" s="193"/>
      <c r="N327" s="194"/>
      <c r="O327" s="194"/>
      <c r="P327" s="194"/>
      <c r="Q327" s="194"/>
      <c r="R327" s="194"/>
      <c r="S327" s="194"/>
      <c r="T327" s="195"/>
      <c r="AT327" s="191" t="s">
        <v>158</v>
      </c>
      <c r="AU327" s="191" t="s">
        <v>86</v>
      </c>
      <c r="AV327" s="12" t="s">
        <v>22</v>
      </c>
      <c r="AW327" s="12" t="s">
        <v>40</v>
      </c>
      <c r="AX327" s="12" t="s">
        <v>76</v>
      </c>
      <c r="AY327" s="191" t="s">
        <v>148</v>
      </c>
    </row>
    <row r="328" spans="2:51" s="12" customFormat="1" ht="13.5">
      <c r="B328" s="188"/>
      <c r="D328" s="186" t="s">
        <v>158</v>
      </c>
      <c r="E328" s="189" t="s">
        <v>20</v>
      </c>
      <c r="F328" s="190" t="s">
        <v>315</v>
      </c>
      <c r="H328" s="191" t="s">
        <v>20</v>
      </c>
      <c r="I328" s="192"/>
      <c r="L328" s="188"/>
      <c r="M328" s="193"/>
      <c r="N328" s="194"/>
      <c r="O328" s="194"/>
      <c r="P328" s="194"/>
      <c r="Q328" s="194"/>
      <c r="R328" s="194"/>
      <c r="S328" s="194"/>
      <c r="T328" s="195"/>
      <c r="AT328" s="191" t="s">
        <v>158</v>
      </c>
      <c r="AU328" s="191" t="s">
        <v>86</v>
      </c>
      <c r="AV328" s="12" t="s">
        <v>22</v>
      </c>
      <c r="AW328" s="12" t="s">
        <v>40</v>
      </c>
      <c r="AX328" s="12" t="s">
        <v>76</v>
      </c>
      <c r="AY328" s="191" t="s">
        <v>148</v>
      </c>
    </row>
    <row r="329" spans="2:51" s="12" customFormat="1" ht="13.5">
      <c r="B329" s="188"/>
      <c r="D329" s="186" t="s">
        <v>158</v>
      </c>
      <c r="E329" s="189" t="s">
        <v>20</v>
      </c>
      <c r="F329" s="190" t="s">
        <v>316</v>
      </c>
      <c r="H329" s="191" t="s">
        <v>20</v>
      </c>
      <c r="I329" s="192"/>
      <c r="L329" s="188"/>
      <c r="M329" s="193"/>
      <c r="N329" s="194"/>
      <c r="O329" s="194"/>
      <c r="P329" s="194"/>
      <c r="Q329" s="194"/>
      <c r="R329" s="194"/>
      <c r="S329" s="194"/>
      <c r="T329" s="195"/>
      <c r="AT329" s="191" t="s">
        <v>158</v>
      </c>
      <c r="AU329" s="191" t="s">
        <v>86</v>
      </c>
      <c r="AV329" s="12" t="s">
        <v>22</v>
      </c>
      <c r="AW329" s="12" t="s">
        <v>40</v>
      </c>
      <c r="AX329" s="12" t="s">
        <v>76</v>
      </c>
      <c r="AY329" s="191" t="s">
        <v>148</v>
      </c>
    </row>
    <row r="330" spans="2:51" s="13" customFormat="1" ht="13.5">
      <c r="B330" s="196"/>
      <c r="D330" s="186" t="s">
        <v>158</v>
      </c>
      <c r="E330" s="205" t="s">
        <v>20</v>
      </c>
      <c r="F330" s="206" t="s">
        <v>333</v>
      </c>
      <c r="H330" s="207">
        <v>0.054</v>
      </c>
      <c r="I330" s="201"/>
      <c r="L330" s="196"/>
      <c r="M330" s="202"/>
      <c r="N330" s="203"/>
      <c r="O330" s="203"/>
      <c r="P330" s="203"/>
      <c r="Q330" s="203"/>
      <c r="R330" s="203"/>
      <c r="S330" s="203"/>
      <c r="T330" s="204"/>
      <c r="AT330" s="205" t="s">
        <v>158</v>
      </c>
      <c r="AU330" s="205" t="s">
        <v>86</v>
      </c>
      <c r="AV330" s="13" t="s">
        <v>86</v>
      </c>
      <c r="AW330" s="13" t="s">
        <v>40</v>
      </c>
      <c r="AX330" s="13" t="s">
        <v>76</v>
      </c>
      <c r="AY330" s="205" t="s">
        <v>148</v>
      </c>
    </row>
    <row r="331" spans="2:51" s="13" customFormat="1" ht="13.5">
      <c r="B331" s="196"/>
      <c r="D331" s="186" t="s">
        <v>158</v>
      </c>
      <c r="E331" s="205" t="s">
        <v>20</v>
      </c>
      <c r="F331" s="206" t="s">
        <v>334</v>
      </c>
      <c r="H331" s="207">
        <v>0.019</v>
      </c>
      <c r="I331" s="201"/>
      <c r="L331" s="196"/>
      <c r="M331" s="202"/>
      <c r="N331" s="203"/>
      <c r="O331" s="203"/>
      <c r="P331" s="203"/>
      <c r="Q331" s="203"/>
      <c r="R331" s="203"/>
      <c r="S331" s="203"/>
      <c r="T331" s="204"/>
      <c r="AT331" s="205" t="s">
        <v>158</v>
      </c>
      <c r="AU331" s="205" t="s">
        <v>86</v>
      </c>
      <c r="AV331" s="13" t="s">
        <v>86</v>
      </c>
      <c r="AW331" s="13" t="s">
        <v>40</v>
      </c>
      <c r="AX331" s="13" t="s">
        <v>76</v>
      </c>
      <c r="AY331" s="205" t="s">
        <v>148</v>
      </c>
    </row>
    <row r="332" spans="2:51" s="15" customFormat="1" ht="13.5">
      <c r="B332" s="216"/>
      <c r="D332" s="186" t="s">
        <v>158</v>
      </c>
      <c r="E332" s="235" t="s">
        <v>20</v>
      </c>
      <c r="F332" s="236" t="s">
        <v>191</v>
      </c>
      <c r="H332" s="237">
        <v>0.073</v>
      </c>
      <c r="I332" s="220"/>
      <c r="L332" s="216"/>
      <c r="M332" s="221"/>
      <c r="N332" s="222"/>
      <c r="O332" s="222"/>
      <c r="P332" s="222"/>
      <c r="Q332" s="222"/>
      <c r="R332" s="222"/>
      <c r="S332" s="222"/>
      <c r="T332" s="223"/>
      <c r="AT332" s="224" t="s">
        <v>158</v>
      </c>
      <c r="AU332" s="224" t="s">
        <v>86</v>
      </c>
      <c r="AV332" s="15" t="s">
        <v>155</v>
      </c>
      <c r="AW332" s="15" t="s">
        <v>40</v>
      </c>
      <c r="AX332" s="15" t="s">
        <v>22</v>
      </c>
      <c r="AY332" s="224" t="s">
        <v>148</v>
      </c>
    </row>
    <row r="333" spans="2:63" s="11" customFormat="1" ht="29.25" customHeight="1">
      <c r="B333" s="159"/>
      <c r="D333" s="170" t="s">
        <v>75</v>
      </c>
      <c r="E333" s="171" t="s">
        <v>195</v>
      </c>
      <c r="F333" s="171" t="s">
        <v>335</v>
      </c>
      <c r="I333" s="162"/>
      <c r="J333" s="172">
        <f>BK333</f>
        <v>0</v>
      </c>
      <c r="L333" s="159"/>
      <c r="M333" s="164"/>
      <c r="N333" s="165"/>
      <c r="O333" s="165"/>
      <c r="P333" s="166">
        <f>SUM(P334:P338)</f>
        <v>0</v>
      </c>
      <c r="Q333" s="165"/>
      <c r="R333" s="166">
        <f>SUM(R334:R338)</f>
        <v>3.67862</v>
      </c>
      <c r="S333" s="165"/>
      <c r="T333" s="167">
        <f>SUM(T334:T338)</f>
        <v>0</v>
      </c>
      <c r="AR333" s="160" t="s">
        <v>22</v>
      </c>
      <c r="AT333" s="168" t="s">
        <v>75</v>
      </c>
      <c r="AU333" s="168" t="s">
        <v>22</v>
      </c>
      <c r="AY333" s="160" t="s">
        <v>148</v>
      </c>
      <c r="BK333" s="169">
        <f>SUM(BK334:BK338)</f>
        <v>0</v>
      </c>
    </row>
    <row r="334" spans="2:65" s="1" customFormat="1" ht="22.5" customHeight="1">
      <c r="B334" s="173"/>
      <c r="C334" s="174" t="s">
        <v>336</v>
      </c>
      <c r="D334" s="174" t="s">
        <v>150</v>
      </c>
      <c r="E334" s="175" t="s">
        <v>337</v>
      </c>
      <c r="F334" s="176" t="s">
        <v>338</v>
      </c>
      <c r="G334" s="177" t="s">
        <v>153</v>
      </c>
      <c r="H334" s="178">
        <v>36.35</v>
      </c>
      <c r="I334" s="179"/>
      <c r="J334" s="180">
        <f>ROUND(I334*H334,2)</f>
        <v>0</v>
      </c>
      <c r="K334" s="176" t="s">
        <v>154</v>
      </c>
      <c r="L334" s="36"/>
      <c r="M334" s="181" t="s">
        <v>20</v>
      </c>
      <c r="N334" s="182" t="s">
        <v>48</v>
      </c>
      <c r="O334" s="37"/>
      <c r="P334" s="183">
        <f>O334*H334</f>
        <v>0</v>
      </c>
      <c r="Q334" s="183">
        <v>0.1012</v>
      </c>
      <c r="R334" s="183">
        <f>Q334*H334</f>
        <v>3.67862</v>
      </c>
      <c r="S334" s="183">
        <v>0</v>
      </c>
      <c r="T334" s="184">
        <f>S334*H334</f>
        <v>0</v>
      </c>
      <c r="AR334" s="19" t="s">
        <v>155</v>
      </c>
      <c r="AT334" s="19" t="s">
        <v>150</v>
      </c>
      <c r="AU334" s="19" t="s">
        <v>86</v>
      </c>
      <c r="AY334" s="19" t="s">
        <v>148</v>
      </c>
      <c r="BE334" s="185">
        <f>IF(N334="základní",J334,0)</f>
        <v>0</v>
      </c>
      <c r="BF334" s="185">
        <f>IF(N334="snížená",J334,0)</f>
        <v>0</v>
      </c>
      <c r="BG334" s="185">
        <f>IF(N334="zákl. přenesená",J334,0)</f>
        <v>0</v>
      </c>
      <c r="BH334" s="185">
        <f>IF(N334="sníž. přenesená",J334,0)</f>
        <v>0</v>
      </c>
      <c r="BI334" s="185">
        <f>IF(N334="nulová",J334,0)</f>
        <v>0</v>
      </c>
      <c r="BJ334" s="19" t="s">
        <v>86</v>
      </c>
      <c r="BK334" s="185">
        <f>ROUND(I334*H334,2)</f>
        <v>0</v>
      </c>
      <c r="BL334" s="19" t="s">
        <v>155</v>
      </c>
      <c r="BM334" s="19" t="s">
        <v>336</v>
      </c>
    </row>
    <row r="335" spans="2:47" s="1" customFormat="1" ht="27">
      <c r="B335" s="36"/>
      <c r="D335" s="186" t="s">
        <v>156</v>
      </c>
      <c r="F335" s="187" t="s">
        <v>339</v>
      </c>
      <c r="I335" s="147"/>
      <c r="L335" s="36"/>
      <c r="M335" s="65"/>
      <c r="N335" s="37"/>
      <c r="O335" s="37"/>
      <c r="P335" s="37"/>
      <c r="Q335" s="37"/>
      <c r="R335" s="37"/>
      <c r="S335" s="37"/>
      <c r="T335" s="66"/>
      <c r="AT335" s="19" t="s">
        <v>156</v>
      </c>
      <c r="AU335" s="19" t="s">
        <v>86</v>
      </c>
    </row>
    <row r="336" spans="2:51" s="12" customFormat="1" ht="13.5">
      <c r="B336" s="188"/>
      <c r="D336" s="186" t="s">
        <v>158</v>
      </c>
      <c r="E336" s="189" t="s">
        <v>20</v>
      </c>
      <c r="F336" s="190" t="s">
        <v>340</v>
      </c>
      <c r="H336" s="191" t="s">
        <v>20</v>
      </c>
      <c r="I336" s="192"/>
      <c r="L336" s="188"/>
      <c r="M336" s="193"/>
      <c r="N336" s="194"/>
      <c r="O336" s="194"/>
      <c r="P336" s="194"/>
      <c r="Q336" s="194"/>
      <c r="R336" s="194"/>
      <c r="S336" s="194"/>
      <c r="T336" s="195"/>
      <c r="AT336" s="191" t="s">
        <v>158</v>
      </c>
      <c r="AU336" s="191" t="s">
        <v>86</v>
      </c>
      <c r="AV336" s="12" t="s">
        <v>22</v>
      </c>
      <c r="AW336" s="12" t="s">
        <v>40</v>
      </c>
      <c r="AX336" s="12" t="s">
        <v>76</v>
      </c>
      <c r="AY336" s="191" t="s">
        <v>148</v>
      </c>
    </row>
    <row r="337" spans="2:51" s="12" customFormat="1" ht="13.5">
      <c r="B337" s="188"/>
      <c r="D337" s="186" t="s">
        <v>158</v>
      </c>
      <c r="E337" s="189" t="s">
        <v>20</v>
      </c>
      <c r="F337" s="190" t="s">
        <v>175</v>
      </c>
      <c r="H337" s="191" t="s">
        <v>20</v>
      </c>
      <c r="I337" s="192"/>
      <c r="L337" s="188"/>
      <c r="M337" s="193"/>
      <c r="N337" s="194"/>
      <c r="O337" s="194"/>
      <c r="P337" s="194"/>
      <c r="Q337" s="194"/>
      <c r="R337" s="194"/>
      <c r="S337" s="194"/>
      <c r="T337" s="195"/>
      <c r="AT337" s="191" t="s">
        <v>158</v>
      </c>
      <c r="AU337" s="191" t="s">
        <v>86</v>
      </c>
      <c r="AV337" s="12" t="s">
        <v>22</v>
      </c>
      <c r="AW337" s="12" t="s">
        <v>40</v>
      </c>
      <c r="AX337" s="12" t="s">
        <v>76</v>
      </c>
      <c r="AY337" s="191" t="s">
        <v>148</v>
      </c>
    </row>
    <row r="338" spans="2:51" s="13" customFormat="1" ht="13.5">
      <c r="B338" s="196"/>
      <c r="D338" s="186" t="s">
        <v>158</v>
      </c>
      <c r="E338" s="205" t="s">
        <v>20</v>
      </c>
      <c r="F338" s="206" t="s">
        <v>341</v>
      </c>
      <c r="H338" s="207">
        <v>36.35</v>
      </c>
      <c r="I338" s="201"/>
      <c r="L338" s="196"/>
      <c r="M338" s="202"/>
      <c r="N338" s="203"/>
      <c r="O338" s="203"/>
      <c r="P338" s="203"/>
      <c r="Q338" s="203"/>
      <c r="R338" s="203"/>
      <c r="S338" s="203"/>
      <c r="T338" s="204"/>
      <c r="AT338" s="205" t="s">
        <v>158</v>
      </c>
      <c r="AU338" s="205" t="s">
        <v>86</v>
      </c>
      <c r="AV338" s="13" t="s">
        <v>86</v>
      </c>
      <c r="AW338" s="13" t="s">
        <v>40</v>
      </c>
      <c r="AX338" s="13" t="s">
        <v>22</v>
      </c>
      <c r="AY338" s="205" t="s">
        <v>148</v>
      </c>
    </row>
    <row r="339" spans="2:63" s="11" customFormat="1" ht="29.25" customHeight="1">
      <c r="B339" s="159"/>
      <c r="D339" s="170" t="s">
        <v>75</v>
      </c>
      <c r="E339" s="171" t="s">
        <v>202</v>
      </c>
      <c r="F339" s="171" t="s">
        <v>342</v>
      </c>
      <c r="I339" s="162"/>
      <c r="J339" s="172">
        <f>BK339</f>
        <v>0</v>
      </c>
      <c r="L339" s="159"/>
      <c r="M339" s="164"/>
      <c r="N339" s="165"/>
      <c r="O339" s="165"/>
      <c r="P339" s="166">
        <f>SUM(P340:P1177)</f>
        <v>0</v>
      </c>
      <c r="Q339" s="165"/>
      <c r="R339" s="166">
        <f>SUM(R340:R1177)</f>
        <v>97.04309419596999</v>
      </c>
      <c r="S339" s="165"/>
      <c r="T339" s="167">
        <f>SUM(T340:T1177)</f>
        <v>0</v>
      </c>
      <c r="AR339" s="160" t="s">
        <v>22</v>
      </c>
      <c r="AT339" s="168" t="s">
        <v>75</v>
      </c>
      <c r="AU339" s="168" t="s">
        <v>22</v>
      </c>
      <c r="AY339" s="160" t="s">
        <v>148</v>
      </c>
      <c r="BK339" s="169">
        <f>SUM(BK340:BK1177)</f>
        <v>0</v>
      </c>
    </row>
    <row r="340" spans="2:65" s="1" customFormat="1" ht="22.5" customHeight="1">
      <c r="B340" s="173"/>
      <c r="C340" s="174" t="s">
        <v>343</v>
      </c>
      <c r="D340" s="174" t="s">
        <v>150</v>
      </c>
      <c r="E340" s="175" t="s">
        <v>344</v>
      </c>
      <c r="F340" s="176" t="s">
        <v>345</v>
      </c>
      <c r="G340" s="177" t="s">
        <v>153</v>
      </c>
      <c r="H340" s="178">
        <v>229.45</v>
      </c>
      <c r="I340" s="179"/>
      <c r="J340" s="180">
        <f>ROUND(I340*H340,2)</f>
        <v>0</v>
      </c>
      <c r="K340" s="176" t="s">
        <v>154</v>
      </c>
      <c r="L340" s="36"/>
      <c r="M340" s="181" t="s">
        <v>20</v>
      </c>
      <c r="N340" s="182" t="s">
        <v>48</v>
      </c>
      <c r="O340" s="37"/>
      <c r="P340" s="183">
        <f>O340*H340</f>
        <v>0</v>
      </c>
      <c r="Q340" s="183">
        <v>0.000263</v>
      </c>
      <c r="R340" s="183">
        <f>Q340*H340</f>
        <v>0.06034535</v>
      </c>
      <c r="S340" s="183">
        <v>0</v>
      </c>
      <c r="T340" s="184">
        <f>S340*H340</f>
        <v>0</v>
      </c>
      <c r="AR340" s="19" t="s">
        <v>155</v>
      </c>
      <c r="AT340" s="19" t="s">
        <v>150</v>
      </c>
      <c r="AU340" s="19" t="s">
        <v>86</v>
      </c>
      <c r="AY340" s="19" t="s">
        <v>148</v>
      </c>
      <c r="BE340" s="185">
        <f>IF(N340="základní",J340,0)</f>
        <v>0</v>
      </c>
      <c r="BF340" s="185">
        <f>IF(N340="snížená",J340,0)</f>
        <v>0</v>
      </c>
      <c r="BG340" s="185">
        <f>IF(N340="zákl. přenesená",J340,0)</f>
        <v>0</v>
      </c>
      <c r="BH340" s="185">
        <f>IF(N340="sníž. přenesená",J340,0)</f>
        <v>0</v>
      </c>
      <c r="BI340" s="185">
        <f>IF(N340="nulová",J340,0)</f>
        <v>0</v>
      </c>
      <c r="BJ340" s="19" t="s">
        <v>86</v>
      </c>
      <c r="BK340" s="185">
        <f>ROUND(I340*H340,2)</f>
        <v>0</v>
      </c>
      <c r="BL340" s="19" t="s">
        <v>155</v>
      </c>
      <c r="BM340" s="19" t="s">
        <v>343</v>
      </c>
    </row>
    <row r="341" spans="2:47" s="1" customFormat="1" ht="27">
      <c r="B341" s="36"/>
      <c r="D341" s="186" t="s">
        <v>156</v>
      </c>
      <c r="F341" s="187" t="s">
        <v>346</v>
      </c>
      <c r="I341" s="147"/>
      <c r="L341" s="36"/>
      <c r="M341" s="65"/>
      <c r="N341" s="37"/>
      <c r="O341" s="37"/>
      <c r="P341" s="37"/>
      <c r="Q341" s="37"/>
      <c r="R341" s="37"/>
      <c r="S341" s="37"/>
      <c r="T341" s="66"/>
      <c r="AT341" s="19" t="s">
        <v>156</v>
      </c>
      <c r="AU341" s="19" t="s">
        <v>86</v>
      </c>
    </row>
    <row r="342" spans="2:51" s="12" customFormat="1" ht="13.5">
      <c r="B342" s="188"/>
      <c r="D342" s="186" t="s">
        <v>158</v>
      </c>
      <c r="E342" s="189" t="s">
        <v>20</v>
      </c>
      <c r="F342" s="190" t="s">
        <v>347</v>
      </c>
      <c r="H342" s="191" t="s">
        <v>20</v>
      </c>
      <c r="I342" s="192"/>
      <c r="L342" s="188"/>
      <c r="M342" s="193"/>
      <c r="N342" s="194"/>
      <c r="O342" s="194"/>
      <c r="P342" s="194"/>
      <c r="Q342" s="194"/>
      <c r="R342" s="194"/>
      <c r="S342" s="194"/>
      <c r="T342" s="195"/>
      <c r="AT342" s="191" t="s">
        <v>158</v>
      </c>
      <c r="AU342" s="191" t="s">
        <v>86</v>
      </c>
      <c r="AV342" s="12" t="s">
        <v>22</v>
      </c>
      <c r="AW342" s="12" t="s">
        <v>40</v>
      </c>
      <c r="AX342" s="12" t="s">
        <v>76</v>
      </c>
      <c r="AY342" s="191" t="s">
        <v>148</v>
      </c>
    </row>
    <row r="343" spans="2:51" s="12" customFormat="1" ht="13.5">
      <c r="B343" s="188"/>
      <c r="D343" s="186" t="s">
        <v>158</v>
      </c>
      <c r="E343" s="189" t="s">
        <v>20</v>
      </c>
      <c r="F343" s="190" t="s">
        <v>175</v>
      </c>
      <c r="H343" s="191" t="s">
        <v>20</v>
      </c>
      <c r="I343" s="192"/>
      <c r="L343" s="188"/>
      <c r="M343" s="193"/>
      <c r="N343" s="194"/>
      <c r="O343" s="194"/>
      <c r="P343" s="194"/>
      <c r="Q343" s="194"/>
      <c r="R343" s="194"/>
      <c r="S343" s="194"/>
      <c r="T343" s="195"/>
      <c r="AT343" s="191" t="s">
        <v>158</v>
      </c>
      <c r="AU343" s="191" t="s">
        <v>86</v>
      </c>
      <c r="AV343" s="12" t="s">
        <v>22</v>
      </c>
      <c r="AW343" s="12" t="s">
        <v>40</v>
      </c>
      <c r="AX343" s="12" t="s">
        <v>76</v>
      </c>
      <c r="AY343" s="191" t="s">
        <v>148</v>
      </c>
    </row>
    <row r="344" spans="2:51" s="12" customFormat="1" ht="13.5">
      <c r="B344" s="188"/>
      <c r="D344" s="186" t="s">
        <v>158</v>
      </c>
      <c r="E344" s="189" t="s">
        <v>20</v>
      </c>
      <c r="F344" s="190" t="s">
        <v>348</v>
      </c>
      <c r="H344" s="191" t="s">
        <v>20</v>
      </c>
      <c r="I344" s="192"/>
      <c r="L344" s="188"/>
      <c r="M344" s="193"/>
      <c r="N344" s="194"/>
      <c r="O344" s="194"/>
      <c r="P344" s="194"/>
      <c r="Q344" s="194"/>
      <c r="R344" s="194"/>
      <c r="S344" s="194"/>
      <c r="T344" s="195"/>
      <c r="AT344" s="191" t="s">
        <v>158</v>
      </c>
      <c r="AU344" s="191" t="s">
        <v>86</v>
      </c>
      <c r="AV344" s="12" t="s">
        <v>22</v>
      </c>
      <c r="AW344" s="12" t="s">
        <v>40</v>
      </c>
      <c r="AX344" s="12" t="s">
        <v>76</v>
      </c>
      <c r="AY344" s="191" t="s">
        <v>148</v>
      </c>
    </row>
    <row r="345" spans="2:51" s="13" customFormat="1" ht="13.5">
      <c r="B345" s="196"/>
      <c r="D345" s="186" t="s">
        <v>158</v>
      </c>
      <c r="E345" s="205" t="s">
        <v>20</v>
      </c>
      <c r="F345" s="206" t="s">
        <v>349</v>
      </c>
      <c r="H345" s="207">
        <v>16.67</v>
      </c>
      <c r="I345" s="201"/>
      <c r="L345" s="196"/>
      <c r="M345" s="202"/>
      <c r="N345" s="203"/>
      <c r="O345" s="203"/>
      <c r="P345" s="203"/>
      <c r="Q345" s="203"/>
      <c r="R345" s="203"/>
      <c r="S345" s="203"/>
      <c r="T345" s="204"/>
      <c r="AT345" s="205" t="s">
        <v>158</v>
      </c>
      <c r="AU345" s="205" t="s">
        <v>86</v>
      </c>
      <c r="AV345" s="13" t="s">
        <v>86</v>
      </c>
      <c r="AW345" s="13" t="s">
        <v>40</v>
      </c>
      <c r="AX345" s="13" t="s">
        <v>76</v>
      </c>
      <c r="AY345" s="205" t="s">
        <v>148</v>
      </c>
    </row>
    <row r="346" spans="2:51" s="12" customFormat="1" ht="13.5">
      <c r="B346" s="188"/>
      <c r="D346" s="186" t="s">
        <v>158</v>
      </c>
      <c r="E346" s="189" t="s">
        <v>20</v>
      </c>
      <c r="F346" s="190" t="s">
        <v>350</v>
      </c>
      <c r="H346" s="191" t="s">
        <v>20</v>
      </c>
      <c r="I346" s="192"/>
      <c r="L346" s="188"/>
      <c r="M346" s="193"/>
      <c r="N346" s="194"/>
      <c r="O346" s="194"/>
      <c r="P346" s="194"/>
      <c r="Q346" s="194"/>
      <c r="R346" s="194"/>
      <c r="S346" s="194"/>
      <c r="T346" s="195"/>
      <c r="AT346" s="191" t="s">
        <v>158</v>
      </c>
      <c r="AU346" s="191" t="s">
        <v>86</v>
      </c>
      <c r="AV346" s="12" t="s">
        <v>22</v>
      </c>
      <c r="AW346" s="12" t="s">
        <v>40</v>
      </c>
      <c r="AX346" s="12" t="s">
        <v>76</v>
      </c>
      <c r="AY346" s="191" t="s">
        <v>148</v>
      </c>
    </row>
    <row r="347" spans="2:51" s="13" customFormat="1" ht="13.5">
      <c r="B347" s="196"/>
      <c r="D347" s="186" t="s">
        <v>158</v>
      </c>
      <c r="E347" s="205" t="s">
        <v>20</v>
      </c>
      <c r="F347" s="206" t="s">
        <v>351</v>
      </c>
      <c r="H347" s="207">
        <v>23.69</v>
      </c>
      <c r="I347" s="201"/>
      <c r="L347" s="196"/>
      <c r="M347" s="202"/>
      <c r="N347" s="203"/>
      <c r="O347" s="203"/>
      <c r="P347" s="203"/>
      <c r="Q347" s="203"/>
      <c r="R347" s="203"/>
      <c r="S347" s="203"/>
      <c r="T347" s="204"/>
      <c r="AT347" s="205" t="s">
        <v>158</v>
      </c>
      <c r="AU347" s="205" t="s">
        <v>86</v>
      </c>
      <c r="AV347" s="13" t="s">
        <v>86</v>
      </c>
      <c r="AW347" s="13" t="s">
        <v>40</v>
      </c>
      <c r="AX347" s="13" t="s">
        <v>76</v>
      </c>
      <c r="AY347" s="205" t="s">
        <v>148</v>
      </c>
    </row>
    <row r="348" spans="2:51" s="12" customFormat="1" ht="13.5">
      <c r="B348" s="188"/>
      <c r="D348" s="186" t="s">
        <v>158</v>
      </c>
      <c r="E348" s="189" t="s">
        <v>20</v>
      </c>
      <c r="F348" s="190" t="s">
        <v>352</v>
      </c>
      <c r="H348" s="191" t="s">
        <v>20</v>
      </c>
      <c r="I348" s="192"/>
      <c r="L348" s="188"/>
      <c r="M348" s="193"/>
      <c r="N348" s="194"/>
      <c r="O348" s="194"/>
      <c r="P348" s="194"/>
      <c r="Q348" s="194"/>
      <c r="R348" s="194"/>
      <c r="S348" s="194"/>
      <c r="T348" s="195"/>
      <c r="AT348" s="191" t="s">
        <v>158</v>
      </c>
      <c r="AU348" s="191" t="s">
        <v>86</v>
      </c>
      <c r="AV348" s="12" t="s">
        <v>22</v>
      </c>
      <c r="AW348" s="12" t="s">
        <v>40</v>
      </c>
      <c r="AX348" s="12" t="s">
        <v>76</v>
      </c>
      <c r="AY348" s="191" t="s">
        <v>148</v>
      </c>
    </row>
    <row r="349" spans="2:51" s="13" customFormat="1" ht="13.5">
      <c r="B349" s="196"/>
      <c r="D349" s="186" t="s">
        <v>158</v>
      </c>
      <c r="E349" s="205" t="s">
        <v>20</v>
      </c>
      <c r="F349" s="206" t="s">
        <v>353</v>
      </c>
      <c r="H349" s="207">
        <v>6.76</v>
      </c>
      <c r="I349" s="201"/>
      <c r="L349" s="196"/>
      <c r="M349" s="202"/>
      <c r="N349" s="203"/>
      <c r="O349" s="203"/>
      <c r="P349" s="203"/>
      <c r="Q349" s="203"/>
      <c r="R349" s="203"/>
      <c r="S349" s="203"/>
      <c r="T349" s="204"/>
      <c r="AT349" s="205" t="s">
        <v>158</v>
      </c>
      <c r="AU349" s="205" t="s">
        <v>86</v>
      </c>
      <c r="AV349" s="13" t="s">
        <v>86</v>
      </c>
      <c r="AW349" s="13" t="s">
        <v>40</v>
      </c>
      <c r="AX349" s="13" t="s">
        <v>76</v>
      </c>
      <c r="AY349" s="205" t="s">
        <v>148</v>
      </c>
    </row>
    <row r="350" spans="2:51" s="12" customFormat="1" ht="13.5">
      <c r="B350" s="188"/>
      <c r="D350" s="186" t="s">
        <v>158</v>
      </c>
      <c r="E350" s="189" t="s">
        <v>20</v>
      </c>
      <c r="F350" s="190" t="s">
        <v>354</v>
      </c>
      <c r="H350" s="191" t="s">
        <v>20</v>
      </c>
      <c r="I350" s="192"/>
      <c r="L350" s="188"/>
      <c r="M350" s="193"/>
      <c r="N350" s="194"/>
      <c r="O350" s="194"/>
      <c r="P350" s="194"/>
      <c r="Q350" s="194"/>
      <c r="R350" s="194"/>
      <c r="S350" s="194"/>
      <c r="T350" s="195"/>
      <c r="AT350" s="191" t="s">
        <v>158</v>
      </c>
      <c r="AU350" s="191" t="s">
        <v>86</v>
      </c>
      <c r="AV350" s="12" t="s">
        <v>22</v>
      </c>
      <c r="AW350" s="12" t="s">
        <v>40</v>
      </c>
      <c r="AX350" s="12" t="s">
        <v>76</v>
      </c>
      <c r="AY350" s="191" t="s">
        <v>148</v>
      </c>
    </row>
    <row r="351" spans="2:51" s="13" customFormat="1" ht="13.5">
      <c r="B351" s="196"/>
      <c r="D351" s="186" t="s">
        <v>158</v>
      </c>
      <c r="E351" s="205" t="s">
        <v>20</v>
      </c>
      <c r="F351" s="206" t="s">
        <v>351</v>
      </c>
      <c r="H351" s="207">
        <v>23.69</v>
      </c>
      <c r="I351" s="201"/>
      <c r="L351" s="196"/>
      <c r="M351" s="202"/>
      <c r="N351" s="203"/>
      <c r="O351" s="203"/>
      <c r="P351" s="203"/>
      <c r="Q351" s="203"/>
      <c r="R351" s="203"/>
      <c r="S351" s="203"/>
      <c r="T351" s="204"/>
      <c r="AT351" s="205" t="s">
        <v>158</v>
      </c>
      <c r="AU351" s="205" t="s">
        <v>86</v>
      </c>
      <c r="AV351" s="13" t="s">
        <v>86</v>
      </c>
      <c r="AW351" s="13" t="s">
        <v>40</v>
      </c>
      <c r="AX351" s="13" t="s">
        <v>76</v>
      </c>
      <c r="AY351" s="205" t="s">
        <v>148</v>
      </c>
    </row>
    <row r="352" spans="2:51" s="12" customFormat="1" ht="13.5">
      <c r="B352" s="188"/>
      <c r="D352" s="186" t="s">
        <v>158</v>
      </c>
      <c r="E352" s="189" t="s">
        <v>20</v>
      </c>
      <c r="F352" s="190" t="s">
        <v>355</v>
      </c>
      <c r="H352" s="191" t="s">
        <v>20</v>
      </c>
      <c r="I352" s="192"/>
      <c r="L352" s="188"/>
      <c r="M352" s="193"/>
      <c r="N352" s="194"/>
      <c r="O352" s="194"/>
      <c r="P352" s="194"/>
      <c r="Q352" s="194"/>
      <c r="R352" s="194"/>
      <c r="S352" s="194"/>
      <c r="T352" s="195"/>
      <c r="AT352" s="191" t="s">
        <v>158</v>
      </c>
      <c r="AU352" s="191" t="s">
        <v>86</v>
      </c>
      <c r="AV352" s="12" t="s">
        <v>22</v>
      </c>
      <c r="AW352" s="12" t="s">
        <v>40</v>
      </c>
      <c r="AX352" s="12" t="s">
        <v>76</v>
      </c>
      <c r="AY352" s="191" t="s">
        <v>148</v>
      </c>
    </row>
    <row r="353" spans="2:51" s="13" customFormat="1" ht="13.5">
      <c r="B353" s="196"/>
      <c r="D353" s="186" t="s">
        <v>158</v>
      </c>
      <c r="E353" s="205" t="s">
        <v>20</v>
      </c>
      <c r="F353" s="206" t="s">
        <v>349</v>
      </c>
      <c r="H353" s="207">
        <v>16.67</v>
      </c>
      <c r="I353" s="201"/>
      <c r="L353" s="196"/>
      <c r="M353" s="202"/>
      <c r="N353" s="203"/>
      <c r="O353" s="203"/>
      <c r="P353" s="203"/>
      <c r="Q353" s="203"/>
      <c r="R353" s="203"/>
      <c r="S353" s="203"/>
      <c r="T353" s="204"/>
      <c r="AT353" s="205" t="s">
        <v>158</v>
      </c>
      <c r="AU353" s="205" t="s">
        <v>86</v>
      </c>
      <c r="AV353" s="13" t="s">
        <v>86</v>
      </c>
      <c r="AW353" s="13" t="s">
        <v>40</v>
      </c>
      <c r="AX353" s="13" t="s">
        <v>76</v>
      </c>
      <c r="AY353" s="205" t="s">
        <v>148</v>
      </c>
    </row>
    <row r="354" spans="2:51" s="12" customFormat="1" ht="13.5">
      <c r="B354" s="188"/>
      <c r="D354" s="186" t="s">
        <v>158</v>
      </c>
      <c r="E354" s="189" t="s">
        <v>20</v>
      </c>
      <c r="F354" s="190" t="s">
        <v>356</v>
      </c>
      <c r="H354" s="191" t="s">
        <v>20</v>
      </c>
      <c r="I354" s="192"/>
      <c r="L354" s="188"/>
      <c r="M354" s="193"/>
      <c r="N354" s="194"/>
      <c r="O354" s="194"/>
      <c r="P354" s="194"/>
      <c r="Q354" s="194"/>
      <c r="R354" s="194"/>
      <c r="S354" s="194"/>
      <c r="T354" s="195"/>
      <c r="AT354" s="191" t="s">
        <v>158</v>
      </c>
      <c r="AU354" s="191" t="s">
        <v>86</v>
      </c>
      <c r="AV354" s="12" t="s">
        <v>22</v>
      </c>
      <c r="AW354" s="12" t="s">
        <v>40</v>
      </c>
      <c r="AX354" s="12" t="s">
        <v>76</v>
      </c>
      <c r="AY354" s="191" t="s">
        <v>148</v>
      </c>
    </row>
    <row r="355" spans="2:51" s="13" customFormat="1" ht="13.5">
      <c r="B355" s="196"/>
      <c r="D355" s="186" t="s">
        <v>158</v>
      </c>
      <c r="E355" s="205" t="s">
        <v>20</v>
      </c>
      <c r="F355" s="206" t="s">
        <v>351</v>
      </c>
      <c r="H355" s="207">
        <v>23.69</v>
      </c>
      <c r="I355" s="201"/>
      <c r="L355" s="196"/>
      <c r="M355" s="202"/>
      <c r="N355" s="203"/>
      <c r="O355" s="203"/>
      <c r="P355" s="203"/>
      <c r="Q355" s="203"/>
      <c r="R355" s="203"/>
      <c r="S355" s="203"/>
      <c r="T355" s="204"/>
      <c r="AT355" s="205" t="s">
        <v>158</v>
      </c>
      <c r="AU355" s="205" t="s">
        <v>86</v>
      </c>
      <c r="AV355" s="13" t="s">
        <v>86</v>
      </c>
      <c r="AW355" s="13" t="s">
        <v>40</v>
      </c>
      <c r="AX355" s="13" t="s">
        <v>76</v>
      </c>
      <c r="AY355" s="205" t="s">
        <v>148</v>
      </c>
    </row>
    <row r="356" spans="2:51" s="12" customFormat="1" ht="13.5">
      <c r="B356" s="188"/>
      <c r="D356" s="186" t="s">
        <v>158</v>
      </c>
      <c r="E356" s="189" t="s">
        <v>20</v>
      </c>
      <c r="F356" s="190" t="s">
        <v>357</v>
      </c>
      <c r="H356" s="191" t="s">
        <v>20</v>
      </c>
      <c r="I356" s="192"/>
      <c r="L356" s="188"/>
      <c r="M356" s="193"/>
      <c r="N356" s="194"/>
      <c r="O356" s="194"/>
      <c r="P356" s="194"/>
      <c r="Q356" s="194"/>
      <c r="R356" s="194"/>
      <c r="S356" s="194"/>
      <c r="T356" s="195"/>
      <c r="AT356" s="191" t="s">
        <v>158</v>
      </c>
      <c r="AU356" s="191" t="s">
        <v>86</v>
      </c>
      <c r="AV356" s="12" t="s">
        <v>22</v>
      </c>
      <c r="AW356" s="12" t="s">
        <v>40</v>
      </c>
      <c r="AX356" s="12" t="s">
        <v>76</v>
      </c>
      <c r="AY356" s="191" t="s">
        <v>148</v>
      </c>
    </row>
    <row r="357" spans="2:51" s="13" customFormat="1" ht="13.5">
      <c r="B357" s="196"/>
      <c r="D357" s="186" t="s">
        <v>158</v>
      </c>
      <c r="E357" s="205" t="s">
        <v>20</v>
      </c>
      <c r="F357" s="206" t="s">
        <v>358</v>
      </c>
      <c r="H357" s="207">
        <v>1.19</v>
      </c>
      <c r="I357" s="201"/>
      <c r="L357" s="196"/>
      <c r="M357" s="202"/>
      <c r="N357" s="203"/>
      <c r="O357" s="203"/>
      <c r="P357" s="203"/>
      <c r="Q357" s="203"/>
      <c r="R357" s="203"/>
      <c r="S357" s="203"/>
      <c r="T357" s="204"/>
      <c r="AT357" s="205" t="s">
        <v>158</v>
      </c>
      <c r="AU357" s="205" t="s">
        <v>86</v>
      </c>
      <c r="AV357" s="13" t="s">
        <v>86</v>
      </c>
      <c r="AW357" s="13" t="s">
        <v>40</v>
      </c>
      <c r="AX357" s="13" t="s">
        <v>76</v>
      </c>
      <c r="AY357" s="205" t="s">
        <v>148</v>
      </c>
    </row>
    <row r="358" spans="2:51" s="12" customFormat="1" ht="13.5">
      <c r="B358" s="188"/>
      <c r="D358" s="186" t="s">
        <v>158</v>
      </c>
      <c r="E358" s="189" t="s">
        <v>20</v>
      </c>
      <c r="F358" s="190" t="s">
        <v>359</v>
      </c>
      <c r="H358" s="191" t="s">
        <v>20</v>
      </c>
      <c r="I358" s="192"/>
      <c r="L358" s="188"/>
      <c r="M358" s="193"/>
      <c r="N358" s="194"/>
      <c r="O358" s="194"/>
      <c r="P358" s="194"/>
      <c r="Q358" s="194"/>
      <c r="R358" s="194"/>
      <c r="S358" s="194"/>
      <c r="T358" s="195"/>
      <c r="AT358" s="191" t="s">
        <v>158</v>
      </c>
      <c r="AU358" s="191" t="s">
        <v>86</v>
      </c>
      <c r="AV358" s="12" t="s">
        <v>22</v>
      </c>
      <c r="AW358" s="12" t="s">
        <v>40</v>
      </c>
      <c r="AX358" s="12" t="s">
        <v>76</v>
      </c>
      <c r="AY358" s="191" t="s">
        <v>148</v>
      </c>
    </row>
    <row r="359" spans="2:51" s="13" customFormat="1" ht="13.5">
      <c r="B359" s="196"/>
      <c r="D359" s="186" t="s">
        <v>158</v>
      </c>
      <c r="E359" s="205" t="s">
        <v>20</v>
      </c>
      <c r="F359" s="206" t="s">
        <v>358</v>
      </c>
      <c r="H359" s="207">
        <v>1.19</v>
      </c>
      <c r="I359" s="201"/>
      <c r="L359" s="196"/>
      <c r="M359" s="202"/>
      <c r="N359" s="203"/>
      <c r="O359" s="203"/>
      <c r="P359" s="203"/>
      <c r="Q359" s="203"/>
      <c r="R359" s="203"/>
      <c r="S359" s="203"/>
      <c r="T359" s="204"/>
      <c r="AT359" s="205" t="s">
        <v>158</v>
      </c>
      <c r="AU359" s="205" t="s">
        <v>86</v>
      </c>
      <c r="AV359" s="13" t="s">
        <v>86</v>
      </c>
      <c r="AW359" s="13" t="s">
        <v>40</v>
      </c>
      <c r="AX359" s="13" t="s">
        <v>76</v>
      </c>
      <c r="AY359" s="205" t="s">
        <v>148</v>
      </c>
    </row>
    <row r="360" spans="2:51" s="12" customFormat="1" ht="13.5">
      <c r="B360" s="188"/>
      <c r="D360" s="186" t="s">
        <v>158</v>
      </c>
      <c r="E360" s="189" t="s">
        <v>20</v>
      </c>
      <c r="F360" s="190" t="s">
        <v>360</v>
      </c>
      <c r="H360" s="191" t="s">
        <v>20</v>
      </c>
      <c r="I360" s="192"/>
      <c r="L360" s="188"/>
      <c r="M360" s="193"/>
      <c r="N360" s="194"/>
      <c r="O360" s="194"/>
      <c r="P360" s="194"/>
      <c r="Q360" s="194"/>
      <c r="R360" s="194"/>
      <c r="S360" s="194"/>
      <c r="T360" s="195"/>
      <c r="AT360" s="191" t="s">
        <v>158</v>
      </c>
      <c r="AU360" s="191" t="s">
        <v>86</v>
      </c>
      <c r="AV360" s="12" t="s">
        <v>22</v>
      </c>
      <c r="AW360" s="12" t="s">
        <v>40</v>
      </c>
      <c r="AX360" s="12" t="s">
        <v>76</v>
      </c>
      <c r="AY360" s="191" t="s">
        <v>148</v>
      </c>
    </row>
    <row r="361" spans="2:51" s="13" customFormat="1" ht="13.5">
      <c r="B361" s="196"/>
      <c r="D361" s="186" t="s">
        <v>158</v>
      </c>
      <c r="E361" s="205" t="s">
        <v>20</v>
      </c>
      <c r="F361" s="206" t="s">
        <v>358</v>
      </c>
      <c r="H361" s="207">
        <v>1.19</v>
      </c>
      <c r="I361" s="201"/>
      <c r="L361" s="196"/>
      <c r="M361" s="202"/>
      <c r="N361" s="203"/>
      <c r="O361" s="203"/>
      <c r="P361" s="203"/>
      <c r="Q361" s="203"/>
      <c r="R361" s="203"/>
      <c r="S361" s="203"/>
      <c r="T361" s="204"/>
      <c r="AT361" s="205" t="s">
        <v>158</v>
      </c>
      <c r="AU361" s="205" t="s">
        <v>86</v>
      </c>
      <c r="AV361" s="13" t="s">
        <v>86</v>
      </c>
      <c r="AW361" s="13" t="s">
        <v>40</v>
      </c>
      <c r="AX361" s="13" t="s">
        <v>76</v>
      </c>
      <c r="AY361" s="205" t="s">
        <v>148</v>
      </c>
    </row>
    <row r="362" spans="2:51" s="12" customFormat="1" ht="13.5">
      <c r="B362" s="188"/>
      <c r="D362" s="186" t="s">
        <v>158</v>
      </c>
      <c r="E362" s="189" t="s">
        <v>20</v>
      </c>
      <c r="F362" s="190" t="s">
        <v>361</v>
      </c>
      <c r="H362" s="191" t="s">
        <v>20</v>
      </c>
      <c r="I362" s="192"/>
      <c r="L362" s="188"/>
      <c r="M362" s="193"/>
      <c r="N362" s="194"/>
      <c r="O362" s="194"/>
      <c r="P362" s="194"/>
      <c r="Q362" s="194"/>
      <c r="R362" s="194"/>
      <c r="S362" s="194"/>
      <c r="T362" s="195"/>
      <c r="AT362" s="191" t="s">
        <v>158</v>
      </c>
      <c r="AU362" s="191" t="s">
        <v>86</v>
      </c>
      <c r="AV362" s="12" t="s">
        <v>22</v>
      </c>
      <c r="AW362" s="12" t="s">
        <v>40</v>
      </c>
      <c r="AX362" s="12" t="s">
        <v>76</v>
      </c>
      <c r="AY362" s="191" t="s">
        <v>148</v>
      </c>
    </row>
    <row r="363" spans="2:51" s="13" customFormat="1" ht="13.5">
      <c r="B363" s="196"/>
      <c r="D363" s="186" t="s">
        <v>158</v>
      </c>
      <c r="E363" s="205" t="s">
        <v>20</v>
      </c>
      <c r="F363" s="206" t="s">
        <v>362</v>
      </c>
      <c r="H363" s="207">
        <v>6.58</v>
      </c>
      <c r="I363" s="201"/>
      <c r="L363" s="196"/>
      <c r="M363" s="202"/>
      <c r="N363" s="203"/>
      <c r="O363" s="203"/>
      <c r="P363" s="203"/>
      <c r="Q363" s="203"/>
      <c r="R363" s="203"/>
      <c r="S363" s="203"/>
      <c r="T363" s="204"/>
      <c r="AT363" s="205" t="s">
        <v>158</v>
      </c>
      <c r="AU363" s="205" t="s">
        <v>86</v>
      </c>
      <c r="AV363" s="13" t="s">
        <v>86</v>
      </c>
      <c r="AW363" s="13" t="s">
        <v>40</v>
      </c>
      <c r="AX363" s="13" t="s">
        <v>76</v>
      </c>
      <c r="AY363" s="205" t="s">
        <v>148</v>
      </c>
    </row>
    <row r="364" spans="2:51" s="12" customFormat="1" ht="13.5">
      <c r="B364" s="188"/>
      <c r="D364" s="186" t="s">
        <v>158</v>
      </c>
      <c r="E364" s="189" t="s">
        <v>20</v>
      </c>
      <c r="F364" s="190" t="s">
        <v>363</v>
      </c>
      <c r="H364" s="191" t="s">
        <v>20</v>
      </c>
      <c r="I364" s="192"/>
      <c r="L364" s="188"/>
      <c r="M364" s="193"/>
      <c r="N364" s="194"/>
      <c r="O364" s="194"/>
      <c r="P364" s="194"/>
      <c r="Q364" s="194"/>
      <c r="R364" s="194"/>
      <c r="S364" s="194"/>
      <c r="T364" s="195"/>
      <c r="AT364" s="191" t="s">
        <v>158</v>
      </c>
      <c r="AU364" s="191" t="s">
        <v>86</v>
      </c>
      <c r="AV364" s="12" t="s">
        <v>22</v>
      </c>
      <c r="AW364" s="12" t="s">
        <v>40</v>
      </c>
      <c r="AX364" s="12" t="s">
        <v>76</v>
      </c>
      <c r="AY364" s="191" t="s">
        <v>148</v>
      </c>
    </row>
    <row r="365" spans="2:51" s="13" customFormat="1" ht="13.5">
      <c r="B365" s="196"/>
      <c r="D365" s="186" t="s">
        <v>158</v>
      </c>
      <c r="E365" s="205" t="s">
        <v>20</v>
      </c>
      <c r="F365" s="206" t="s">
        <v>351</v>
      </c>
      <c r="H365" s="207">
        <v>23.69</v>
      </c>
      <c r="I365" s="201"/>
      <c r="L365" s="196"/>
      <c r="M365" s="202"/>
      <c r="N365" s="203"/>
      <c r="O365" s="203"/>
      <c r="P365" s="203"/>
      <c r="Q365" s="203"/>
      <c r="R365" s="203"/>
      <c r="S365" s="203"/>
      <c r="T365" s="204"/>
      <c r="AT365" s="205" t="s">
        <v>158</v>
      </c>
      <c r="AU365" s="205" t="s">
        <v>86</v>
      </c>
      <c r="AV365" s="13" t="s">
        <v>86</v>
      </c>
      <c r="AW365" s="13" t="s">
        <v>40</v>
      </c>
      <c r="AX365" s="13" t="s">
        <v>76</v>
      </c>
      <c r="AY365" s="205" t="s">
        <v>148</v>
      </c>
    </row>
    <row r="366" spans="2:51" s="12" customFormat="1" ht="13.5">
      <c r="B366" s="188"/>
      <c r="D366" s="186" t="s">
        <v>158</v>
      </c>
      <c r="E366" s="189" t="s">
        <v>20</v>
      </c>
      <c r="F366" s="190" t="s">
        <v>364</v>
      </c>
      <c r="H366" s="191" t="s">
        <v>20</v>
      </c>
      <c r="I366" s="192"/>
      <c r="L366" s="188"/>
      <c r="M366" s="193"/>
      <c r="N366" s="194"/>
      <c r="O366" s="194"/>
      <c r="P366" s="194"/>
      <c r="Q366" s="194"/>
      <c r="R366" s="194"/>
      <c r="S366" s="194"/>
      <c r="T366" s="195"/>
      <c r="AT366" s="191" t="s">
        <v>158</v>
      </c>
      <c r="AU366" s="191" t="s">
        <v>86</v>
      </c>
      <c r="AV366" s="12" t="s">
        <v>22</v>
      </c>
      <c r="AW366" s="12" t="s">
        <v>40</v>
      </c>
      <c r="AX366" s="12" t="s">
        <v>76</v>
      </c>
      <c r="AY366" s="191" t="s">
        <v>148</v>
      </c>
    </row>
    <row r="367" spans="2:51" s="13" customFormat="1" ht="13.5">
      <c r="B367" s="196"/>
      <c r="D367" s="186" t="s">
        <v>158</v>
      </c>
      <c r="E367" s="205" t="s">
        <v>20</v>
      </c>
      <c r="F367" s="206" t="s">
        <v>349</v>
      </c>
      <c r="H367" s="207">
        <v>16.67</v>
      </c>
      <c r="I367" s="201"/>
      <c r="L367" s="196"/>
      <c r="M367" s="202"/>
      <c r="N367" s="203"/>
      <c r="O367" s="203"/>
      <c r="P367" s="203"/>
      <c r="Q367" s="203"/>
      <c r="R367" s="203"/>
      <c r="S367" s="203"/>
      <c r="T367" s="204"/>
      <c r="AT367" s="205" t="s">
        <v>158</v>
      </c>
      <c r="AU367" s="205" t="s">
        <v>86</v>
      </c>
      <c r="AV367" s="13" t="s">
        <v>86</v>
      </c>
      <c r="AW367" s="13" t="s">
        <v>40</v>
      </c>
      <c r="AX367" s="13" t="s">
        <v>76</v>
      </c>
      <c r="AY367" s="205" t="s">
        <v>148</v>
      </c>
    </row>
    <row r="368" spans="2:51" s="12" customFormat="1" ht="13.5">
      <c r="B368" s="188"/>
      <c r="D368" s="186" t="s">
        <v>158</v>
      </c>
      <c r="E368" s="189" t="s">
        <v>20</v>
      </c>
      <c r="F368" s="190" t="s">
        <v>365</v>
      </c>
      <c r="H368" s="191" t="s">
        <v>20</v>
      </c>
      <c r="I368" s="192"/>
      <c r="L368" s="188"/>
      <c r="M368" s="193"/>
      <c r="N368" s="194"/>
      <c r="O368" s="194"/>
      <c r="P368" s="194"/>
      <c r="Q368" s="194"/>
      <c r="R368" s="194"/>
      <c r="S368" s="194"/>
      <c r="T368" s="195"/>
      <c r="AT368" s="191" t="s">
        <v>158</v>
      </c>
      <c r="AU368" s="191" t="s">
        <v>86</v>
      </c>
      <c r="AV368" s="12" t="s">
        <v>22</v>
      </c>
      <c r="AW368" s="12" t="s">
        <v>40</v>
      </c>
      <c r="AX368" s="12" t="s">
        <v>76</v>
      </c>
      <c r="AY368" s="191" t="s">
        <v>148</v>
      </c>
    </row>
    <row r="369" spans="2:51" s="13" customFormat="1" ht="13.5">
      <c r="B369" s="196"/>
      <c r="D369" s="186" t="s">
        <v>158</v>
      </c>
      <c r="E369" s="205" t="s">
        <v>20</v>
      </c>
      <c r="F369" s="206" t="s">
        <v>366</v>
      </c>
      <c r="H369" s="207">
        <v>0.88</v>
      </c>
      <c r="I369" s="201"/>
      <c r="L369" s="196"/>
      <c r="M369" s="202"/>
      <c r="N369" s="203"/>
      <c r="O369" s="203"/>
      <c r="P369" s="203"/>
      <c r="Q369" s="203"/>
      <c r="R369" s="203"/>
      <c r="S369" s="203"/>
      <c r="T369" s="204"/>
      <c r="AT369" s="205" t="s">
        <v>158</v>
      </c>
      <c r="AU369" s="205" t="s">
        <v>86</v>
      </c>
      <c r="AV369" s="13" t="s">
        <v>86</v>
      </c>
      <c r="AW369" s="13" t="s">
        <v>40</v>
      </c>
      <c r="AX369" s="13" t="s">
        <v>76</v>
      </c>
      <c r="AY369" s="205" t="s">
        <v>148</v>
      </c>
    </row>
    <row r="370" spans="2:51" s="12" customFormat="1" ht="13.5">
      <c r="B370" s="188"/>
      <c r="D370" s="186" t="s">
        <v>158</v>
      </c>
      <c r="E370" s="189" t="s">
        <v>20</v>
      </c>
      <c r="F370" s="190" t="s">
        <v>367</v>
      </c>
      <c r="H370" s="191" t="s">
        <v>20</v>
      </c>
      <c r="I370" s="192"/>
      <c r="L370" s="188"/>
      <c r="M370" s="193"/>
      <c r="N370" s="194"/>
      <c r="O370" s="194"/>
      <c r="P370" s="194"/>
      <c r="Q370" s="194"/>
      <c r="R370" s="194"/>
      <c r="S370" s="194"/>
      <c r="T370" s="195"/>
      <c r="AT370" s="191" t="s">
        <v>158</v>
      </c>
      <c r="AU370" s="191" t="s">
        <v>86</v>
      </c>
      <c r="AV370" s="12" t="s">
        <v>22</v>
      </c>
      <c r="AW370" s="12" t="s">
        <v>40</v>
      </c>
      <c r="AX370" s="12" t="s">
        <v>76</v>
      </c>
      <c r="AY370" s="191" t="s">
        <v>148</v>
      </c>
    </row>
    <row r="371" spans="2:51" s="13" customFormat="1" ht="13.5">
      <c r="B371" s="196"/>
      <c r="D371" s="186" t="s">
        <v>158</v>
      </c>
      <c r="E371" s="205" t="s">
        <v>20</v>
      </c>
      <c r="F371" s="206" t="s">
        <v>366</v>
      </c>
      <c r="H371" s="207">
        <v>0.88</v>
      </c>
      <c r="I371" s="201"/>
      <c r="L371" s="196"/>
      <c r="M371" s="202"/>
      <c r="N371" s="203"/>
      <c r="O371" s="203"/>
      <c r="P371" s="203"/>
      <c r="Q371" s="203"/>
      <c r="R371" s="203"/>
      <c r="S371" s="203"/>
      <c r="T371" s="204"/>
      <c r="AT371" s="205" t="s">
        <v>158</v>
      </c>
      <c r="AU371" s="205" t="s">
        <v>86</v>
      </c>
      <c r="AV371" s="13" t="s">
        <v>86</v>
      </c>
      <c r="AW371" s="13" t="s">
        <v>40</v>
      </c>
      <c r="AX371" s="13" t="s">
        <v>76</v>
      </c>
      <c r="AY371" s="205" t="s">
        <v>148</v>
      </c>
    </row>
    <row r="372" spans="2:51" s="12" customFormat="1" ht="13.5">
      <c r="B372" s="188"/>
      <c r="D372" s="186" t="s">
        <v>158</v>
      </c>
      <c r="E372" s="189" t="s">
        <v>20</v>
      </c>
      <c r="F372" s="190" t="s">
        <v>368</v>
      </c>
      <c r="H372" s="191" t="s">
        <v>20</v>
      </c>
      <c r="I372" s="192"/>
      <c r="L372" s="188"/>
      <c r="M372" s="193"/>
      <c r="N372" s="194"/>
      <c r="O372" s="194"/>
      <c r="P372" s="194"/>
      <c r="Q372" s="194"/>
      <c r="R372" s="194"/>
      <c r="S372" s="194"/>
      <c r="T372" s="195"/>
      <c r="AT372" s="191" t="s">
        <v>158</v>
      </c>
      <c r="AU372" s="191" t="s">
        <v>86</v>
      </c>
      <c r="AV372" s="12" t="s">
        <v>22</v>
      </c>
      <c r="AW372" s="12" t="s">
        <v>40</v>
      </c>
      <c r="AX372" s="12" t="s">
        <v>76</v>
      </c>
      <c r="AY372" s="191" t="s">
        <v>148</v>
      </c>
    </row>
    <row r="373" spans="2:51" s="13" customFormat="1" ht="13.5">
      <c r="B373" s="196"/>
      <c r="D373" s="186" t="s">
        <v>158</v>
      </c>
      <c r="E373" s="205" t="s">
        <v>20</v>
      </c>
      <c r="F373" s="206" t="s">
        <v>366</v>
      </c>
      <c r="H373" s="207">
        <v>0.88</v>
      </c>
      <c r="I373" s="201"/>
      <c r="L373" s="196"/>
      <c r="M373" s="202"/>
      <c r="N373" s="203"/>
      <c r="O373" s="203"/>
      <c r="P373" s="203"/>
      <c r="Q373" s="203"/>
      <c r="R373" s="203"/>
      <c r="S373" s="203"/>
      <c r="T373" s="204"/>
      <c r="AT373" s="205" t="s">
        <v>158</v>
      </c>
      <c r="AU373" s="205" t="s">
        <v>86</v>
      </c>
      <c r="AV373" s="13" t="s">
        <v>86</v>
      </c>
      <c r="AW373" s="13" t="s">
        <v>40</v>
      </c>
      <c r="AX373" s="13" t="s">
        <v>76</v>
      </c>
      <c r="AY373" s="205" t="s">
        <v>148</v>
      </c>
    </row>
    <row r="374" spans="2:51" s="12" customFormat="1" ht="13.5">
      <c r="B374" s="188"/>
      <c r="D374" s="186" t="s">
        <v>158</v>
      </c>
      <c r="E374" s="189" t="s">
        <v>20</v>
      </c>
      <c r="F374" s="190" t="s">
        <v>369</v>
      </c>
      <c r="H374" s="191" t="s">
        <v>20</v>
      </c>
      <c r="I374" s="192"/>
      <c r="L374" s="188"/>
      <c r="M374" s="193"/>
      <c r="N374" s="194"/>
      <c r="O374" s="194"/>
      <c r="P374" s="194"/>
      <c r="Q374" s="194"/>
      <c r="R374" s="194"/>
      <c r="S374" s="194"/>
      <c r="T374" s="195"/>
      <c r="AT374" s="191" t="s">
        <v>158</v>
      </c>
      <c r="AU374" s="191" t="s">
        <v>86</v>
      </c>
      <c r="AV374" s="12" t="s">
        <v>22</v>
      </c>
      <c r="AW374" s="12" t="s">
        <v>40</v>
      </c>
      <c r="AX374" s="12" t="s">
        <v>76</v>
      </c>
      <c r="AY374" s="191" t="s">
        <v>148</v>
      </c>
    </row>
    <row r="375" spans="2:51" s="13" customFormat="1" ht="13.5">
      <c r="B375" s="196"/>
      <c r="D375" s="186" t="s">
        <v>158</v>
      </c>
      <c r="E375" s="205" t="s">
        <v>20</v>
      </c>
      <c r="F375" s="206" t="s">
        <v>366</v>
      </c>
      <c r="H375" s="207">
        <v>0.88</v>
      </c>
      <c r="I375" s="201"/>
      <c r="L375" s="196"/>
      <c r="M375" s="202"/>
      <c r="N375" s="203"/>
      <c r="O375" s="203"/>
      <c r="P375" s="203"/>
      <c r="Q375" s="203"/>
      <c r="R375" s="203"/>
      <c r="S375" s="203"/>
      <c r="T375" s="204"/>
      <c r="AT375" s="205" t="s">
        <v>158</v>
      </c>
      <c r="AU375" s="205" t="s">
        <v>86</v>
      </c>
      <c r="AV375" s="13" t="s">
        <v>86</v>
      </c>
      <c r="AW375" s="13" t="s">
        <v>40</v>
      </c>
      <c r="AX375" s="13" t="s">
        <v>76</v>
      </c>
      <c r="AY375" s="205" t="s">
        <v>148</v>
      </c>
    </row>
    <row r="376" spans="2:51" s="12" customFormat="1" ht="13.5">
      <c r="B376" s="188"/>
      <c r="D376" s="186" t="s">
        <v>158</v>
      </c>
      <c r="E376" s="189" t="s">
        <v>20</v>
      </c>
      <c r="F376" s="190" t="s">
        <v>370</v>
      </c>
      <c r="H376" s="191" t="s">
        <v>20</v>
      </c>
      <c r="I376" s="192"/>
      <c r="L376" s="188"/>
      <c r="M376" s="193"/>
      <c r="N376" s="194"/>
      <c r="O376" s="194"/>
      <c r="P376" s="194"/>
      <c r="Q376" s="194"/>
      <c r="R376" s="194"/>
      <c r="S376" s="194"/>
      <c r="T376" s="195"/>
      <c r="AT376" s="191" t="s">
        <v>158</v>
      </c>
      <c r="AU376" s="191" t="s">
        <v>86</v>
      </c>
      <c r="AV376" s="12" t="s">
        <v>22</v>
      </c>
      <c r="AW376" s="12" t="s">
        <v>40</v>
      </c>
      <c r="AX376" s="12" t="s">
        <v>76</v>
      </c>
      <c r="AY376" s="191" t="s">
        <v>148</v>
      </c>
    </row>
    <row r="377" spans="2:51" s="13" customFormat="1" ht="13.5">
      <c r="B377" s="196"/>
      <c r="D377" s="186" t="s">
        <v>158</v>
      </c>
      <c r="E377" s="205" t="s">
        <v>20</v>
      </c>
      <c r="F377" s="206" t="s">
        <v>366</v>
      </c>
      <c r="H377" s="207">
        <v>0.88</v>
      </c>
      <c r="I377" s="201"/>
      <c r="L377" s="196"/>
      <c r="M377" s="202"/>
      <c r="N377" s="203"/>
      <c r="O377" s="203"/>
      <c r="P377" s="203"/>
      <c r="Q377" s="203"/>
      <c r="R377" s="203"/>
      <c r="S377" s="203"/>
      <c r="T377" s="204"/>
      <c r="AT377" s="205" t="s">
        <v>158</v>
      </c>
      <c r="AU377" s="205" t="s">
        <v>86</v>
      </c>
      <c r="AV377" s="13" t="s">
        <v>86</v>
      </c>
      <c r="AW377" s="13" t="s">
        <v>40</v>
      </c>
      <c r="AX377" s="13" t="s">
        <v>76</v>
      </c>
      <c r="AY377" s="205" t="s">
        <v>148</v>
      </c>
    </row>
    <row r="378" spans="2:51" s="12" customFormat="1" ht="13.5">
      <c r="B378" s="188"/>
      <c r="D378" s="186" t="s">
        <v>158</v>
      </c>
      <c r="E378" s="189" t="s">
        <v>20</v>
      </c>
      <c r="F378" s="190" t="s">
        <v>371</v>
      </c>
      <c r="H378" s="191" t="s">
        <v>20</v>
      </c>
      <c r="I378" s="192"/>
      <c r="L378" s="188"/>
      <c r="M378" s="193"/>
      <c r="N378" s="194"/>
      <c r="O378" s="194"/>
      <c r="P378" s="194"/>
      <c r="Q378" s="194"/>
      <c r="R378" s="194"/>
      <c r="S378" s="194"/>
      <c r="T378" s="195"/>
      <c r="AT378" s="191" t="s">
        <v>158</v>
      </c>
      <c r="AU378" s="191" t="s">
        <v>86</v>
      </c>
      <c r="AV378" s="12" t="s">
        <v>22</v>
      </c>
      <c r="AW378" s="12" t="s">
        <v>40</v>
      </c>
      <c r="AX378" s="12" t="s">
        <v>76</v>
      </c>
      <c r="AY378" s="191" t="s">
        <v>148</v>
      </c>
    </row>
    <row r="379" spans="2:51" s="13" customFormat="1" ht="13.5">
      <c r="B379" s="196"/>
      <c r="D379" s="186" t="s">
        <v>158</v>
      </c>
      <c r="E379" s="205" t="s">
        <v>20</v>
      </c>
      <c r="F379" s="206" t="s">
        <v>366</v>
      </c>
      <c r="H379" s="207">
        <v>0.88</v>
      </c>
      <c r="I379" s="201"/>
      <c r="L379" s="196"/>
      <c r="M379" s="202"/>
      <c r="N379" s="203"/>
      <c r="O379" s="203"/>
      <c r="P379" s="203"/>
      <c r="Q379" s="203"/>
      <c r="R379" s="203"/>
      <c r="S379" s="203"/>
      <c r="T379" s="204"/>
      <c r="AT379" s="205" t="s">
        <v>158</v>
      </c>
      <c r="AU379" s="205" t="s">
        <v>86</v>
      </c>
      <c r="AV379" s="13" t="s">
        <v>86</v>
      </c>
      <c r="AW379" s="13" t="s">
        <v>40</v>
      </c>
      <c r="AX379" s="13" t="s">
        <v>76</v>
      </c>
      <c r="AY379" s="205" t="s">
        <v>148</v>
      </c>
    </row>
    <row r="380" spans="2:51" s="12" customFormat="1" ht="13.5">
      <c r="B380" s="188"/>
      <c r="D380" s="186" t="s">
        <v>158</v>
      </c>
      <c r="E380" s="189" t="s">
        <v>20</v>
      </c>
      <c r="F380" s="190" t="s">
        <v>372</v>
      </c>
      <c r="H380" s="191" t="s">
        <v>20</v>
      </c>
      <c r="I380" s="192"/>
      <c r="L380" s="188"/>
      <c r="M380" s="193"/>
      <c r="N380" s="194"/>
      <c r="O380" s="194"/>
      <c r="P380" s="194"/>
      <c r="Q380" s="194"/>
      <c r="R380" s="194"/>
      <c r="S380" s="194"/>
      <c r="T380" s="195"/>
      <c r="AT380" s="191" t="s">
        <v>158</v>
      </c>
      <c r="AU380" s="191" t="s">
        <v>86</v>
      </c>
      <c r="AV380" s="12" t="s">
        <v>22</v>
      </c>
      <c r="AW380" s="12" t="s">
        <v>40</v>
      </c>
      <c r="AX380" s="12" t="s">
        <v>76</v>
      </c>
      <c r="AY380" s="191" t="s">
        <v>148</v>
      </c>
    </row>
    <row r="381" spans="2:51" s="13" customFormat="1" ht="13.5">
      <c r="B381" s="196"/>
      <c r="D381" s="186" t="s">
        <v>158</v>
      </c>
      <c r="E381" s="205" t="s">
        <v>20</v>
      </c>
      <c r="F381" s="206" t="s">
        <v>366</v>
      </c>
      <c r="H381" s="207">
        <v>0.88</v>
      </c>
      <c r="I381" s="201"/>
      <c r="L381" s="196"/>
      <c r="M381" s="202"/>
      <c r="N381" s="203"/>
      <c r="O381" s="203"/>
      <c r="P381" s="203"/>
      <c r="Q381" s="203"/>
      <c r="R381" s="203"/>
      <c r="S381" s="203"/>
      <c r="T381" s="204"/>
      <c r="AT381" s="205" t="s">
        <v>158</v>
      </c>
      <c r="AU381" s="205" t="s">
        <v>86</v>
      </c>
      <c r="AV381" s="13" t="s">
        <v>86</v>
      </c>
      <c r="AW381" s="13" t="s">
        <v>40</v>
      </c>
      <c r="AX381" s="13" t="s">
        <v>76</v>
      </c>
      <c r="AY381" s="205" t="s">
        <v>148</v>
      </c>
    </row>
    <row r="382" spans="2:51" s="12" customFormat="1" ht="13.5">
      <c r="B382" s="188"/>
      <c r="D382" s="186" t="s">
        <v>158</v>
      </c>
      <c r="E382" s="189" t="s">
        <v>20</v>
      </c>
      <c r="F382" s="190" t="s">
        <v>373</v>
      </c>
      <c r="H382" s="191" t="s">
        <v>20</v>
      </c>
      <c r="I382" s="192"/>
      <c r="L382" s="188"/>
      <c r="M382" s="193"/>
      <c r="N382" s="194"/>
      <c r="O382" s="194"/>
      <c r="P382" s="194"/>
      <c r="Q382" s="194"/>
      <c r="R382" s="194"/>
      <c r="S382" s="194"/>
      <c r="T382" s="195"/>
      <c r="AT382" s="191" t="s">
        <v>158</v>
      </c>
      <c r="AU382" s="191" t="s">
        <v>86</v>
      </c>
      <c r="AV382" s="12" t="s">
        <v>22</v>
      </c>
      <c r="AW382" s="12" t="s">
        <v>40</v>
      </c>
      <c r="AX382" s="12" t="s">
        <v>76</v>
      </c>
      <c r="AY382" s="191" t="s">
        <v>148</v>
      </c>
    </row>
    <row r="383" spans="2:51" s="13" customFormat="1" ht="13.5">
      <c r="B383" s="196"/>
      <c r="D383" s="186" t="s">
        <v>158</v>
      </c>
      <c r="E383" s="205" t="s">
        <v>20</v>
      </c>
      <c r="F383" s="206" t="s">
        <v>366</v>
      </c>
      <c r="H383" s="207">
        <v>0.88</v>
      </c>
      <c r="I383" s="201"/>
      <c r="L383" s="196"/>
      <c r="M383" s="202"/>
      <c r="N383" s="203"/>
      <c r="O383" s="203"/>
      <c r="P383" s="203"/>
      <c r="Q383" s="203"/>
      <c r="R383" s="203"/>
      <c r="S383" s="203"/>
      <c r="T383" s="204"/>
      <c r="AT383" s="205" t="s">
        <v>158</v>
      </c>
      <c r="AU383" s="205" t="s">
        <v>86</v>
      </c>
      <c r="AV383" s="13" t="s">
        <v>86</v>
      </c>
      <c r="AW383" s="13" t="s">
        <v>40</v>
      </c>
      <c r="AX383" s="13" t="s">
        <v>76</v>
      </c>
      <c r="AY383" s="205" t="s">
        <v>148</v>
      </c>
    </row>
    <row r="384" spans="2:51" s="12" customFormat="1" ht="13.5">
      <c r="B384" s="188"/>
      <c r="D384" s="186" t="s">
        <v>158</v>
      </c>
      <c r="E384" s="189" t="s">
        <v>20</v>
      </c>
      <c r="F384" s="190" t="s">
        <v>374</v>
      </c>
      <c r="H384" s="191" t="s">
        <v>20</v>
      </c>
      <c r="I384" s="192"/>
      <c r="L384" s="188"/>
      <c r="M384" s="193"/>
      <c r="N384" s="194"/>
      <c r="O384" s="194"/>
      <c r="P384" s="194"/>
      <c r="Q384" s="194"/>
      <c r="R384" s="194"/>
      <c r="S384" s="194"/>
      <c r="T384" s="195"/>
      <c r="AT384" s="191" t="s">
        <v>158</v>
      </c>
      <c r="AU384" s="191" t="s">
        <v>86</v>
      </c>
      <c r="AV384" s="12" t="s">
        <v>22</v>
      </c>
      <c r="AW384" s="12" t="s">
        <v>40</v>
      </c>
      <c r="AX384" s="12" t="s">
        <v>76</v>
      </c>
      <c r="AY384" s="191" t="s">
        <v>148</v>
      </c>
    </row>
    <row r="385" spans="2:51" s="13" customFormat="1" ht="13.5">
      <c r="B385" s="196"/>
      <c r="D385" s="186" t="s">
        <v>158</v>
      </c>
      <c r="E385" s="205" t="s">
        <v>20</v>
      </c>
      <c r="F385" s="206" t="s">
        <v>366</v>
      </c>
      <c r="H385" s="207">
        <v>0.88</v>
      </c>
      <c r="I385" s="201"/>
      <c r="L385" s="196"/>
      <c r="M385" s="202"/>
      <c r="N385" s="203"/>
      <c r="O385" s="203"/>
      <c r="P385" s="203"/>
      <c r="Q385" s="203"/>
      <c r="R385" s="203"/>
      <c r="S385" s="203"/>
      <c r="T385" s="204"/>
      <c r="AT385" s="205" t="s">
        <v>158</v>
      </c>
      <c r="AU385" s="205" t="s">
        <v>86</v>
      </c>
      <c r="AV385" s="13" t="s">
        <v>86</v>
      </c>
      <c r="AW385" s="13" t="s">
        <v>40</v>
      </c>
      <c r="AX385" s="13" t="s">
        <v>76</v>
      </c>
      <c r="AY385" s="205" t="s">
        <v>148</v>
      </c>
    </row>
    <row r="386" spans="2:51" s="12" customFormat="1" ht="13.5">
      <c r="B386" s="188"/>
      <c r="D386" s="186" t="s">
        <v>158</v>
      </c>
      <c r="E386" s="189" t="s">
        <v>20</v>
      </c>
      <c r="F386" s="190" t="s">
        <v>375</v>
      </c>
      <c r="H386" s="191" t="s">
        <v>20</v>
      </c>
      <c r="I386" s="192"/>
      <c r="L386" s="188"/>
      <c r="M386" s="193"/>
      <c r="N386" s="194"/>
      <c r="O386" s="194"/>
      <c r="P386" s="194"/>
      <c r="Q386" s="194"/>
      <c r="R386" s="194"/>
      <c r="S386" s="194"/>
      <c r="T386" s="195"/>
      <c r="AT386" s="191" t="s">
        <v>158</v>
      </c>
      <c r="AU386" s="191" t="s">
        <v>86</v>
      </c>
      <c r="AV386" s="12" t="s">
        <v>22</v>
      </c>
      <c r="AW386" s="12" t="s">
        <v>40</v>
      </c>
      <c r="AX386" s="12" t="s">
        <v>76</v>
      </c>
      <c r="AY386" s="191" t="s">
        <v>148</v>
      </c>
    </row>
    <row r="387" spans="2:51" s="13" customFormat="1" ht="13.5">
      <c r="B387" s="196"/>
      <c r="D387" s="186" t="s">
        <v>158</v>
      </c>
      <c r="E387" s="205" t="s">
        <v>20</v>
      </c>
      <c r="F387" s="206" t="s">
        <v>376</v>
      </c>
      <c r="H387" s="207">
        <v>1.6</v>
      </c>
      <c r="I387" s="201"/>
      <c r="L387" s="196"/>
      <c r="M387" s="202"/>
      <c r="N387" s="203"/>
      <c r="O387" s="203"/>
      <c r="P387" s="203"/>
      <c r="Q387" s="203"/>
      <c r="R387" s="203"/>
      <c r="S387" s="203"/>
      <c r="T387" s="204"/>
      <c r="AT387" s="205" t="s">
        <v>158</v>
      </c>
      <c r="AU387" s="205" t="s">
        <v>86</v>
      </c>
      <c r="AV387" s="13" t="s">
        <v>86</v>
      </c>
      <c r="AW387" s="13" t="s">
        <v>40</v>
      </c>
      <c r="AX387" s="13" t="s">
        <v>76</v>
      </c>
      <c r="AY387" s="205" t="s">
        <v>148</v>
      </c>
    </row>
    <row r="388" spans="2:51" s="12" customFormat="1" ht="13.5">
      <c r="B388" s="188"/>
      <c r="D388" s="186" t="s">
        <v>158</v>
      </c>
      <c r="E388" s="189" t="s">
        <v>20</v>
      </c>
      <c r="F388" s="190" t="s">
        <v>377</v>
      </c>
      <c r="H388" s="191" t="s">
        <v>20</v>
      </c>
      <c r="I388" s="192"/>
      <c r="L388" s="188"/>
      <c r="M388" s="193"/>
      <c r="N388" s="194"/>
      <c r="O388" s="194"/>
      <c r="P388" s="194"/>
      <c r="Q388" s="194"/>
      <c r="R388" s="194"/>
      <c r="S388" s="194"/>
      <c r="T388" s="195"/>
      <c r="AT388" s="191" t="s">
        <v>158</v>
      </c>
      <c r="AU388" s="191" t="s">
        <v>86</v>
      </c>
      <c r="AV388" s="12" t="s">
        <v>22</v>
      </c>
      <c r="AW388" s="12" t="s">
        <v>40</v>
      </c>
      <c r="AX388" s="12" t="s">
        <v>76</v>
      </c>
      <c r="AY388" s="191" t="s">
        <v>148</v>
      </c>
    </row>
    <row r="389" spans="2:51" s="13" customFormat="1" ht="13.5">
      <c r="B389" s="196"/>
      <c r="D389" s="186" t="s">
        <v>158</v>
      </c>
      <c r="E389" s="205" t="s">
        <v>20</v>
      </c>
      <c r="F389" s="206" t="s">
        <v>378</v>
      </c>
      <c r="H389" s="207">
        <v>1.45</v>
      </c>
      <c r="I389" s="201"/>
      <c r="L389" s="196"/>
      <c r="M389" s="202"/>
      <c r="N389" s="203"/>
      <c r="O389" s="203"/>
      <c r="P389" s="203"/>
      <c r="Q389" s="203"/>
      <c r="R389" s="203"/>
      <c r="S389" s="203"/>
      <c r="T389" s="204"/>
      <c r="AT389" s="205" t="s">
        <v>158</v>
      </c>
      <c r="AU389" s="205" t="s">
        <v>86</v>
      </c>
      <c r="AV389" s="13" t="s">
        <v>86</v>
      </c>
      <c r="AW389" s="13" t="s">
        <v>40</v>
      </c>
      <c r="AX389" s="13" t="s">
        <v>76</v>
      </c>
      <c r="AY389" s="205" t="s">
        <v>148</v>
      </c>
    </row>
    <row r="390" spans="2:51" s="12" customFormat="1" ht="13.5">
      <c r="B390" s="188"/>
      <c r="D390" s="186" t="s">
        <v>158</v>
      </c>
      <c r="E390" s="189" t="s">
        <v>20</v>
      </c>
      <c r="F390" s="190" t="s">
        <v>379</v>
      </c>
      <c r="H390" s="191" t="s">
        <v>20</v>
      </c>
      <c r="I390" s="192"/>
      <c r="L390" s="188"/>
      <c r="M390" s="193"/>
      <c r="N390" s="194"/>
      <c r="O390" s="194"/>
      <c r="P390" s="194"/>
      <c r="Q390" s="194"/>
      <c r="R390" s="194"/>
      <c r="S390" s="194"/>
      <c r="T390" s="195"/>
      <c r="AT390" s="191" t="s">
        <v>158</v>
      </c>
      <c r="AU390" s="191" t="s">
        <v>86</v>
      </c>
      <c r="AV390" s="12" t="s">
        <v>22</v>
      </c>
      <c r="AW390" s="12" t="s">
        <v>40</v>
      </c>
      <c r="AX390" s="12" t="s">
        <v>76</v>
      </c>
      <c r="AY390" s="191" t="s">
        <v>148</v>
      </c>
    </row>
    <row r="391" spans="2:51" s="13" customFormat="1" ht="13.5">
      <c r="B391" s="196"/>
      <c r="D391" s="186" t="s">
        <v>158</v>
      </c>
      <c r="E391" s="205" t="s">
        <v>20</v>
      </c>
      <c r="F391" s="206" t="s">
        <v>378</v>
      </c>
      <c r="H391" s="207">
        <v>1.45</v>
      </c>
      <c r="I391" s="201"/>
      <c r="L391" s="196"/>
      <c r="M391" s="202"/>
      <c r="N391" s="203"/>
      <c r="O391" s="203"/>
      <c r="P391" s="203"/>
      <c r="Q391" s="203"/>
      <c r="R391" s="203"/>
      <c r="S391" s="203"/>
      <c r="T391" s="204"/>
      <c r="AT391" s="205" t="s">
        <v>158</v>
      </c>
      <c r="AU391" s="205" t="s">
        <v>86</v>
      </c>
      <c r="AV391" s="13" t="s">
        <v>86</v>
      </c>
      <c r="AW391" s="13" t="s">
        <v>40</v>
      </c>
      <c r="AX391" s="13" t="s">
        <v>76</v>
      </c>
      <c r="AY391" s="205" t="s">
        <v>148</v>
      </c>
    </row>
    <row r="392" spans="2:51" s="12" customFormat="1" ht="13.5">
      <c r="B392" s="188"/>
      <c r="D392" s="186" t="s">
        <v>158</v>
      </c>
      <c r="E392" s="189" t="s">
        <v>20</v>
      </c>
      <c r="F392" s="190" t="s">
        <v>380</v>
      </c>
      <c r="H392" s="191" t="s">
        <v>20</v>
      </c>
      <c r="I392" s="192"/>
      <c r="L392" s="188"/>
      <c r="M392" s="193"/>
      <c r="N392" s="194"/>
      <c r="O392" s="194"/>
      <c r="P392" s="194"/>
      <c r="Q392" s="194"/>
      <c r="R392" s="194"/>
      <c r="S392" s="194"/>
      <c r="T392" s="195"/>
      <c r="AT392" s="191" t="s">
        <v>158</v>
      </c>
      <c r="AU392" s="191" t="s">
        <v>86</v>
      </c>
      <c r="AV392" s="12" t="s">
        <v>22</v>
      </c>
      <c r="AW392" s="12" t="s">
        <v>40</v>
      </c>
      <c r="AX392" s="12" t="s">
        <v>76</v>
      </c>
      <c r="AY392" s="191" t="s">
        <v>148</v>
      </c>
    </row>
    <row r="393" spans="2:51" s="13" customFormat="1" ht="13.5">
      <c r="B393" s="196"/>
      <c r="D393" s="186" t="s">
        <v>158</v>
      </c>
      <c r="E393" s="205" t="s">
        <v>20</v>
      </c>
      <c r="F393" s="206" t="s">
        <v>378</v>
      </c>
      <c r="H393" s="207">
        <v>1.45</v>
      </c>
      <c r="I393" s="201"/>
      <c r="L393" s="196"/>
      <c r="M393" s="202"/>
      <c r="N393" s="203"/>
      <c r="O393" s="203"/>
      <c r="P393" s="203"/>
      <c r="Q393" s="203"/>
      <c r="R393" s="203"/>
      <c r="S393" s="203"/>
      <c r="T393" s="204"/>
      <c r="AT393" s="205" t="s">
        <v>158</v>
      </c>
      <c r="AU393" s="205" t="s">
        <v>86</v>
      </c>
      <c r="AV393" s="13" t="s">
        <v>86</v>
      </c>
      <c r="AW393" s="13" t="s">
        <v>40</v>
      </c>
      <c r="AX393" s="13" t="s">
        <v>76</v>
      </c>
      <c r="AY393" s="205" t="s">
        <v>148</v>
      </c>
    </row>
    <row r="394" spans="2:51" s="12" customFormat="1" ht="13.5">
      <c r="B394" s="188"/>
      <c r="D394" s="186" t="s">
        <v>158</v>
      </c>
      <c r="E394" s="189" t="s">
        <v>20</v>
      </c>
      <c r="F394" s="190" t="s">
        <v>381</v>
      </c>
      <c r="H394" s="191" t="s">
        <v>20</v>
      </c>
      <c r="I394" s="192"/>
      <c r="L394" s="188"/>
      <c r="M394" s="193"/>
      <c r="N394" s="194"/>
      <c r="O394" s="194"/>
      <c r="P394" s="194"/>
      <c r="Q394" s="194"/>
      <c r="R394" s="194"/>
      <c r="S394" s="194"/>
      <c r="T394" s="195"/>
      <c r="AT394" s="191" t="s">
        <v>158</v>
      </c>
      <c r="AU394" s="191" t="s">
        <v>86</v>
      </c>
      <c r="AV394" s="12" t="s">
        <v>22</v>
      </c>
      <c r="AW394" s="12" t="s">
        <v>40</v>
      </c>
      <c r="AX394" s="12" t="s">
        <v>76</v>
      </c>
      <c r="AY394" s="191" t="s">
        <v>148</v>
      </c>
    </row>
    <row r="395" spans="2:51" s="13" customFormat="1" ht="13.5">
      <c r="B395" s="196"/>
      <c r="D395" s="186" t="s">
        <v>158</v>
      </c>
      <c r="E395" s="205" t="s">
        <v>20</v>
      </c>
      <c r="F395" s="206" t="s">
        <v>378</v>
      </c>
      <c r="H395" s="207">
        <v>1.45</v>
      </c>
      <c r="I395" s="201"/>
      <c r="L395" s="196"/>
      <c r="M395" s="202"/>
      <c r="N395" s="203"/>
      <c r="O395" s="203"/>
      <c r="P395" s="203"/>
      <c r="Q395" s="203"/>
      <c r="R395" s="203"/>
      <c r="S395" s="203"/>
      <c r="T395" s="204"/>
      <c r="AT395" s="205" t="s">
        <v>158</v>
      </c>
      <c r="AU395" s="205" t="s">
        <v>86</v>
      </c>
      <c r="AV395" s="13" t="s">
        <v>86</v>
      </c>
      <c r="AW395" s="13" t="s">
        <v>40</v>
      </c>
      <c r="AX395" s="13" t="s">
        <v>76</v>
      </c>
      <c r="AY395" s="205" t="s">
        <v>148</v>
      </c>
    </row>
    <row r="396" spans="2:51" s="12" customFormat="1" ht="13.5">
      <c r="B396" s="188"/>
      <c r="D396" s="186" t="s">
        <v>158</v>
      </c>
      <c r="E396" s="189" t="s">
        <v>20</v>
      </c>
      <c r="F396" s="190" t="s">
        <v>382</v>
      </c>
      <c r="H396" s="191" t="s">
        <v>20</v>
      </c>
      <c r="I396" s="192"/>
      <c r="L396" s="188"/>
      <c r="M396" s="193"/>
      <c r="N396" s="194"/>
      <c r="O396" s="194"/>
      <c r="P396" s="194"/>
      <c r="Q396" s="194"/>
      <c r="R396" s="194"/>
      <c r="S396" s="194"/>
      <c r="T396" s="195"/>
      <c r="AT396" s="191" t="s">
        <v>158</v>
      </c>
      <c r="AU396" s="191" t="s">
        <v>86</v>
      </c>
      <c r="AV396" s="12" t="s">
        <v>22</v>
      </c>
      <c r="AW396" s="12" t="s">
        <v>40</v>
      </c>
      <c r="AX396" s="12" t="s">
        <v>76</v>
      </c>
      <c r="AY396" s="191" t="s">
        <v>148</v>
      </c>
    </row>
    <row r="397" spans="2:51" s="13" customFormat="1" ht="13.5">
      <c r="B397" s="196"/>
      <c r="D397" s="186" t="s">
        <v>158</v>
      </c>
      <c r="E397" s="205" t="s">
        <v>20</v>
      </c>
      <c r="F397" s="206" t="s">
        <v>383</v>
      </c>
      <c r="H397" s="207">
        <v>1.18</v>
      </c>
      <c r="I397" s="201"/>
      <c r="L397" s="196"/>
      <c r="M397" s="202"/>
      <c r="N397" s="203"/>
      <c r="O397" s="203"/>
      <c r="P397" s="203"/>
      <c r="Q397" s="203"/>
      <c r="R397" s="203"/>
      <c r="S397" s="203"/>
      <c r="T397" s="204"/>
      <c r="AT397" s="205" t="s">
        <v>158</v>
      </c>
      <c r="AU397" s="205" t="s">
        <v>86</v>
      </c>
      <c r="AV397" s="13" t="s">
        <v>86</v>
      </c>
      <c r="AW397" s="13" t="s">
        <v>40</v>
      </c>
      <c r="AX397" s="13" t="s">
        <v>76</v>
      </c>
      <c r="AY397" s="205" t="s">
        <v>148</v>
      </c>
    </row>
    <row r="398" spans="2:51" s="12" customFormat="1" ht="13.5">
      <c r="B398" s="188"/>
      <c r="D398" s="186" t="s">
        <v>158</v>
      </c>
      <c r="E398" s="189" t="s">
        <v>20</v>
      </c>
      <c r="F398" s="190" t="s">
        <v>384</v>
      </c>
      <c r="H398" s="191" t="s">
        <v>20</v>
      </c>
      <c r="I398" s="192"/>
      <c r="L398" s="188"/>
      <c r="M398" s="193"/>
      <c r="N398" s="194"/>
      <c r="O398" s="194"/>
      <c r="P398" s="194"/>
      <c r="Q398" s="194"/>
      <c r="R398" s="194"/>
      <c r="S398" s="194"/>
      <c r="T398" s="195"/>
      <c r="AT398" s="191" t="s">
        <v>158</v>
      </c>
      <c r="AU398" s="191" t="s">
        <v>86</v>
      </c>
      <c r="AV398" s="12" t="s">
        <v>22</v>
      </c>
      <c r="AW398" s="12" t="s">
        <v>40</v>
      </c>
      <c r="AX398" s="12" t="s">
        <v>76</v>
      </c>
      <c r="AY398" s="191" t="s">
        <v>148</v>
      </c>
    </row>
    <row r="399" spans="2:51" s="13" customFormat="1" ht="13.5">
      <c r="B399" s="196"/>
      <c r="D399" s="186" t="s">
        <v>158</v>
      </c>
      <c r="E399" s="205" t="s">
        <v>20</v>
      </c>
      <c r="F399" s="206" t="s">
        <v>383</v>
      </c>
      <c r="H399" s="207">
        <v>1.18</v>
      </c>
      <c r="I399" s="201"/>
      <c r="L399" s="196"/>
      <c r="M399" s="202"/>
      <c r="N399" s="203"/>
      <c r="O399" s="203"/>
      <c r="P399" s="203"/>
      <c r="Q399" s="203"/>
      <c r="R399" s="203"/>
      <c r="S399" s="203"/>
      <c r="T399" s="204"/>
      <c r="AT399" s="205" t="s">
        <v>158</v>
      </c>
      <c r="AU399" s="205" t="s">
        <v>86</v>
      </c>
      <c r="AV399" s="13" t="s">
        <v>86</v>
      </c>
      <c r="AW399" s="13" t="s">
        <v>40</v>
      </c>
      <c r="AX399" s="13" t="s">
        <v>76</v>
      </c>
      <c r="AY399" s="205" t="s">
        <v>148</v>
      </c>
    </row>
    <row r="400" spans="2:51" s="12" customFormat="1" ht="13.5">
      <c r="B400" s="188"/>
      <c r="D400" s="186" t="s">
        <v>158</v>
      </c>
      <c r="E400" s="189" t="s">
        <v>20</v>
      </c>
      <c r="F400" s="190" t="s">
        <v>385</v>
      </c>
      <c r="H400" s="191" t="s">
        <v>20</v>
      </c>
      <c r="I400" s="192"/>
      <c r="L400" s="188"/>
      <c r="M400" s="193"/>
      <c r="N400" s="194"/>
      <c r="O400" s="194"/>
      <c r="P400" s="194"/>
      <c r="Q400" s="194"/>
      <c r="R400" s="194"/>
      <c r="S400" s="194"/>
      <c r="T400" s="195"/>
      <c r="AT400" s="191" t="s">
        <v>158</v>
      </c>
      <c r="AU400" s="191" t="s">
        <v>86</v>
      </c>
      <c r="AV400" s="12" t="s">
        <v>22</v>
      </c>
      <c r="AW400" s="12" t="s">
        <v>40</v>
      </c>
      <c r="AX400" s="12" t="s">
        <v>76</v>
      </c>
      <c r="AY400" s="191" t="s">
        <v>148</v>
      </c>
    </row>
    <row r="401" spans="2:51" s="13" customFormat="1" ht="13.5">
      <c r="B401" s="196"/>
      <c r="D401" s="186" t="s">
        <v>158</v>
      </c>
      <c r="E401" s="205" t="s">
        <v>20</v>
      </c>
      <c r="F401" s="206" t="s">
        <v>383</v>
      </c>
      <c r="H401" s="207">
        <v>1.18</v>
      </c>
      <c r="I401" s="201"/>
      <c r="L401" s="196"/>
      <c r="M401" s="202"/>
      <c r="N401" s="203"/>
      <c r="O401" s="203"/>
      <c r="P401" s="203"/>
      <c r="Q401" s="203"/>
      <c r="R401" s="203"/>
      <c r="S401" s="203"/>
      <c r="T401" s="204"/>
      <c r="AT401" s="205" t="s">
        <v>158</v>
      </c>
      <c r="AU401" s="205" t="s">
        <v>86</v>
      </c>
      <c r="AV401" s="13" t="s">
        <v>86</v>
      </c>
      <c r="AW401" s="13" t="s">
        <v>40</v>
      </c>
      <c r="AX401" s="13" t="s">
        <v>76</v>
      </c>
      <c r="AY401" s="205" t="s">
        <v>148</v>
      </c>
    </row>
    <row r="402" spans="2:51" s="12" customFormat="1" ht="13.5">
      <c r="B402" s="188"/>
      <c r="D402" s="186" t="s">
        <v>158</v>
      </c>
      <c r="E402" s="189" t="s">
        <v>20</v>
      </c>
      <c r="F402" s="190" t="s">
        <v>386</v>
      </c>
      <c r="H402" s="191" t="s">
        <v>20</v>
      </c>
      <c r="I402" s="192"/>
      <c r="L402" s="188"/>
      <c r="M402" s="193"/>
      <c r="N402" s="194"/>
      <c r="O402" s="194"/>
      <c r="P402" s="194"/>
      <c r="Q402" s="194"/>
      <c r="R402" s="194"/>
      <c r="S402" s="194"/>
      <c r="T402" s="195"/>
      <c r="AT402" s="191" t="s">
        <v>158</v>
      </c>
      <c r="AU402" s="191" t="s">
        <v>86</v>
      </c>
      <c r="AV402" s="12" t="s">
        <v>22</v>
      </c>
      <c r="AW402" s="12" t="s">
        <v>40</v>
      </c>
      <c r="AX402" s="12" t="s">
        <v>76</v>
      </c>
      <c r="AY402" s="191" t="s">
        <v>148</v>
      </c>
    </row>
    <row r="403" spans="2:51" s="12" customFormat="1" ht="13.5">
      <c r="B403" s="188"/>
      <c r="D403" s="186" t="s">
        <v>158</v>
      </c>
      <c r="E403" s="189" t="s">
        <v>20</v>
      </c>
      <c r="F403" s="190" t="s">
        <v>175</v>
      </c>
      <c r="H403" s="191" t="s">
        <v>20</v>
      </c>
      <c r="I403" s="192"/>
      <c r="L403" s="188"/>
      <c r="M403" s="193"/>
      <c r="N403" s="194"/>
      <c r="O403" s="194"/>
      <c r="P403" s="194"/>
      <c r="Q403" s="194"/>
      <c r="R403" s="194"/>
      <c r="S403" s="194"/>
      <c r="T403" s="195"/>
      <c r="AT403" s="191" t="s">
        <v>158</v>
      </c>
      <c r="AU403" s="191" t="s">
        <v>86</v>
      </c>
      <c r="AV403" s="12" t="s">
        <v>22</v>
      </c>
      <c r="AW403" s="12" t="s">
        <v>40</v>
      </c>
      <c r="AX403" s="12" t="s">
        <v>76</v>
      </c>
      <c r="AY403" s="191" t="s">
        <v>148</v>
      </c>
    </row>
    <row r="404" spans="2:51" s="12" customFormat="1" ht="13.5">
      <c r="B404" s="188"/>
      <c r="D404" s="186" t="s">
        <v>158</v>
      </c>
      <c r="E404" s="189" t="s">
        <v>20</v>
      </c>
      <c r="F404" s="190" t="s">
        <v>387</v>
      </c>
      <c r="H404" s="191" t="s">
        <v>20</v>
      </c>
      <c r="I404" s="192"/>
      <c r="L404" s="188"/>
      <c r="M404" s="193"/>
      <c r="N404" s="194"/>
      <c r="O404" s="194"/>
      <c r="P404" s="194"/>
      <c r="Q404" s="194"/>
      <c r="R404" s="194"/>
      <c r="S404" s="194"/>
      <c r="T404" s="195"/>
      <c r="AT404" s="191" t="s">
        <v>158</v>
      </c>
      <c r="AU404" s="191" t="s">
        <v>86</v>
      </c>
      <c r="AV404" s="12" t="s">
        <v>22</v>
      </c>
      <c r="AW404" s="12" t="s">
        <v>40</v>
      </c>
      <c r="AX404" s="12" t="s">
        <v>76</v>
      </c>
      <c r="AY404" s="191" t="s">
        <v>148</v>
      </c>
    </row>
    <row r="405" spans="2:51" s="13" customFormat="1" ht="13.5">
      <c r="B405" s="196"/>
      <c r="D405" s="186" t="s">
        <v>158</v>
      </c>
      <c r="E405" s="205" t="s">
        <v>20</v>
      </c>
      <c r="F405" s="206" t="s">
        <v>388</v>
      </c>
      <c r="H405" s="207">
        <v>7.59</v>
      </c>
      <c r="I405" s="201"/>
      <c r="L405" s="196"/>
      <c r="M405" s="202"/>
      <c r="N405" s="203"/>
      <c r="O405" s="203"/>
      <c r="P405" s="203"/>
      <c r="Q405" s="203"/>
      <c r="R405" s="203"/>
      <c r="S405" s="203"/>
      <c r="T405" s="204"/>
      <c r="AT405" s="205" t="s">
        <v>158</v>
      </c>
      <c r="AU405" s="205" t="s">
        <v>86</v>
      </c>
      <c r="AV405" s="13" t="s">
        <v>86</v>
      </c>
      <c r="AW405" s="13" t="s">
        <v>40</v>
      </c>
      <c r="AX405" s="13" t="s">
        <v>76</v>
      </c>
      <c r="AY405" s="205" t="s">
        <v>148</v>
      </c>
    </row>
    <row r="406" spans="2:51" s="12" customFormat="1" ht="13.5">
      <c r="B406" s="188"/>
      <c r="D406" s="186" t="s">
        <v>158</v>
      </c>
      <c r="E406" s="189" t="s">
        <v>20</v>
      </c>
      <c r="F406" s="190" t="s">
        <v>389</v>
      </c>
      <c r="H406" s="191" t="s">
        <v>20</v>
      </c>
      <c r="I406" s="192"/>
      <c r="L406" s="188"/>
      <c r="M406" s="193"/>
      <c r="N406" s="194"/>
      <c r="O406" s="194"/>
      <c r="P406" s="194"/>
      <c r="Q406" s="194"/>
      <c r="R406" s="194"/>
      <c r="S406" s="194"/>
      <c r="T406" s="195"/>
      <c r="AT406" s="191" t="s">
        <v>158</v>
      </c>
      <c r="AU406" s="191" t="s">
        <v>86</v>
      </c>
      <c r="AV406" s="12" t="s">
        <v>22</v>
      </c>
      <c r="AW406" s="12" t="s">
        <v>40</v>
      </c>
      <c r="AX406" s="12" t="s">
        <v>76</v>
      </c>
      <c r="AY406" s="191" t="s">
        <v>148</v>
      </c>
    </row>
    <row r="407" spans="2:51" s="13" customFormat="1" ht="13.5">
      <c r="B407" s="196"/>
      <c r="D407" s="186" t="s">
        <v>158</v>
      </c>
      <c r="E407" s="205" t="s">
        <v>20</v>
      </c>
      <c r="F407" s="206" t="s">
        <v>390</v>
      </c>
      <c r="H407" s="207">
        <v>20.71</v>
      </c>
      <c r="I407" s="201"/>
      <c r="L407" s="196"/>
      <c r="M407" s="202"/>
      <c r="N407" s="203"/>
      <c r="O407" s="203"/>
      <c r="P407" s="203"/>
      <c r="Q407" s="203"/>
      <c r="R407" s="203"/>
      <c r="S407" s="203"/>
      <c r="T407" s="204"/>
      <c r="AT407" s="205" t="s">
        <v>158</v>
      </c>
      <c r="AU407" s="205" t="s">
        <v>86</v>
      </c>
      <c r="AV407" s="13" t="s">
        <v>86</v>
      </c>
      <c r="AW407" s="13" t="s">
        <v>40</v>
      </c>
      <c r="AX407" s="13" t="s">
        <v>76</v>
      </c>
      <c r="AY407" s="205" t="s">
        <v>148</v>
      </c>
    </row>
    <row r="408" spans="2:51" s="12" customFormat="1" ht="13.5">
      <c r="B408" s="188"/>
      <c r="D408" s="186" t="s">
        <v>158</v>
      </c>
      <c r="E408" s="189" t="s">
        <v>20</v>
      </c>
      <c r="F408" s="190" t="s">
        <v>391</v>
      </c>
      <c r="H408" s="191" t="s">
        <v>20</v>
      </c>
      <c r="I408" s="192"/>
      <c r="L408" s="188"/>
      <c r="M408" s="193"/>
      <c r="N408" s="194"/>
      <c r="O408" s="194"/>
      <c r="P408" s="194"/>
      <c r="Q408" s="194"/>
      <c r="R408" s="194"/>
      <c r="S408" s="194"/>
      <c r="T408" s="195"/>
      <c r="AT408" s="191" t="s">
        <v>158</v>
      </c>
      <c r="AU408" s="191" t="s">
        <v>86</v>
      </c>
      <c r="AV408" s="12" t="s">
        <v>22</v>
      </c>
      <c r="AW408" s="12" t="s">
        <v>40</v>
      </c>
      <c r="AX408" s="12" t="s">
        <v>76</v>
      </c>
      <c r="AY408" s="191" t="s">
        <v>148</v>
      </c>
    </row>
    <row r="409" spans="2:51" s="13" customFormat="1" ht="13.5">
      <c r="B409" s="196"/>
      <c r="D409" s="186" t="s">
        <v>158</v>
      </c>
      <c r="E409" s="205" t="s">
        <v>20</v>
      </c>
      <c r="F409" s="206" t="s">
        <v>392</v>
      </c>
      <c r="H409" s="207">
        <v>5.67</v>
      </c>
      <c r="I409" s="201"/>
      <c r="L409" s="196"/>
      <c r="M409" s="202"/>
      <c r="N409" s="203"/>
      <c r="O409" s="203"/>
      <c r="P409" s="203"/>
      <c r="Q409" s="203"/>
      <c r="R409" s="203"/>
      <c r="S409" s="203"/>
      <c r="T409" s="204"/>
      <c r="AT409" s="205" t="s">
        <v>158</v>
      </c>
      <c r="AU409" s="205" t="s">
        <v>86</v>
      </c>
      <c r="AV409" s="13" t="s">
        <v>86</v>
      </c>
      <c r="AW409" s="13" t="s">
        <v>40</v>
      </c>
      <c r="AX409" s="13" t="s">
        <v>76</v>
      </c>
      <c r="AY409" s="205" t="s">
        <v>148</v>
      </c>
    </row>
    <row r="410" spans="2:51" s="12" customFormat="1" ht="13.5">
      <c r="B410" s="188"/>
      <c r="D410" s="186" t="s">
        <v>158</v>
      </c>
      <c r="E410" s="189" t="s">
        <v>20</v>
      </c>
      <c r="F410" s="190" t="s">
        <v>393</v>
      </c>
      <c r="H410" s="191" t="s">
        <v>20</v>
      </c>
      <c r="I410" s="192"/>
      <c r="L410" s="188"/>
      <c r="M410" s="193"/>
      <c r="N410" s="194"/>
      <c r="O410" s="194"/>
      <c r="P410" s="194"/>
      <c r="Q410" s="194"/>
      <c r="R410" s="194"/>
      <c r="S410" s="194"/>
      <c r="T410" s="195"/>
      <c r="AT410" s="191" t="s">
        <v>158</v>
      </c>
      <c r="AU410" s="191" t="s">
        <v>86</v>
      </c>
      <c r="AV410" s="12" t="s">
        <v>22</v>
      </c>
      <c r="AW410" s="12" t="s">
        <v>40</v>
      </c>
      <c r="AX410" s="12" t="s">
        <v>76</v>
      </c>
      <c r="AY410" s="191" t="s">
        <v>148</v>
      </c>
    </row>
    <row r="411" spans="2:51" s="13" customFormat="1" ht="13.5">
      <c r="B411" s="196"/>
      <c r="D411" s="186" t="s">
        <v>158</v>
      </c>
      <c r="E411" s="205" t="s">
        <v>20</v>
      </c>
      <c r="F411" s="206" t="s">
        <v>394</v>
      </c>
      <c r="H411" s="207">
        <v>6.85</v>
      </c>
      <c r="I411" s="201"/>
      <c r="L411" s="196"/>
      <c r="M411" s="202"/>
      <c r="N411" s="203"/>
      <c r="O411" s="203"/>
      <c r="P411" s="203"/>
      <c r="Q411" s="203"/>
      <c r="R411" s="203"/>
      <c r="S411" s="203"/>
      <c r="T411" s="204"/>
      <c r="AT411" s="205" t="s">
        <v>158</v>
      </c>
      <c r="AU411" s="205" t="s">
        <v>86</v>
      </c>
      <c r="AV411" s="13" t="s">
        <v>86</v>
      </c>
      <c r="AW411" s="13" t="s">
        <v>40</v>
      </c>
      <c r="AX411" s="13" t="s">
        <v>76</v>
      </c>
      <c r="AY411" s="205" t="s">
        <v>148</v>
      </c>
    </row>
    <row r="412" spans="2:51" s="12" customFormat="1" ht="13.5">
      <c r="B412" s="188"/>
      <c r="D412" s="186" t="s">
        <v>158</v>
      </c>
      <c r="E412" s="189" t="s">
        <v>20</v>
      </c>
      <c r="F412" s="190" t="s">
        <v>395</v>
      </c>
      <c r="H412" s="191" t="s">
        <v>20</v>
      </c>
      <c r="I412" s="192"/>
      <c r="L412" s="188"/>
      <c r="M412" s="193"/>
      <c r="N412" s="194"/>
      <c r="O412" s="194"/>
      <c r="P412" s="194"/>
      <c r="Q412" s="194"/>
      <c r="R412" s="194"/>
      <c r="S412" s="194"/>
      <c r="T412" s="195"/>
      <c r="AT412" s="191" t="s">
        <v>158</v>
      </c>
      <c r="AU412" s="191" t="s">
        <v>86</v>
      </c>
      <c r="AV412" s="12" t="s">
        <v>22</v>
      </c>
      <c r="AW412" s="12" t="s">
        <v>40</v>
      </c>
      <c r="AX412" s="12" t="s">
        <v>76</v>
      </c>
      <c r="AY412" s="191" t="s">
        <v>148</v>
      </c>
    </row>
    <row r="413" spans="2:51" s="13" customFormat="1" ht="13.5">
      <c r="B413" s="196"/>
      <c r="D413" s="186" t="s">
        <v>158</v>
      </c>
      <c r="E413" s="205" t="s">
        <v>20</v>
      </c>
      <c r="F413" s="206" t="s">
        <v>396</v>
      </c>
      <c r="H413" s="207">
        <v>8.09</v>
      </c>
      <c r="I413" s="201"/>
      <c r="L413" s="196"/>
      <c r="M413" s="202"/>
      <c r="N413" s="203"/>
      <c r="O413" s="203"/>
      <c r="P413" s="203"/>
      <c r="Q413" s="203"/>
      <c r="R413" s="203"/>
      <c r="S413" s="203"/>
      <c r="T413" s="204"/>
      <c r="AT413" s="205" t="s">
        <v>158</v>
      </c>
      <c r="AU413" s="205" t="s">
        <v>86</v>
      </c>
      <c r="AV413" s="13" t="s">
        <v>86</v>
      </c>
      <c r="AW413" s="13" t="s">
        <v>40</v>
      </c>
      <c r="AX413" s="13" t="s">
        <v>76</v>
      </c>
      <c r="AY413" s="205" t="s">
        <v>148</v>
      </c>
    </row>
    <row r="414" spans="2:51" s="15" customFormat="1" ht="13.5">
      <c r="B414" s="216"/>
      <c r="D414" s="197" t="s">
        <v>158</v>
      </c>
      <c r="E414" s="217" t="s">
        <v>20</v>
      </c>
      <c r="F414" s="218" t="s">
        <v>191</v>
      </c>
      <c r="H414" s="219">
        <v>229.45</v>
      </c>
      <c r="I414" s="220"/>
      <c r="L414" s="216"/>
      <c r="M414" s="221"/>
      <c r="N414" s="222"/>
      <c r="O414" s="222"/>
      <c r="P414" s="222"/>
      <c r="Q414" s="222"/>
      <c r="R414" s="222"/>
      <c r="S414" s="222"/>
      <c r="T414" s="223"/>
      <c r="AT414" s="224" t="s">
        <v>158</v>
      </c>
      <c r="AU414" s="224" t="s">
        <v>86</v>
      </c>
      <c r="AV414" s="15" t="s">
        <v>155</v>
      </c>
      <c r="AW414" s="15" t="s">
        <v>40</v>
      </c>
      <c r="AX414" s="15" t="s">
        <v>22</v>
      </c>
      <c r="AY414" s="224" t="s">
        <v>148</v>
      </c>
    </row>
    <row r="415" spans="2:65" s="1" customFormat="1" ht="22.5" customHeight="1">
      <c r="B415" s="173"/>
      <c r="C415" s="174" t="s">
        <v>397</v>
      </c>
      <c r="D415" s="174" t="s">
        <v>150</v>
      </c>
      <c r="E415" s="175" t="s">
        <v>398</v>
      </c>
      <c r="F415" s="176" t="s">
        <v>399</v>
      </c>
      <c r="G415" s="177" t="s">
        <v>153</v>
      </c>
      <c r="H415" s="178">
        <v>229.45</v>
      </c>
      <c r="I415" s="179"/>
      <c r="J415" s="180">
        <f>ROUND(I415*H415,2)</f>
        <v>0</v>
      </c>
      <c r="K415" s="176" t="s">
        <v>154</v>
      </c>
      <c r="L415" s="36"/>
      <c r="M415" s="181" t="s">
        <v>20</v>
      </c>
      <c r="N415" s="182" t="s">
        <v>48</v>
      </c>
      <c r="O415" s="37"/>
      <c r="P415" s="183">
        <f>O415*H415</f>
        <v>0</v>
      </c>
      <c r="Q415" s="183">
        <v>0.003</v>
      </c>
      <c r="R415" s="183">
        <f>Q415*H415</f>
        <v>0.68835</v>
      </c>
      <c r="S415" s="183">
        <v>0</v>
      </c>
      <c r="T415" s="184">
        <f>S415*H415</f>
        <v>0</v>
      </c>
      <c r="AR415" s="19" t="s">
        <v>155</v>
      </c>
      <c r="AT415" s="19" t="s">
        <v>150</v>
      </c>
      <c r="AU415" s="19" t="s">
        <v>86</v>
      </c>
      <c r="AY415" s="19" t="s">
        <v>148</v>
      </c>
      <c r="BE415" s="185">
        <f>IF(N415="základní",J415,0)</f>
        <v>0</v>
      </c>
      <c r="BF415" s="185">
        <f>IF(N415="snížená",J415,0)</f>
        <v>0</v>
      </c>
      <c r="BG415" s="185">
        <f>IF(N415="zákl. přenesená",J415,0)</f>
        <v>0</v>
      </c>
      <c r="BH415" s="185">
        <f>IF(N415="sníž. přenesená",J415,0)</f>
        <v>0</v>
      </c>
      <c r="BI415" s="185">
        <f>IF(N415="nulová",J415,0)</f>
        <v>0</v>
      </c>
      <c r="BJ415" s="19" t="s">
        <v>86</v>
      </c>
      <c r="BK415" s="185">
        <f>ROUND(I415*H415,2)</f>
        <v>0</v>
      </c>
      <c r="BL415" s="19" t="s">
        <v>155</v>
      </c>
      <c r="BM415" s="19" t="s">
        <v>397</v>
      </c>
    </row>
    <row r="416" spans="2:47" s="1" customFormat="1" ht="13.5">
      <c r="B416" s="36"/>
      <c r="D416" s="186" t="s">
        <v>156</v>
      </c>
      <c r="F416" s="187" t="s">
        <v>400</v>
      </c>
      <c r="I416" s="147"/>
      <c r="L416" s="36"/>
      <c r="M416" s="65"/>
      <c r="N416" s="37"/>
      <c r="O416" s="37"/>
      <c r="P416" s="37"/>
      <c r="Q416" s="37"/>
      <c r="R416" s="37"/>
      <c r="S416" s="37"/>
      <c r="T416" s="66"/>
      <c r="AT416" s="19" t="s">
        <v>156</v>
      </c>
      <c r="AU416" s="19" t="s">
        <v>86</v>
      </c>
    </row>
    <row r="417" spans="2:51" s="12" customFormat="1" ht="13.5">
      <c r="B417" s="188"/>
      <c r="D417" s="186" t="s">
        <v>158</v>
      </c>
      <c r="E417" s="189" t="s">
        <v>20</v>
      </c>
      <c r="F417" s="190" t="s">
        <v>401</v>
      </c>
      <c r="H417" s="191" t="s">
        <v>20</v>
      </c>
      <c r="I417" s="192"/>
      <c r="L417" s="188"/>
      <c r="M417" s="193"/>
      <c r="N417" s="194"/>
      <c r="O417" s="194"/>
      <c r="P417" s="194"/>
      <c r="Q417" s="194"/>
      <c r="R417" s="194"/>
      <c r="S417" s="194"/>
      <c r="T417" s="195"/>
      <c r="AT417" s="191" t="s">
        <v>158</v>
      </c>
      <c r="AU417" s="191" t="s">
        <v>86</v>
      </c>
      <c r="AV417" s="12" t="s">
        <v>22</v>
      </c>
      <c r="AW417" s="12" t="s">
        <v>40</v>
      </c>
      <c r="AX417" s="12" t="s">
        <v>76</v>
      </c>
      <c r="AY417" s="191" t="s">
        <v>148</v>
      </c>
    </row>
    <row r="418" spans="2:51" s="12" customFormat="1" ht="13.5">
      <c r="B418" s="188"/>
      <c r="D418" s="186" t="s">
        <v>158</v>
      </c>
      <c r="E418" s="189" t="s">
        <v>20</v>
      </c>
      <c r="F418" s="190" t="s">
        <v>175</v>
      </c>
      <c r="H418" s="191" t="s">
        <v>20</v>
      </c>
      <c r="I418" s="192"/>
      <c r="L418" s="188"/>
      <c r="M418" s="193"/>
      <c r="N418" s="194"/>
      <c r="O418" s="194"/>
      <c r="P418" s="194"/>
      <c r="Q418" s="194"/>
      <c r="R418" s="194"/>
      <c r="S418" s="194"/>
      <c r="T418" s="195"/>
      <c r="AT418" s="191" t="s">
        <v>158</v>
      </c>
      <c r="AU418" s="191" t="s">
        <v>86</v>
      </c>
      <c r="AV418" s="12" t="s">
        <v>22</v>
      </c>
      <c r="AW418" s="12" t="s">
        <v>40</v>
      </c>
      <c r="AX418" s="12" t="s">
        <v>76</v>
      </c>
      <c r="AY418" s="191" t="s">
        <v>148</v>
      </c>
    </row>
    <row r="419" spans="2:51" s="12" customFormat="1" ht="13.5">
      <c r="B419" s="188"/>
      <c r="D419" s="186" t="s">
        <v>158</v>
      </c>
      <c r="E419" s="189" t="s">
        <v>20</v>
      </c>
      <c r="F419" s="190" t="s">
        <v>348</v>
      </c>
      <c r="H419" s="191" t="s">
        <v>20</v>
      </c>
      <c r="I419" s="192"/>
      <c r="L419" s="188"/>
      <c r="M419" s="193"/>
      <c r="N419" s="194"/>
      <c r="O419" s="194"/>
      <c r="P419" s="194"/>
      <c r="Q419" s="194"/>
      <c r="R419" s="194"/>
      <c r="S419" s="194"/>
      <c r="T419" s="195"/>
      <c r="AT419" s="191" t="s">
        <v>158</v>
      </c>
      <c r="AU419" s="191" t="s">
        <v>86</v>
      </c>
      <c r="AV419" s="12" t="s">
        <v>22</v>
      </c>
      <c r="AW419" s="12" t="s">
        <v>40</v>
      </c>
      <c r="AX419" s="12" t="s">
        <v>76</v>
      </c>
      <c r="AY419" s="191" t="s">
        <v>148</v>
      </c>
    </row>
    <row r="420" spans="2:51" s="13" customFormat="1" ht="13.5">
      <c r="B420" s="196"/>
      <c r="D420" s="186" t="s">
        <v>158</v>
      </c>
      <c r="E420" s="205" t="s">
        <v>20</v>
      </c>
      <c r="F420" s="206" t="s">
        <v>349</v>
      </c>
      <c r="H420" s="207">
        <v>16.67</v>
      </c>
      <c r="I420" s="201"/>
      <c r="L420" s="196"/>
      <c r="M420" s="202"/>
      <c r="N420" s="203"/>
      <c r="O420" s="203"/>
      <c r="P420" s="203"/>
      <c r="Q420" s="203"/>
      <c r="R420" s="203"/>
      <c r="S420" s="203"/>
      <c r="T420" s="204"/>
      <c r="AT420" s="205" t="s">
        <v>158</v>
      </c>
      <c r="AU420" s="205" t="s">
        <v>86</v>
      </c>
      <c r="AV420" s="13" t="s">
        <v>86</v>
      </c>
      <c r="AW420" s="13" t="s">
        <v>40</v>
      </c>
      <c r="AX420" s="13" t="s">
        <v>76</v>
      </c>
      <c r="AY420" s="205" t="s">
        <v>148</v>
      </c>
    </row>
    <row r="421" spans="2:51" s="12" customFormat="1" ht="13.5">
      <c r="B421" s="188"/>
      <c r="D421" s="186" t="s">
        <v>158</v>
      </c>
      <c r="E421" s="189" t="s">
        <v>20</v>
      </c>
      <c r="F421" s="190" t="s">
        <v>350</v>
      </c>
      <c r="H421" s="191" t="s">
        <v>20</v>
      </c>
      <c r="I421" s="192"/>
      <c r="L421" s="188"/>
      <c r="M421" s="193"/>
      <c r="N421" s="194"/>
      <c r="O421" s="194"/>
      <c r="P421" s="194"/>
      <c r="Q421" s="194"/>
      <c r="R421" s="194"/>
      <c r="S421" s="194"/>
      <c r="T421" s="195"/>
      <c r="AT421" s="191" t="s">
        <v>158</v>
      </c>
      <c r="AU421" s="191" t="s">
        <v>86</v>
      </c>
      <c r="AV421" s="12" t="s">
        <v>22</v>
      </c>
      <c r="AW421" s="12" t="s">
        <v>40</v>
      </c>
      <c r="AX421" s="12" t="s">
        <v>76</v>
      </c>
      <c r="AY421" s="191" t="s">
        <v>148</v>
      </c>
    </row>
    <row r="422" spans="2:51" s="13" customFormat="1" ht="13.5">
      <c r="B422" s="196"/>
      <c r="D422" s="186" t="s">
        <v>158</v>
      </c>
      <c r="E422" s="205" t="s">
        <v>20</v>
      </c>
      <c r="F422" s="206" t="s">
        <v>351</v>
      </c>
      <c r="H422" s="207">
        <v>23.69</v>
      </c>
      <c r="I422" s="201"/>
      <c r="L422" s="196"/>
      <c r="M422" s="202"/>
      <c r="N422" s="203"/>
      <c r="O422" s="203"/>
      <c r="P422" s="203"/>
      <c r="Q422" s="203"/>
      <c r="R422" s="203"/>
      <c r="S422" s="203"/>
      <c r="T422" s="204"/>
      <c r="AT422" s="205" t="s">
        <v>158</v>
      </c>
      <c r="AU422" s="205" t="s">
        <v>86</v>
      </c>
      <c r="AV422" s="13" t="s">
        <v>86</v>
      </c>
      <c r="AW422" s="13" t="s">
        <v>40</v>
      </c>
      <c r="AX422" s="13" t="s">
        <v>76</v>
      </c>
      <c r="AY422" s="205" t="s">
        <v>148</v>
      </c>
    </row>
    <row r="423" spans="2:51" s="12" customFormat="1" ht="13.5">
      <c r="B423" s="188"/>
      <c r="D423" s="186" t="s">
        <v>158</v>
      </c>
      <c r="E423" s="189" t="s">
        <v>20</v>
      </c>
      <c r="F423" s="190" t="s">
        <v>352</v>
      </c>
      <c r="H423" s="191" t="s">
        <v>20</v>
      </c>
      <c r="I423" s="192"/>
      <c r="L423" s="188"/>
      <c r="M423" s="193"/>
      <c r="N423" s="194"/>
      <c r="O423" s="194"/>
      <c r="P423" s="194"/>
      <c r="Q423" s="194"/>
      <c r="R423" s="194"/>
      <c r="S423" s="194"/>
      <c r="T423" s="195"/>
      <c r="AT423" s="191" t="s">
        <v>158</v>
      </c>
      <c r="AU423" s="191" t="s">
        <v>86</v>
      </c>
      <c r="AV423" s="12" t="s">
        <v>22</v>
      </c>
      <c r="AW423" s="12" t="s">
        <v>40</v>
      </c>
      <c r="AX423" s="12" t="s">
        <v>76</v>
      </c>
      <c r="AY423" s="191" t="s">
        <v>148</v>
      </c>
    </row>
    <row r="424" spans="2:51" s="13" customFormat="1" ht="13.5">
      <c r="B424" s="196"/>
      <c r="D424" s="186" t="s">
        <v>158</v>
      </c>
      <c r="E424" s="205" t="s">
        <v>20</v>
      </c>
      <c r="F424" s="206" t="s">
        <v>353</v>
      </c>
      <c r="H424" s="207">
        <v>6.76</v>
      </c>
      <c r="I424" s="201"/>
      <c r="L424" s="196"/>
      <c r="M424" s="202"/>
      <c r="N424" s="203"/>
      <c r="O424" s="203"/>
      <c r="P424" s="203"/>
      <c r="Q424" s="203"/>
      <c r="R424" s="203"/>
      <c r="S424" s="203"/>
      <c r="T424" s="204"/>
      <c r="AT424" s="205" t="s">
        <v>158</v>
      </c>
      <c r="AU424" s="205" t="s">
        <v>86</v>
      </c>
      <c r="AV424" s="13" t="s">
        <v>86</v>
      </c>
      <c r="AW424" s="13" t="s">
        <v>40</v>
      </c>
      <c r="AX424" s="13" t="s">
        <v>76</v>
      </c>
      <c r="AY424" s="205" t="s">
        <v>148</v>
      </c>
    </row>
    <row r="425" spans="2:51" s="12" customFormat="1" ht="13.5">
      <c r="B425" s="188"/>
      <c r="D425" s="186" t="s">
        <v>158</v>
      </c>
      <c r="E425" s="189" t="s">
        <v>20</v>
      </c>
      <c r="F425" s="190" t="s">
        <v>354</v>
      </c>
      <c r="H425" s="191" t="s">
        <v>20</v>
      </c>
      <c r="I425" s="192"/>
      <c r="L425" s="188"/>
      <c r="M425" s="193"/>
      <c r="N425" s="194"/>
      <c r="O425" s="194"/>
      <c r="P425" s="194"/>
      <c r="Q425" s="194"/>
      <c r="R425" s="194"/>
      <c r="S425" s="194"/>
      <c r="T425" s="195"/>
      <c r="AT425" s="191" t="s">
        <v>158</v>
      </c>
      <c r="AU425" s="191" t="s">
        <v>86</v>
      </c>
      <c r="AV425" s="12" t="s">
        <v>22</v>
      </c>
      <c r="AW425" s="12" t="s">
        <v>40</v>
      </c>
      <c r="AX425" s="12" t="s">
        <v>76</v>
      </c>
      <c r="AY425" s="191" t="s">
        <v>148</v>
      </c>
    </row>
    <row r="426" spans="2:51" s="13" customFormat="1" ht="13.5">
      <c r="B426" s="196"/>
      <c r="D426" s="186" t="s">
        <v>158</v>
      </c>
      <c r="E426" s="205" t="s">
        <v>20</v>
      </c>
      <c r="F426" s="206" t="s">
        <v>351</v>
      </c>
      <c r="H426" s="207">
        <v>23.69</v>
      </c>
      <c r="I426" s="201"/>
      <c r="L426" s="196"/>
      <c r="M426" s="202"/>
      <c r="N426" s="203"/>
      <c r="O426" s="203"/>
      <c r="P426" s="203"/>
      <c r="Q426" s="203"/>
      <c r="R426" s="203"/>
      <c r="S426" s="203"/>
      <c r="T426" s="204"/>
      <c r="AT426" s="205" t="s">
        <v>158</v>
      </c>
      <c r="AU426" s="205" t="s">
        <v>86</v>
      </c>
      <c r="AV426" s="13" t="s">
        <v>86</v>
      </c>
      <c r="AW426" s="13" t="s">
        <v>40</v>
      </c>
      <c r="AX426" s="13" t="s">
        <v>76</v>
      </c>
      <c r="AY426" s="205" t="s">
        <v>148</v>
      </c>
    </row>
    <row r="427" spans="2:51" s="12" customFormat="1" ht="13.5">
      <c r="B427" s="188"/>
      <c r="D427" s="186" t="s">
        <v>158</v>
      </c>
      <c r="E427" s="189" t="s">
        <v>20</v>
      </c>
      <c r="F427" s="190" t="s">
        <v>355</v>
      </c>
      <c r="H427" s="191" t="s">
        <v>20</v>
      </c>
      <c r="I427" s="192"/>
      <c r="L427" s="188"/>
      <c r="M427" s="193"/>
      <c r="N427" s="194"/>
      <c r="O427" s="194"/>
      <c r="P427" s="194"/>
      <c r="Q427" s="194"/>
      <c r="R427" s="194"/>
      <c r="S427" s="194"/>
      <c r="T427" s="195"/>
      <c r="AT427" s="191" t="s">
        <v>158</v>
      </c>
      <c r="AU427" s="191" t="s">
        <v>86</v>
      </c>
      <c r="AV427" s="12" t="s">
        <v>22</v>
      </c>
      <c r="AW427" s="12" t="s">
        <v>40</v>
      </c>
      <c r="AX427" s="12" t="s">
        <v>76</v>
      </c>
      <c r="AY427" s="191" t="s">
        <v>148</v>
      </c>
    </row>
    <row r="428" spans="2:51" s="13" customFormat="1" ht="13.5">
      <c r="B428" s="196"/>
      <c r="D428" s="186" t="s">
        <v>158</v>
      </c>
      <c r="E428" s="205" t="s">
        <v>20</v>
      </c>
      <c r="F428" s="206" t="s">
        <v>349</v>
      </c>
      <c r="H428" s="207">
        <v>16.67</v>
      </c>
      <c r="I428" s="201"/>
      <c r="L428" s="196"/>
      <c r="M428" s="202"/>
      <c r="N428" s="203"/>
      <c r="O428" s="203"/>
      <c r="P428" s="203"/>
      <c r="Q428" s="203"/>
      <c r="R428" s="203"/>
      <c r="S428" s="203"/>
      <c r="T428" s="204"/>
      <c r="AT428" s="205" t="s">
        <v>158</v>
      </c>
      <c r="AU428" s="205" t="s">
        <v>86</v>
      </c>
      <c r="AV428" s="13" t="s">
        <v>86</v>
      </c>
      <c r="AW428" s="13" t="s">
        <v>40</v>
      </c>
      <c r="AX428" s="13" t="s">
        <v>76</v>
      </c>
      <c r="AY428" s="205" t="s">
        <v>148</v>
      </c>
    </row>
    <row r="429" spans="2:51" s="12" customFormat="1" ht="13.5">
      <c r="B429" s="188"/>
      <c r="D429" s="186" t="s">
        <v>158</v>
      </c>
      <c r="E429" s="189" t="s">
        <v>20</v>
      </c>
      <c r="F429" s="190" t="s">
        <v>356</v>
      </c>
      <c r="H429" s="191" t="s">
        <v>20</v>
      </c>
      <c r="I429" s="192"/>
      <c r="L429" s="188"/>
      <c r="M429" s="193"/>
      <c r="N429" s="194"/>
      <c r="O429" s="194"/>
      <c r="P429" s="194"/>
      <c r="Q429" s="194"/>
      <c r="R429" s="194"/>
      <c r="S429" s="194"/>
      <c r="T429" s="195"/>
      <c r="AT429" s="191" t="s">
        <v>158</v>
      </c>
      <c r="AU429" s="191" t="s">
        <v>86</v>
      </c>
      <c r="AV429" s="12" t="s">
        <v>22</v>
      </c>
      <c r="AW429" s="12" t="s">
        <v>40</v>
      </c>
      <c r="AX429" s="12" t="s">
        <v>76</v>
      </c>
      <c r="AY429" s="191" t="s">
        <v>148</v>
      </c>
    </row>
    <row r="430" spans="2:51" s="13" customFormat="1" ht="13.5">
      <c r="B430" s="196"/>
      <c r="D430" s="186" t="s">
        <v>158</v>
      </c>
      <c r="E430" s="205" t="s">
        <v>20</v>
      </c>
      <c r="F430" s="206" t="s">
        <v>351</v>
      </c>
      <c r="H430" s="207">
        <v>23.69</v>
      </c>
      <c r="I430" s="201"/>
      <c r="L430" s="196"/>
      <c r="M430" s="202"/>
      <c r="N430" s="203"/>
      <c r="O430" s="203"/>
      <c r="P430" s="203"/>
      <c r="Q430" s="203"/>
      <c r="R430" s="203"/>
      <c r="S430" s="203"/>
      <c r="T430" s="204"/>
      <c r="AT430" s="205" t="s">
        <v>158</v>
      </c>
      <c r="AU430" s="205" t="s">
        <v>86</v>
      </c>
      <c r="AV430" s="13" t="s">
        <v>86</v>
      </c>
      <c r="AW430" s="13" t="s">
        <v>40</v>
      </c>
      <c r="AX430" s="13" t="s">
        <v>76</v>
      </c>
      <c r="AY430" s="205" t="s">
        <v>148</v>
      </c>
    </row>
    <row r="431" spans="2:51" s="12" customFormat="1" ht="13.5">
      <c r="B431" s="188"/>
      <c r="D431" s="186" t="s">
        <v>158</v>
      </c>
      <c r="E431" s="189" t="s">
        <v>20</v>
      </c>
      <c r="F431" s="190" t="s">
        <v>357</v>
      </c>
      <c r="H431" s="191" t="s">
        <v>20</v>
      </c>
      <c r="I431" s="192"/>
      <c r="L431" s="188"/>
      <c r="M431" s="193"/>
      <c r="N431" s="194"/>
      <c r="O431" s="194"/>
      <c r="P431" s="194"/>
      <c r="Q431" s="194"/>
      <c r="R431" s="194"/>
      <c r="S431" s="194"/>
      <c r="T431" s="195"/>
      <c r="AT431" s="191" t="s">
        <v>158</v>
      </c>
      <c r="AU431" s="191" t="s">
        <v>86</v>
      </c>
      <c r="AV431" s="12" t="s">
        <v>22</v>
      </c>
      <c r="AW431" s="12" t="s">
        <v>40</v>
      </c>
      <c r="AX431" s="12" t="s">
        <v>76</v>
      </c>
      <c r="AY431" s="191" t="s">
        <v>148</v>
      </c>
    </row>
    <row r="432" spans="2:51" s="13" customFormat="1" ht="13.5">
      <c r="B432" s="196"/>
      <c r="D432" s="186" t="s">
        <v>158</v>
      </c>
      <c r="E432" s="205" t="s">
        <v>20</v>
      </c>
      <c r="F432" s="206" t="s">
        <v>358</v>
      </c>
      <c r="H432" s="207">
        <v>1.19</v>
      </c>
      <c r="I432" s="201"/>
      <c r="L432" s="196"/>
      <c r="M432" s="202"/>
      <c r="N432" s="203"/>
      <c r="O432" s="203"/>
      <c r="P432" s="203"/>
      <c r="Q432" s="203"/>
      <c r="R432" s="203"/>
      <c r="S432" s="203"/>
      <c r="T432" s="204"/>
      <c r="AT432" s="205" t="s">
        <v>158</v>
      </c>
      <c r="AU432" s="205" t="s">
        <v>86</v>
      </c>
      <c r="AV432" s="13" t="s">
        <v>86</v>
      </c>
      <c r="AW432" s="13" t="s">
        <v>40</v>
      </c>
      <c r="AX432" s="13" t="s">
        <v>76</v>
      </c>
      <c r="AY432" s="205" t="s">
        <v>148</v>
      </c>
    </row>
    <row r="433" spans="2:51" s="12" customFormat="1" ht="13.5">
      <c r="B433" s="188"/>
      <c r="D433" s="186" t="s">
        <v>158</v>
      </c>
      <c r="E433" s="189" t="s">
        <v>20</v>
      </c>
      <c r="F433" s="190" t="s">
        <v>359</v>
      </c>
      <c r="H433" s="191" t="s">
        <v>20</v>
      </c>
      <c r="I433" s="192"/>
      <c r="L433" s="188"/>
      <c r="M433" s="193"/>
      <c r="N433" s="194"/>
      <c r="O433" s="194"/>
      <c r="P433" s="194"/>
      <c r="Q433" s="194"/>
      <c r="R433" s="194"/>
      <c r="S433" s="194"/>
      <c r="T433" s="195"/>
      <c r="AT433" s="191" t="s">
        <v>158</v>
      </c>
      <c r="AU433" s="191" t="s">
        <v>86</v>
      </c>
      <c r="AV433" s="12" t="s">
        <v>22</v>
      </c>
      <c r="AW433" s="12" t="s">
        <v>40</v>
      </c>
      <c r="AX433" s="12" t="s">
        <v>76</v>
      </c>
      <c r="AY433" s="191" t="s">
        <v>148</v>
      </c>
    </row>
    <row r="434" spans="2:51" s="13" customFormat="1" ht="13.5">
      <c r="B434" s="196"/>
      <c r="D434" s="186" t="s">
        <v>158</v>
      </c>
      <c r="E434" s="205" t="s">
        <v>20</v>
      </c>
      <c r="F434" s="206" t="s">
        <v>358</v>
      </c>
      <c r="H434" s="207">
        <v>1.19</v>
      </c>
      <c r="I434" s="201"/>
      <c r="L434" s="196"/>
      <c r="M434" s="202"/>
      <c r="N434" s="203"/>
      <c r="O434" s="203"/>
      <c r="P434" s="203"/>
      <c r="Q434" s="203"/>
      <c r="R434" s="203"/>
      <c r="S434" s="203"/>
      <c r="T434" s="204"/>
      <c r="AT434" s="205" t="s">
        <v>158</v>
      </c>
      <c r="AU434" s="205" t="s">
        <v>86</v>
      </c>
      <c r="AV434" s="13" t="s">
        <v>86</v>
      </c>
      <c r="AW434" s="13" t="s">
        <v>40</v>
      </c>
      <c r="AX434" s="13" t="s">
        <v>76</v>
      </c>
      <c r="AY434" s="205" t="s">
        <v>148</v>
      </c>
    </row>
    <row r="435" spans="2:51" s="12" customFormat="1" ht="13.5">
      <c r="B435" s="188"/>
      <c r="D435" s="186" t="s">
        <v>158</v>
      </c>
      <c r="E435" s="189" t="s">
        <v>20</v>
      </c>
      <c r="F435" s="190" t="s">
        <v>360</v>
      </c>
      <c r="H435" s="191" t="s">
        <v>20</v>
      </c>
      <c r="I435" s="192"/>
      <c r="L435" s="188"/>
      <c r="M435" s="193"/>
      <c r="N435" s="194"/>
      <c r="O435" s="194"/>
      <c r="P435" s="194"/>
      <c r="Q435" s="194"/>
      <c r="R435" s="194"/>
      <c r="S435" s="194"/>
      <c r="T435" s="195"/>
      <c r="AT435" s="191" t="s">
        <v>158</v>
      </c>
      <c r="AU435" s="191" t="s">
        <v>86</v>
      </c>
      <c r="AV435" s="12" t="s">
        <v>22</v>
      </c>
      <c r="AW435" s="12" t="s">
        <v>40</v>
      </c>
      <c r="AX435" s="12" t="s">
        <v>76</v>
      </c>
      <c r="AY435" s="191" t="s">
        <v>148</v>
      </c>
    </row>
    <row r="436" spans="2:51" s="13" customFormat="1" ht="13.5">
      <c r="B436" s="196"/>
      <c r="D436" s="186" t="s">
        <v>158</v>
      </c>
      <c r="E436" s="205" t="s">
        <v>20</v>
      </c>
      <c r="F436" s="206" t="s">
        <v>358</v>
      </c>
      <c r="H436" s="207">
        <v>1.19</v>
      </c>
      <c r="I436" s="201"/>
      <c r="L436" s="196"/>
      <c r="M436" s="202"/>
      <c r="N436" s="203"/>
      <c r="O436" s="203"/>
      <c r="P436" s="203"/>
      <c r="Q436" s="203"/>
      <c r="R436" s="203"/>
      <c r="S436" s="203"/>
      <c r="T436" s="204"/>
      <c r="AT436" s="205" t="s">
        <v>158</v>
      </c>
      <c r="AU436" s="205" t="s">
        <v>86</v>
      </c>
      <c r="AV436" s="13" t="s">
        <v>86</v>
      </c>
      <c r="AW436" s="13" t="s">
        <v>40</v>
      </c>
      <c r="AX436" s="13" t="s">
        <v>76</v>
      </c>
      <c r="AY436" s="205" t="s">
        <v>148</v>
      </c>
    </row>
    <row r="437" spans="2:51" s="12" customFormat="1" ht="13.5">
      <c r="B437" s="188"/>
      <c r="D437" s="186" t="s">
        <v>158</v>
      </c>
      <c r="E437" s="189" t="s">
        <v>20</v>
      </c>
      <c r="F437" s="190" t="s">
        <v>361</v>
      </c>
      <c r="H437" s="191" t="s">
        <v>20</v>
      </c>
      <c r="I437" s="192"/>
      <c r="L437" s="188"/>
      <c r="M437" s="193"/>
      <c r="N437" s="194"/>
      <c r="O437" s="194"/>
      <c r="P437" s="194"/>
      <c r="Q437" s="194"/>
      <c r="R437" s="194"/>
      <c r="S437" s="194"/>
      <c r="T437" s="195"/>
      <c r="AT437" s="191" t="s">
        <v>158</v>
      </c>
      <c r="AU437" s="191" t="s">
        <v>86</v>
      </c>
      <c r="AV437" s="12" t="s">
        <v>22</v>
      </c>
      <c r="AW437" s="12" t="s">
        <v>40</v>
      </c>
      <c r="AX437" s="12" t="s">
        <v>76</v>
      </c>
      <c r="AY437" s="191" t="s">
        <v>148</v>
      </c>
    </row>
    <row r="438" spans="2:51" s="13" customFormat="1" ht="13.5">
      <c r="B438" s="196"/>
      <c r="D438" s="186" t="s">
        <v>158</v>
      </c>
      <c r="E438" s="205" t="s">
        <v>20</v>
      </c>
      <c r="F438" s="206" t="s">
        <v>362</v>
      </c>
      <c r="H438" s="207">
        <v>6.58</v>
      </c>
      <c r="I438" s="201"/>
      <c r="L438" s="196"/>
      <c r="M438" s="202"/>
      <c r="N438" s="203"/>
      <c r="O438" s="203"/>
      <c r="P438" s="203"/>
      <c r="Q438" s="203"/>
      <c r="R438" s="203"/>
      <c r="S438" s="203"/>
      <c r="T438" s="204"/>
      <c r="AT438" s="205" t="s">
        <v>158</v>
      </c>
      <c r="AU438" s="205" t="s">
        <v>86</v>
      </c>
      <c r="AV438" s="13" t="s">
        <v>86</v>
      </c>
      <c r="AW438" s="13" t="s">
        <v>40</v>
      </c>
      <c r="AX438" s="13" t="s">
        <v>76</v>
      </c>
      <c r="AY438" s="205" t="s">
        <v>148</v>
      </c>
    </row>
    <row r="439" spans="2:51" s="12" customFormat="1" ht="13.5">
      <c r="B439" s="188"/>
      <c r="D439" s="186" t="s">
        <v>158</v>
      </c>
      <c r="E439" s="189" t="s">
        <v>20</v>
      </c>
      <c r="F439" s="190" t="s">
        <v>363</v>
      </c>
      <c r="H439" s="191" t="s">
        <v>20</v>
      </c>
      <c r="I439" s="192"/>
      <c r="L439" s="188"/>
      <c r="M439" s="193"/>
      <c r="N439" s="194"/>
      <c r="O439" s="194"/>
      <c r="P439" s="194"/>
      <c r="Q439" s="194"/>
      <c r="R439" s="194"/>
      <c r="S439" s="194"/>
      <c r="T439" s="195"/>
      <c r="AT439" s="191" t="s">
        <v>158</v>
      </c>
      <c r="AU439" s="191" t="s">
        <v>86</v>
      </c>
      <c r="AV439" s="12" t="s">
        <v>22</v>
      </c>
      <c r="AW439" s="12" t="s">
        <v>40</v>
      </c>
      <c r="AX439" s="12" t="s">
        <v>76</v>
      </c>
      <c r="AY439" s="191" t="s">
        <v>148</v>
      </c>
    </row>
    <row r="440" spans="2:51" s="13" customFormat="1" ht="13.5">
      <c r="B440" s="196"/>
      <c r="D440" s="186" t="s">
        <v>158</v>
      </c>
      <c r="E440" s="205" t="s">
        <v>20</v>
      </c>
      <c r="F440" s="206" t="s">
        <v>351</v>
      </c>
      <c r="H440" s="207">
        <v>23.69</v>
      </c>
      <c r="I440" s="201"/>
      <c r="L440" s="196"/>
      <c r="M440" s="202"/>
      <c r="N440" s="203"/>
      <c r="O440" s="203"/>
      <c r="P440" s="203"/>
      <c r="Q440" s="203"/>
      <c r="R440" s="203"/>
      <c r="S440" s="203"/>
      <c r="T440" s="204"/>
      <c r="AT440" s="205" t="s">
        <v>158</v>
      </c>
      <c r="AU440" s="205" t="s">
        <v>86</v>
      </c>
      <c r="AV440" s="13" t="s">
        <v>86</v>
      </c>
      <c r="AW440" s="13" t="s">
        <v>40</v>
      </c>
      <c r="AX440" s="13" t="s">
        <v>76</v>
      </c>
      <c r="AY440" s="205" t="s">
        <v>148</v>
      </c>
    </row>
    <row r="441" spans="2:51" s="12" customFormat="1" ht="13.5">
      <c r="B441" s="188"/>
      <c r="D441" s="186" t="s">
        <v>158</v>
      </c>
      <c r="E441" s="189" t="s">
        <v>20</v>
      </c>
      <c r="F441" s="190" t="s">
        <v>364</v>
      </c>
      <c r="H441" s="191" t="s">
        <v>20</v>
      </c>
      <c r="I441" s="192"/>
      <c r="L441" s="188"/>
      <c r="M441" s="193"/>
      <c r="N441" s="194"/>
      <c r="O441" s="194"/>
      <c r="P441" s="194"/>
      <c r="Q441" s="194"/>
      <c r="R441" s="194"/>
      <c r="S441" s="194"/>
      <c r="T441" s="195"/>
      <c r="AT441" s="191" t="s">
        <v>158</v>
      </c>
      <c r="AU441" s="191" t="s">
        <v>86</v>
      </c>
      <c r="AV441" s="12" t="s">
        <v>22</v>
      </c>
      <c r="AW441" s="12" t="s">
        <v>40</v>
      </c>
      <c r="AX441" s="12" t="s">
        <v>76</v>
      </c>
      <c r="AY441" s="191" t="s">
        <v>148</v>
      </c>
    </row>
    <row r="442" spans="2:51" s="13" customFormat="1" ht="13.5">
      <c r="B442" s="196"/>
      <c r="D442" s="186" t="s">
        <v>158</v>
      </c>
      <c r="E442" s="205" t="s">
        <v>20</v>
      </c>
      <c r="F442" s="206" t="s">
        <v>349</v>
      </c>
      <c r="H442" s="207">
        <v>16.67</v>
      </c>
      <c r="I442" s="201"/>
      <c r="L442" s="196"/>
      <c r="M442" s="202"/>
      <c r="N442" s="203"/>
      <c r="O442" s="203"/>
      <c r="P442" s="203"/>
      <c r="Q442" s="203"/>
      <c r="R442" s="203"/>
      <c r="S442" s="203"/>
      <c r="T442" s="204"/>
      <c r="AT442" s="205" t="s">
        <v>158</v>
      </c>
      <c r="AU442" s="205" t="s">
        <v>86</v>
      </c>
      <c r="AV442" s="13" t="s">
        <v>86</v>
      </c>
      <c r="AW442" s="13" t="s">
        <v>40</v>
      </c>
      <c r="AX442" s="13" t="s">
        <v>76</v>
      </c>
      <c r="AY442" s="205" t="s">
        <v>148</v>
      </c>
    </row>
    <row r="443" spans="2:51" s="12" customFormat="1" ht="13.5">
      <c r="B443" s="188"/>
      <c r="D443" s="186" t="s">
        <v>158</v>
      </c>
      <c r="E443" s="189" t="s">
        <v>20</v>
      </c>
      <c r="F443" s="190" t="s">
        <v>365</v>
      </c>
      <c r="H443" s="191" t="s">
        <v>20</v>
      </c>
      <c r="I443" s="192"/>
      <c r="L443" s="188"/>
      <c r="M443" s="193"/>
      <c r="N443" s="194"/>
      <c r="O443" s="194"/>
      <c r="P443" s="194"/>
      <c r="Q443" s="194"/>
      <c r="R443" s="194"/>
      <c r="S443" s="194"/>
      <c r="T443" s="195"/>
      <c r="AT443" s="191" t="s">
        <v>158</v>
      </c>
      <c r="AU443" s="191" t="s">
        <v>86</v>
      </c>
      <c r="AV443" s="12" t="s">
        <v>22</v>
      </c>
      <c r="AW443" s="12" t="s">
        <v>40</v>
      </c>
      <c r="AX443" s="12" t="s">
        <v>76</v>
      </c>
      <c r="AY443" s="191" t="s">
        <v>148</v>
      </c>
    </row>
    <row r="444" spans="2:51" s="13" customFormat="1" ht="13.5">
      <c r="B444" s="196"/>
      <c r="D444" s="186" t="s">
        <v>158</v>
      </c>
      <c r="E444" s="205" t="s">
        <v>20</v>
      </c>
      <c r="F444" s="206" t="s">
        <v>366</v>
      </c>
      <c r="H444" s="207">
        <v>0.88</v>
      </c>
      <c r="I444" s="201"/>
      <c r="L444" s="196"/>
      <c r="M444" s="202"/>
      <c r="N444" s="203"/>
      <c r="O444" s="203"/>
      <c r="P444" s="203"/>
      <c r="Q444" s="203"/>
      <c r="R444" s="203"/>
      <c r="S444" s="203"/>
      <c r="T444" s="204"/>
      <c r="AT444" s="205" t="s">
        <v>158</v>
      </c>
      <c r="AU444" s="205" t="s">
        <v>86</v>
      </c>
      <c r="AV444" s="13" t="s">
        <v>86</v>
      </c>
      <c r="AW444" s="13" t="s">
        <v>40</v>
      </c>
      <c r="AX444" s="13" t="s">
        <v>76</v>
      </c>
      <c r="AY444" s="205" t="s">
        <v>148</v>
      </c>
    </row>
    <row r="445" spans="2:51" s="12" customFormat="1" ht="13.5">
      <c r="B445" s="188"/>
      <c r="D445" s="186" t="s">
        <v>158</v>
      </c>
      <c r="E445" s="189" t="s">
        <v>20</v>
      </c>
      <c r="F445" s="190" t="s">
        <v>367</v>
      </c>
      <c r="H445" s="191" t="s">
        <v>20</v>
      </c>
      <c r="I445" s="192"/>
      <c r="L445" s="188"/>
      <c r="M445" s="193"/>
      <c r="N445" s="194"/>
      <c r="O445" s="194"/>
      <c r="P445" s="194"/>
      <c r="Q445" s="194"/>
      <c r="R445" s="194"/>
      <c r="S445" s="194"/>
      <c r="T445" s="195"/>
      <c r="AT445" s="191" t="s">
        <v>158</v>
      </c>
      <c r="AU445" s="191" t="s">
        <v>86</v>
      </c>
      <c r="AV445" s="12" t="s">
        <v>22</v>
      </c>
      <c r="AW445" s="12" t="s">
        <v>40</v>
      </c>
      <c r="AX445" s="12" t="s">
        <v>76</v>
      </c>
      <c r="AY445" s="191" t="s">
        <v>148</v>
      </c>
    </row>
    <row r="446" spans="2:51" s="13" customFormat="1" ht="13.5">
      <c r="B446" s="196"/>
      <c r="D446" s="186" t="s">
        <v>158</v>
      </c>
      <c r="E446" s="205" t="s">
        <v>20</v>
      </c>
      <c r="F446" s="206" t="s">
        <v>366</v>
      </c>
      <c r="H446" s="207">
        <v>0.88</v>
      </c>
      <c r="I446" s="201"/>
      <c r="L446" s="196"/>
      <c r="M446" s="202"/>
      <c r="N446" s="203"/>
      <c r="O446" s="203"/>
      <c r="P446" s="203"/>
      <c r="Q446" s="203"/>
      <c r="R446" s="203"/>
      <c r="S446" s="203"/>
      <c r="T446" s="204"/>
      <c r="AT446" s="205" t="s">
        <v>158</v>
      </c>
      <c r="AU446" s="205" t="s">
        <v>86</v>
      </c>
      <c r="AV446" s="13" t="s">
        <v>86</v>
      </c>
      <c r="AW446" s="13" t="s">
        <v>40</v>
      </c>
      <c r="AX446" s="13" t="s">
        <v>76</v>
      </c>
      <c r="AY446" s="205" t="s">
        <v>148</v>
      </c>
    </row>
    <row r="447" spans="2:51" s="12" customFormat="1" ht="13.5">
      <c r="B447" s="188"/>
      <c r="D447" s="186" t="s">
        <v>158</v>
      </c>
      <c r="E447" s="189" t="s">
        <v>20</v>
      </c>
      <c r="F447" s="190" t="s">
        <v>368</v>
      </c>
      <c r="H447" s="191" t="s">
        <v>20</v>
      </c>
      <c r="I447" s="192"/>
      <c r="L447" s="188"/>
      <c r="M447" s="193"/>
      <c r="N447" s="194"/>
      <c r="O447" s="194"/>
      <c r="P447" s="194"/>
      <c r="Q447" s="194"/>
      <c r="R447" s="194"/>
      <c r="S447" s="194"/>
      <c r="T447" s="195"/>
      <c r="AT447" s="191" t="s">
        <v>158</v>
      </c>
      <c r="AU447" s="191" t="s">
        <v>86</v>
      </c>
      <c r="AV447" s="12" t="s">
        <v>22</v>
      </c>
      <c r="AW447" s="12" t="s">
        <v>40</v>
      </c>
      <c r="AX447" s="12" t="s">
        <v>76</v>
      </c>
      <c r="AY447" s="191" t="s">
        <v>148</v>
      </c>
    </row>
    <row r="448" spans="2:51" s="13" customFormat="1" ht="13.5">
      <c r="B448" s="196"/>
      <c r="D448" s="186" t="s">
        <v>158</v>
      </c>
      <c r="E448" s="205" t="s">
        <v>20</v>
      </c>
      <c r="F448" s="206" t="s">
        <v>366</v>
      </c>
      <c r="H448" s="207">
        <v>0.88</v>
      </c>
      <c r="I448" s="201"/>
      <c r="L448" s="196"/>
      <c r="M448" s="202"/>
      <c r="N448" s="203"/>
      <c r="O448" s="203"/>
      <c r="P448" s="203"/>
      <c r="Q448" s="203"/>
      <c r="R448" s="203"/>
      <c r="S448" s="203"/>
      <c r="T448" s="204"/>
      <c r="AT448" s="205" t="s">
        <v>158</v>
      </c>
      <c r="AU448" s="205" t="s">
        <v>86</v>
      </c>
      <c r="AV448" s="13" t="s">
        <v>86</v>
      </c>
      <c r="AW448" s="13" t="s">
        <v>40</v>
      </c>
      <c r="AX448" s="13" t="s">
        <v>76</v>
      </c>
      <c r="AY448" s="205" t="s">
        <v>148</v>
      </c>
    </row>
    <row r="449" spans="2:51" s="12" customFormat="1" ht="13.5">
      <c r="B449" s="188"/>
      <c r="D449" s="186" t="s">
        <v>158</v>
      </c>
      <c r="E449" s="189" t="s">
        <v>20</v>
      </c>
      <c r="F449" s="190" t="s">
        <v>369</v>
      </c>
      <c r="H449" s="191" t="s">
        <v>20</v>
      </c>
      <c r="I449" s="192"/>
      <c r="L449" s="188"/>
      <c r="M449" s="193"/>
      <c r="N449" s="194"/>
      <c r="O449" s="194"/>
      <c r="P449" s="194"/>
      <c r="Q449" s="194"/>
      <c r="R449" s="194"/>
      <c r="S449" s="194"/>
      <c r="T449" s="195"/>
      <c r="AT449" s="191" t="s">
        <v>158</v>
      </c>
      <c r="AU449" s="191" t="s">
        <v>86</v>
      </c>
      <c r="AV449" s="12" t="s">
        <v>22</v>
      </c>
      <c r="AW449" s="12" t="s">
        <v>40</v>
      </c>
      <c r="AX449" s="12" t="s">
        <v>76</v>
      </c>
      <c r="AY449" s="191" t="s">
        <v>148</v>
      </c>
    </row>
    <row r="450" spans="2:51" s="13" customFormat="1" ht="13.5">
      <c r="B450" s="196"/>
      <c r="D450" s="186" t="s">
        <v>158</v>
      </c>
      <c r="E450" s="205" t="s">
        <v>20</v>
      </c>
      <c r="F450" s="206" t="s">
        <v>366</v>
      </c>
      <c r="H450" s="207">
        <v>0.88</v>
      </c>
      <c r="I450" s="201"/>
      <c r="L450" s="196"/>
      <c r="M450" s="202"/>
      <c r="N450" s="203"/>
      <c r="O450" s="203"/>
      <c r="P450" s="203"/>
      <c r="Q450" s="203"/>
      <c r="R450" s="203"/>
      <c r="S450" s="203"/>
      <c r="T450" s="204"/>
      <c r="AT450" s="205" t="s">
        <v>158</v>
      </c>
      <c r="AU450" s="205" t="s">
        <v>86</v>
      </c>
      <c r="AV450" s="13" t="s">
        <v>86</v>
      </c>
      <c r="AW450" s="13" t="s">
        <v>40</v>
      </c>
      <c r="AX450" s="13" t="s">
        <v>76</v>
      </c>
      <c r="AY450" s="205" t="s">
        <v>148</v>
      </c>
    </row>
    <row r="451" spans="2:51" s="12" customFormat="1" ht="13.5">
      <c r="B451" s="188"/>
      <c r="D451" s="186" t="s">
        <v>158</v>
      </c>
      <c r="E451" s="189" t="s">
        <v>20</v>
      </c>
      <c r="F451" s="190" t="s">
        <v>370</v>
      </c>
      <c r="H451" s="191" t="s">
        <v>20</v>
      </c>
      <c r="I451" s="192"/>
      <c r="L451" s="188"/>
      <c r="M451" s="193"/>
      <c r="N451" s="194"/>
      <c r="O451" s="194"/>
      <c r="P451" s="194"/>
      <c r="Q451" s="194"/>
      <c r="R451" s="194"/>
      <c r="S451" s="194"/>
      <c r="T451" s="195"/>
      <c r="AT451" s="191" t="s">
        <v>158</v>
      </c>
      <c r="AU451" s="191" t="s">
        <v>86</v>
      </c>
      <c r="AV451" s="12" t="s">
        <v>22</v>
      </c>
      <c r="AW451" s="12" t="s">
        <v>40</v>
      </c>
      <c r="AX451" s="12" t="s">
        <v>76</v>
      </c>
      <c r="AY451" s="191" t="s">
        <v>148</v>
      </c>
    </row>
    <row r="452" spans="2:51" s="13" customFormat="1" ht="13.5">
      <c r="B452" s="196"/>
      <c r="D452" s="186" t="s">
        <v>158</v>
      </c>
      <c r="E452" s="205" t="s">
        <v>20</v>
      </c>
      <c r="F452" s="206" t="s">
        <v>366</v>
      </c>
      <c r="H452" s="207">
        <v>0.88</v>
      </c>
      <c r="I452" s="201"/>
      <c r="L452" s="196"/>
      <c r="M452" s="202"/>
      <c r="N452" s="203"/>
      <c r="O452" s="203"/>
      <c r="P452" s="203"/>
      <c r="Q452" s="203"/>
      <c r="R452" s="203"/>
      <c r="S452" s="203"/>
      <c r="T452" s="204"/>
      <c r="AT452" s="205" t="s">
        <v>158</v>
      </c>
      <c r="AU452" s="205" t="s">
        <v>86</v>
      </c>
      <c r="AV452" s="13" t="s">
        <v>86</v>
      </c>
      <c r="AW452" s="13" t="s">
        <v>40</v>
      </c>
      <c r="AX452" s="13" t="s">
        <v>76</v>
      </c>
      <c r="AY452" s="205" t="s">
        <v>148</v>
      </c>
    </row>
    <row r="453" spans="2:51" s="12" customFormat="1" ht="13.5">
      <c r="B453" s="188"/>
      <c r="D453" s="186" t="s">
        <v>158</v>
      </c>
      <c r="E453" s="189" t="s">
        <v>20</v>
      </c>
      <c r="F453" s="190" t="s">
        <v>371</v>
      </c>
      <c r="H453" s="191" t="s">
        <v>20</v>
      </c>
      <c r="I453" s="192"/>
      <c r="L453" s="188"/>
      <c r="M453" s="193"/>
      <c r="N453" s="194"/>
      <c r="O453" s="194"/>
      <c r="P453" s="194"/>
      <c r="Q453" s="194"/>
      <c r="R453" s="194"/>
      <c r="S453" s="194"/>
      <c r="T453" s="195"/>
      <c r="AT453" s="191" t="s">
        <v>158</v>
      </c>
      <c r="AU453" s="191" t="s">
        <v>86</v>
      </c>
      <c r="AV453" s="12" t="s">
        <v>22</v>
      </c>
      <c r="AW453" s="12" t="s">
        <v>40</v>
      </c>
      <c r="AX453" s="12" t="s">
        <v>76</v>
      </c>
      <c r="AY453" s="191" t="s">
        <v>148</v>
      </c>
    </row>
    <row r="454" spans="2:51" s="13" customFormat="1" ht="13.5">
      <c r="B454" s="196"/>
      <c r="D454" s="186" t="s">
        <v>158</v>
      </c>
      <c r="E454" s="205" t="s">
        <v>20</v>
      </c>
      <c r="F454" s="206" t="s">
        <v>366</v>
      </c>
      <c r="H454" s="207">
        <v>0.88</v>
      </c>
      <c r="I454" s="201"/>
      <c r="L454" s="196"/>
      <c r="M454" s="202"/>
      <c r="N454" s="203"/>
      <c r="O454" s="203"/>
      <c r="P454" s="203"/>
      <c r="Q454" s="203"/>
      <c r="R454" s="203"/>
      <c r="S454" s="203"/>
      <c r="T454" s="204"/>
      <c r="AT454" s="205" t="s">
        <v>158</v>
      </c>
      <c r="AU454" s="205" t="s">
        <v>86</v>
      </c>
      <c r="AV454" s="13" t="s">
        <v>86</v>
      </c>
      <c r="AW454" s="13" t="s">
        <v>40</v>
      </c>
      <c r="AX454" s="13" t="s">
        <v>76</v>
      </c>
      <c r="AY454" s="205" t="s">
        <v>148</v>
      </c>
    </row>
    <row r="455" spans="2:51" s="12" customFormat="1" ht="13.5">
      <c r="B455" s="188"/>
      <c r="D455" s="186" t="s">
        <v>158</v>
      </c>
      <c r="E455" s="189" t="s">
        <v>20</v>
      </c>
      <c r="F455" s="190" t="s">
        <v>372</v>
      </c>
      <c r="H455" s="191" t="s">
        <v>20</v>
      </c>
      <c r="I455" s="192"/>
      <c r="L455" s="188"/>
      <c r="M455" s="193"/>
      <c r="N455" s="194"/>
      <c r="O455" s="194"/>
      <c r="P455" s="194"/>
      <c r="Q455" s="194"/>
      <c r="R455" s="194"/>
      <c r="S455" s="194"/>
      <c r="T455" s="195"/>
      <c r="AT455" s="191" t="s">
        <v>158</v>
      </c>
      <c r="AU455" s="191" t="s">
        <v>86</v>
      </c>
      <c r="AV455" s="12" t="s">
        <v>22</v>
      </c>
      <c r="AW455" s="12" t="s">
        <v>40</v>
      </c>
      <c r="AX455" s="12" t="s">
        <v>76</v>
      </c>
      <c r="AY455" s="191" t="s">
        <v>148</v>
      </c>
    </row>
    <row r="456" spans="2:51" s="13" customFormat="1" ht="13.5">
      <c r="B456" s="196"/>
      <c r="D456" s="186" t="s">
        <v>158</v>
      </c>
      <c r="E456" s="205" t="s">
        <v>20</v>
      </c>
      <c r="F456" s="206" t="s">
        <v>366</v>
      </c>
      <c r="H456" s="207">
        <v>0.88</v>
      </c>
      <c r="I456" s="201"/>
      <c r="L456" s="196"/>
      <c r="M456" s="202"/>
      <c r="N456" s="203"/>
      <c r="O456" s="203"/>
      <c r="P456" s="203"/>
      <c r="Q456" s="203"/>
      <c r="R456" s="203"/>
      <c r="S456" s="203"/>
      <c r="T456" s="204"/>
      <c r="AT456" s="205" t="s">
        <v>158</v>
      </c>
      <c r="AU456" s="205" t="s">
        <v>86</v>
      </c>
      <c r="AV456" s="13" t="s">
        <v>86</v>
      </c>
      <c r="AW456" s="13" t="s">
        <v>40</v>
      </c>
      <c r="AX456" s="13" t="s">
        <v>76</v>
      </c>
      <c r="AY456" s="205" t="s">
        <v>148</v>
      </c>
    </row>
    <row r="457" spans="2:51" s="12" customFormat="1" ht="13.5">
      <c r="B457" s="188"/>
      <c r="D457" s="186" t="s">
        <v>158</v>
      </c>
      <c r="E457" s="189" t="s">
        <v>20</v>
      </c>
      <c r="F457" s="190" t="s">
        <v>373</v>
      </c>
      <c r="H457" s="191" t="s">
        <v>20</v>
      </c>
      <c r="I457" s="192"/>
      <c r="L457" s="188"/>
      <c r="M457" s="193"/>
      <c r="N457" s="194"/>
      <c r="O457" s="194"/>
      <c r="P457" s="194"/>
      <c r="Q457" s="194"/>
      <c r="R457" s="194"/>
      <c r="S457" s="194"/>
      <c r="T457" s="195"/>
      <c r="AT457" s="191" t="s">
        <v>158</v>
      </c>
      <c r="AU457" s="191" t="s">
        <v>86</v>
      </c>
      <c r="AV457" s="12" t="s">
        <v>22</v>
      </c>
      <c r="AW457" s="12" t="s">
        <v>40</v>
      </c>
      <c r="AX457" s="12" t="s">
        <v>76</v>
      </c>
      <c r="AY457" s="191" t="s">
        <v>148</v>
      </c>
    </row>
    <row r="458" spans="2:51" s="13" customFormat="1" ht="13.5">
      <c r="B458" s="196"/>
      <c r="D458" s="186" t="s">
        <v>158</v>
      </c>
      <c r="E458" s="205" t="s">
        <v>20</v>
      </c>
      <c r="F458" s="206" t="s">
        <v>366</v>
      </c>
      <c r="H458" s="207">
        <v>0.88</v>
      </c>
      <c r="I458" s="201"/>
      <c r="L458" s="196"/>
      <c r="M458" s="202"/>
      <c r="N458" s="203"/>
      <c r="O458" s="203"/>
      <c r="P458" s="203"/>
      <c r="Q458" s="203"/>
      <c r="R458" s="203"/>
      <c r="S458" s="203"/>
      <c r="T458" s="204"/>
      <c r="AT458" s="205" t="s">
        <v>158</v>
      </c>
      <c r="AU458" s="205" t="s">
        <v>86</v>
      </c>
      <c r="AV458" s="13" t="s">
        <v>86</v>
      </c>
      <c r="AW458" s="13" t="s">
        <v>40</v>
      </c>
      <c r="AX458" s="13" t="s">
        <v>76</v>
      </c>
      <c r="AY458" s="205" t="s">
        <v>148</v>
      </c>
    </row>
    <row r="459" spans="2:51" s="12" customFormat="1" ht="13.5">
      <c r="B459" s="188"/>
      <c r="D459" s="186" t="s">
        <v>158</v>
      </c>
      <c r="E459" s="189" t="s">
        <v>20</v>
      </c>
      <c r="F459" s="190" t="s">
        <v>374</v>
      </c>
      <c r="H459" s="191" t="s">
        <v>20</v>
      </c>
      <c r="I459" s="192"/>
      <c r="L459" s="188"/>
      <c r="M459" s="193"/>
      <c r="N459" s="194"/>
      <c r="O459" s="194"/>
      <c r="P459" s="194"/>
      <c r="Q459" s="194"/>
      <c r="R459" s="194"/>
      <c r="S459" s="194"/>
      <c r="T459" s="195"/>
      <c r="AT459" s="191" t="s">
        <v>158</v>
      </c>
      <c r="AU459" s="191" t="s">
        <v>86</v>
      </c>
      <c r="AV459" s="12" t="s">
        <v>22</v>
      </c>
      <c r="AW459" s="12" t="s">
        <v>40</v>
      </c>
      <c r="AX459" s="12" t="s">
        <v>76</v>
      </c>
      <c r="AY459" s="191" t="s">
        <v>148</v>
      </c>
    </row>
    <row r="460" spans="2:51" s="13" customFormat="1" ht="13.5">
      <c r="B460" s="196"/>
      <c r="D460" s="186" t="s">
        <v>158</v>
      </c>
      <c r="E460" s="205" t="s">
        <v>20</v>
      </c>
      <c r="F460" s="206" t="s">
        <v>366</v>
      </c>
      <c r="H460" s="207">
        <v>0.88</v>
      </c>
      <c r="I460" s="201"/>
      <c r="L460" s="196"/>
      <c r="M460" s="202"/>
      <c r="N460" s="203"/>
      <c r="O460" s="203"/>
      <c r="P460" s="203"/>
      <c r="Q460" s="203"/>
      <c r="R460" s="203"/>
      <c r="S460" s="203"/>
      <c r="T460" s="204"/>
      <c r="AT460" s="205" t="s">
        <v>158</v>
      </c>
      <c r="AU460" s="205" t="s">
        <v>86</v>
      </c>
      <c r="AV460" s="13" t="s">
        <v>86</v>
      </c>
      <c r="AW460" s="13" t="s">
        <v>40</v>
      </c>
      <c r="AX460" s="13" t="s">
        <v>76</v>
      </c>
      <c r="AY460" s="205" t="s">
        <v>148</v>
      </c>
    </row>
    <row r="461" spans="2:51" s="12" customFormat="1" ht="13.5">
      <c r="B461" s="188"/>
      <c r="D461" s="186" t="s">
        <v>158</v>
      </c>
      <c r="E461" s="189" t="s">
        <v>20</v>
      </c>
      <c r="F461" s="190" t="s">
        <v>375</v>
      </c>
      <c r="H461" s="191" t="s">
        <v>20</v>
      </c>
      <c r="I461" s="192"/>
      <c r="L461" s="188"/>
      <c r="M461" s="193"/>
      <c r="N461" s="194"/>
      <c r="O461" s="194"/>
      <c r="P461" s="194"/>
      <c r="Q461" s="194"/>
      <c r="R461" s="194"/>
      <c r="S461" s="194"/>
      <c r="T461" s="195"/>
      <c r="AT461" s="191" t="s">
        <v>158</v>
      </c>
      <c r="AU461" s="191" t="s">
        <v>86</v>
      </c>
      <c r="AV461" s="12" t="s">
        <v>22</v>
      </c>
      <c r="AW461" s="12" t="s">
        <v>40</v>
      </c>
      <c r="AX461" s="12" t="s">
        <v>76</v>
      </c>
      <c r="AY461" s="191" t="s">
        <v>148</v>
      </c>
    </row>
    <row r="462" spans="2:51" s="13" customFormat="1" ht="13.5">
      <c r="B462" s="196"/>
      <c r="D462" s="186" t="s">
        <v>158</v>
      </c>
      <c r="E462" s="205" t="s">
        <v>20</v>
      </c>
      <c r="F462" s="206" t="s">
        <v>376</v>
      </c>
      <c r="H462" s="207">
        <v>1.6</v>
      </c>
      <c r="I462" s="201"/>
      <c r="L462" s="196"/>
      <c r="M462" s="202"/>
      <c r="N462" s="203"/>
      <c r="O462" s="203"/>
      <c r="P462" s="203"/>
      <c r="Q462" s="203"/>
      <c r="R462" s="203"/>
      <c r="S462" s="203"/>
      <c r="T462" s="204"/>
      <c r="AT462" s="205" t="s">
        <v>158</v>
      </c>
      <c r="AU462" s="205" t="s">
        <v>86</v>
      </c>
      <c r="AV462" s="13" t="s">
        <v>86</v>
      </c>
      <c r="AW462" s="13" t="s">
        <v>40</v>
      </c>
      <c r="AX462" s="13" t="s">
        <v>76</v>
      </c>
      <c r="AY462" s="205" t="s">
        <v>148</v>
      </c>
    </row>
    <row r="463" spans="2:51" s="12" customFormat="1" ht="13.5">
      <c r="B463" s="188"/>
      <c r="D463" s="186" t="s">
        <v>158</v>
      </c>
      <c r="E463" s="189" t="s">
        <v>20</v>
      </c>
      <c r="F463" s="190" t="s">
        <v>377</v>
      </c>
      <c r="H463" s="191" t="s">
        <v>20</v>
      </c>
      <c r="I463" s="192"/>
      <c r="L463" s="188"/>
      <c r="M463" s="193"/>
      <c r="N463" s="194"/>
      <c r="O463" s="194"/>
      <c r="P463" s="194"/>
      <c r="Q463" s="194"/>
      <c r="R463" s="194"/>
      <c r="S463" s="194"/>
      <c r="T463" s="195"/>
      <c r="AT463" s="191" t="s">
        <v>158</v>
      </c>
      <c r="AU463" s="191" t="s">
        <v>86</v>
      </c>
      <c r="AV463" s="12" t="s">
        <v>22</v>
      </c>
      <c r="AW463" s="12" t="s">
        <v>40</v>
      </c>
      <c r="AX463" s="12" t="s">
        <v>76</v>
      </c>
      <c r="AY463" s="191" t="s">
        <v>148</v>
      </c>
    </row>
    <row r="464" spans="2:51" s="13" customFormat="1" ht="13.5">
      <c r="B464" s="196"/>
      <c r="D464" s="186" t="s">
        <v>158</v>
      </c>
      <c r="E464" s="205" t="s">
        <v>20</v>
      </c>
      <c r="F464" s="206" t="s">
        <v>378</v>
      </c>
      <c r="H464" s="207">
        <v>1.45</v>
      </c>
      <c r="I464" s="201"/>
      <c r="L464" s="196"/>
      <c r="M464" s="202"/>
      <c r="N464" s="203"/>
      <c r="O464" s="203"/>
      <c r="P464" s="203"/>
      <c r="Q464" s="203"/>
      <c r="R464" s="203"/>
      <c r="S464" s="203"/>
      <c r="T464" s="204"/>
      <c r="AT464" s="205" t="s">
        <v>158</v>
      </c>
      <c r="AU464" s="205" t="s">
        <v>86</v>
      </c>
      <c r="AV464" s="13" t="s">
        <v>86</v>
      </c>
      <c r="AW464" s="13" t="s">
        <v>40</v>
      </c>
      <c r="AX464" s="13" t="s">
        <v>76</v>
      </c>
      <c r="AY464" s="205" t="s">
        <v>148</v>
      </c>
    </row>
    <row r="465" spans="2:51" s="12" customFormat="1" ht="13.5">
      <c r="B465" s="188"/>
      <c r="D465" s="186" t="s">
        <v>158</v>
      </c>
      <c r="E465" s="189" t="s">
        <v>20</v>
      </c>
      <c r="F465" s="190" t="s">
        <v>379</v>
      </c>
      <c r="H465" s="191" t="s">
        <v>20</v>
      </c>
      <c r="I465" s="192"/>
      <c r="L465" s="188"/>
      <c r="M465" s="193"/>
      <c r="N465" s="194"/>
      <c r="O465" s="194"/>
      <c r="P465" s="194"/>
      <c r="Q465" s="194"/>
      <c r="R465" s="194"/>
      <c r="S465" s="194"/>
      <c r="T465" s="195"/>
      <c r="AT465" s="191" t="s">
        <v>158</v>
      </c>
      <c r="AU465" s="191" t="s">
        <v>86</v>
      </c>
      <c r="AV465" s="12" t="s">
        <v>22</v>
      </c>
      <c r="AW465" s="12" t="s">
        <v>40</v>
      </c>
      <c r="AX465" s="12" t="s">
        <v>76</v>
      </c>
      <c r="AY465" s="191" t="s">
        <v>148</v>
      </c>
    </row>
    <row r="466" spans="2:51" s="13" customFormat="1" ht="13.5">
      <c r="B466" s="196"/>
      <c r="D466" s="186" t="s">
        <v>158</v>
      </c>
      <c r="E466" s="205" t="s">
        <v>20</v>
      </c>
      <c r="F466" s="206" t="s">
        <v>378</v>
      </c>
      <c r="H466" s="207">
        <v>1.45</v>
      </c>
      <c r="I466" s="201"/>
      <c r="L466" s="196"/>
      <c r="M466" s="202"/>
      <c r="N466" s="203"/>
      <c r="O466" s="203"/>
      <c r="P466" s="203"/>
      <c r="Q466" s="203"/>
      <c r="R466" s="203"/>
      <c r="S466" s="203"/>
      <c r="T466" s="204"/>
      <c r="AT466" s="205" t="s">
        <v>158</v>
      </c>
      <c r="AU466" s="205" t="s">
        <v>86</v>
      </c>
      <c r="AV466" s="13" t="s">
        <v>86</v>
      </c>
      <c r="AW466" s="13" t="s">
        <v>40</v>
      </c>
      <c r="AX466" s="13" t="s">
        <v>76</v>
      </c>
      <c r="AY466" s="205" t="s">
        <v>148</v>
      </c>
    </row>
    <row r="467" spans="2:51" s="12" customFormat="1" ht="13.5">
      <c r="B467" s="188"/>
      <c r="D467" s="186" t="s">
        <v>158</v>
      </c>
      <c r="E467" s="189" t="s">
        <v>20</v>
      </c>
      <c r="F467" s="190" t="s">
        <v>380</v>
      </c>
      <c r="H467" s="191" t="s">
        <v>20</v>
      </c>
      <c r="I467" s="192"/>
      <c r="L467" s="188"/>
      <c r="M467" s="193"/>
      <c r="N467" s="194"/>
      <c r="O467" s="194"/>
      <c r="P467" s="194"/>
      <c r="Q467" s="194"/>
      <c r="R467" s="194"/>
      <c r="S467" s="194"/>
      <c r="T467" s="195"/>
      <c r="AT467" s="191" t="s">
        <v>158</v>
      </c>
      <c r="AU467" s="191" t="s">
        <v>86</v>
      </c>
      <c r="AV467" s="12" t="s">
        <v>22</v>
      </c>
      <c r="AW467" s="12" t="s">
        <v>40</v>
      </c>
      <c r="AX467" s="12" t="s">
        <v>76</v>
      </c>
      <c r="AY467" s="191" t="s">
        <v>148</v>
      </c>
    </row>
    <row r="468" spans="2:51" s="13" customFormat="1" ht="13.5">
      <c r="B468" s="196"/>
      <c r="D468" s="186" t="s">
        <v>158</v>
      </c>
      <c r="E468" s="205" t="s">
        <v>20</v>
      </c>
      <c r="F468" s="206" t="s">
        <v>378</v>
      </c>
      <c r="H468" s="207">
        <v>1.45</v>
      </c>
      <c r="I468" s="201"/>
      <c r="L468" s="196"/>
      <c r="M468" s="202"/>
      <c r="N468" s="203"/>
      <c r="O468" s="203"/>
      <c r="P468" s="203"/>
      <c r="Q468" s="203"/>
      <c r="R468" s="203"/>
      <c r="S468" s="203"/>
      <c r="T468" s="204"/>
      <c r="AT468" s="205" t="s">
        <v>158</v>
      </c>
      <c r="AU468" s="205" t="s">
        <v>86</v>
      </c>
      <c r="AV468" s="13" t="s">
        <v>86</v>
      </c>
      <c r="AW468" s="13" t="s">
        <v>40</v>
      </c>
      <c r="AX468" s="13" t="s">
        <v>76</v>
      </c>
      <c r="AY468" s="205" t="s">
        <v>148</v>
      </c>
    </row>
    <row r="469" spans="2:51" s="12" customFormat="1" ht="13.5">
      <c r="B469" s="188"/>
      <c r="D469" s="186" t="s">
        <v>158</v>
      </c>
      <c r="E469" s="189" t="s">
        <v>20</v>
      </c>
      <c r="F469" s="190" t="s">
        <v>381</v>
      </c>
      <c r="H469" s="191" t="s">
        <v>20</v>
      </c>
      <c r="I469" s="192"/>
      <c r="L469" s="188"/>
      <c r="M469" s="193"/>
      <c r="N469" s="194"/>
      <c r="O469" s="194"/>
      <c r="P469" s="194"/>
      <c r="Q469" s="194"/>
      <c r="R469" s="194"/>
      <c r="S469" s="194"/>
      <c r="T469" s="195"/>
      <c r="AT469" s="191" t="s">
        <v>158</v>
      </c>
      <c r="AU469" s="191" t="s">
        <v>86</v>
      </c>
      <c r="AV469" s="12" t="s">
        <v>22</v>
      </c>
      <c r="AW469" s="12" t="s">
        <v>40</v>
      </c>
      <c r="AX469" s="12" t="s">
        <v>76</v>
      </c>
      <c r="AY469" s="191" t="s">
        <v>148</v>
      </c>
    </row>
    <row r="470" spans="2:51" s="13" customFormat="1" ht="13.5">
      <c r="B470" s="196"/>
      <c r="D470" s="186" t="s">
        <v>158</v>
      </c>
      <c r="E470" s="205" t="s">
        <v>20</v>
      </c>
      <c r="F470" s="206" t="s">
        <v>378</v>
      </c>
      <c r="H470" s="207">
        <v>1.45</v>
      </c>
      <c r="I470" s="201"/>
      <c r="L470" s="196"/>
      <c r="M470" s="202"/>
      <c r="N470" s="203"/>
      <c r="O470" s="203"/>
      <c r="P470" s="203"/>
      <c r="Q470" s="203"/>
      <c r="R470" s="203"/>
      <c r="S470" s="203"/>
      <c r="T470" s="204"/>
      <c r="AT470" s="205" t="s">
        <v>158</v>
      </c>
      <c r="AU470" s="205" t="s">
        <v>86</v>
      </c>
      <c r="AV470" s="13" t="s">
        <v>86</v>
      </c>
      <c r="AW470" s="13" t="s">
        <v>40</v>
      </c>
      <c r="AX470" s="13" t="s">
        <v>76</v>
      </c>
      <c r="AY470" s="205" t="s">
        <v>148</v>
      </c>
    </row>
    <row r="471" spans="2:51" s="12" customFormat="1" ht="13.5">
      <c r="B471" s="188"/>
      <c r="D471" s="186" t="s">
        <v>158</v>
      </c>
      <c r="E471" s="189" t="s">
        <v>20</v>
      </c>
      <c r="F471" s="190" t="s">
        <v>382</v>
      </c>
      <c r="H471" s="191" t="s">
        <v>20</v>
      </c>
      <c r="I471" s="192"/>
      <c r="L471" s="188"/>
      <c r="M471" s="193"/>
      <c r="N471" s="194"/>
      <c r="O471" s="194"/>
      <c r="P471" s="194"/>
      <c r="Q471" s="194"/>
      <c r="R471" s="194"/>
      <c r="S471" s="194"/>
      <c r="T471" s="195"/>
      <c r="AT471" s="191" t="s">
        <v>158</v>
      </c>
      <c r="AU471" s="191" t="s">
        <v>86</v>
      </c>
      <c r="AV471" s="12" t="s">
        <v>22</v>
      </c>
      <c r="AW471" s="12" t="s">
        <v>40</v>
      </c>
      <c r="AX471" s="12" t="s">
        <v>76</v>
      </c>
      <c r="AY471" s="191" t="s">
        <v>148</v>
      </c>
    </row>
    <row r="472" spans="2:51" s="13" customFormat="1" ht="13.5">
      <c r="B472" s="196"/>
      <c r="D472" s="186" t="s">
        <v>158</v>
      </c>
      <c r="E472" s="205" t="s">
        <v>20</v>
      </c>
      <c r="F472" s="206" t="s">
        <v>383</v>
      </c>
      <c r="H472" s="207">
        <v>1.18</v>
      </c>
      <c r="I472" s="201"/>
      <c r="L472" s="196"/>
      <c r="M472" s="202"/>
      <c r="N472" s="203"/>
      <c r="O472" s="203"/>
      <c r="P472" s="203"/>
      <c r="Q472" s="203"/>
      <c r="R472" s="203"/>
      <c r="S472" s="203"/>
      <c r="T472" s="204"/>
      <c r="AT472" s="205" t="s">
        <v>158</v>
      </c>
      <c r="AU472" s="205" t="s">
        <v>86</v>
      </c>
      <c r="AV472" s="13" t="s">
        <v>86</v>
      </c>
      <c r="AW472" s="13" t="s">
        <v>40</v>
      </c>
      <c r="AX472" s="13" t="s">
        <v>76</v>
      </c>
      <c r="AY472" s="205" t="s">
        <v>148</v>
      </c>
    </row>
    <row r="473" spans="2:51" s="12" customFormat="1" ht="13.5">
      <c r="B473" s="188"/>
      <c r="D473" s="186" t="s">
        <v>158</v>
      </c>
      <c r="E473" s="189" t="s">
        <v>20</v>
      </c>
      <c r="F473" s="190" t="s">
        <v>384</v>
      </c>
      <c r="H473" s="191" t="s">
        <v>20</v>
      </c>
      <c r="I473" s="192"/>
      <c r="L473" s="188"/>
      <c r="M473" s="193"/>
      <c r="N473" s="194"/>
      <c r="O473" s="194"/>
      <c r="P473" s="194"/>
      <c r="Q473" s="194"/>
      <c r="R473" s="194"/>
      <c r="S473" s="194"/>
      <c r="T473" s="195"/>
      <c r="AT473" s="191" t="s">
        <v>158</v>
      </c>
      <c r="AU473" s="191" t="s">
        <v>86</v>
      </c>
      <c r="AV473" s="12" t="s">
        <v>22</v>
      </c>
      <c r="AW473" s="12" t="s">
        <v>40</v>
      </c>
      <c r="AX473" s="12" t="s">
        <v>76</v>
      </c>
      <c r="AY473" s="191" t="s">
        <v>148</v>
      </c>
    </row>
    <row r="474" spans="2:51" s="13" customFormat="1" ht="13.5">
      <c r="B474" s="196"/>
      <c r="D474" s="186" t="s">
        <v>158</v>
      </c>
      <c r="E474" s="205" t="s">
        <v>20</v>
      </c>
      <c r="F474" s="206" t="s">
        <v>383</v>
      </c>
      <c r="H474" s="207">
        <v>1.18</v>
      </c>
      <c r="I474" s="201"/>
      <c r="L474" s="196"/>
      <c r="M474" s="202"/>
      <c r="N474" s="203"/>
      <c r="O474" s="203"/>
      <c r="P474" s="203"/>
      <c r="Q474" s="203"/>
      <c r="R474" s="203"/>
      <c r="S474" s="203"/>
      <c r="T474" s="204"/>
      <c r="AT474" s="205" t="s">
        <v>158</v>
      </c>
      <c r="AU474" s="205" t="s">
        <v>86</v>
      </c>
      <c r="AV474" s="13" t="s">
        <v>86</v>
      </c>
      <c r="AW474" s="13" t="s">
        <v>40</v>
      </c>
      <c r="AX474" s="13" t="s">
        <v>76</v>
      </c>
      <c r="AY474" s="205" t="s">
        <v>148</v>
      </c>
    </row>
    <row r="475" spans="2:51" s="12" customFormat="1" ht="13.5">
      <c r="B475" s="188"/>
      <c r="D475" s="186" t="s">
        <v>158</v>
      </c>
      <c r="E475" s="189" t="s">
        <v>20</v>
      </c>
      <c r="F475" s="190" t="s">
        <v>385</v>
      </c>
      <c r="H475" s="191" t="s">
        <v>20</v>
      </c>
      <c r="I475" s="192"/>
      <c r="L475" s="188"/>
      <c r="M475" s="193"/>
      <c r="N475" s="194"/>
      <c r="O475" s="194"/>
      <c r="P475" s="194"/>
      <c r="Q475" s="194"/>
      <c r="R475" s="194"/>
      <c r="S475" s="194"/>
      <c r="T475" s="195"/>
      <c r="AT475" s="191" t="s">
        <v>158</v>
      </c>
      <c r="AU475" s="191" t="s">
        <v>86</v>
      </c>
      <c r="AV475" s="12" t="s">
        <v>22</v>
      </c>
      <c r="AW475" s="12" t="s">
        <v>40</v>
      </c>
      <c r="AX475" s="12" t="s">
        <v>76</v>
      </c>
      <c r="AY475" s="191" t="s">
        <v>148</v>
      </c>
    </row>
    <row r="476" spans="2:51" s="13" customFormat="1" ht="13.5">
      <c r="B476" s="196"/>
      <c r="D476" s="186" t="s">
        <v>158</v>
      </c>
      <c r="E476" s="205" t="s">
        <v>20</v>
      </c>
      <c r="F476" s="206" t="s">
        <v>383</v>
      </c>
      <c r="H476" s="207">
        <v>1.18</v>
      </c>
      <c r="I476" s="201"/>
      <c r="L476" s="196"/>
      <c r="M476" s="202"/>
      <c r="N476" s="203"/>
      <c r="O476" s="203"/>
      <c r="P476" s="203"/>
      <c r="Q476" s="203"/>
      <c r="R476" s="203"/>
      <c r="S476" s="203"/>
      <c r="T476" s="204"/>
      <c r="AT476" s="205" t="s">
        <v>158</v>
      </c>
      <c r="AU476" s="205" t="s">
        <v>86</v>
      </c>
      <c r="AV476" s="13" t="s">
        <v>86</v>
      </c>
      <c r="AW476" s="13" t="s">
        <v>40</v>
      </c>
      <c r="AX476" s="13" t="s">
        <v>76</v>
      </c>
      <c r="AY476" s="205" t="s">
        <v>148</v>
      </c>
    </row>
    <row r="477" spans="2:51" s="12" customFormat="1" ht="13.5">
      <c r="B477" s="188"/>
      <c r="D477" s="186" t="s">
        <v>158</v>
      </c>
      <c r="E477" s="189" t="s">
        <v>20</v>
      </c>
      <c r="F477" s="190" t="s">
        <v>386</v>
      </c>
      <c r="H477" s="191" t="s">
        <v>20</v>
      </c>
      <c r="I477" s="192"/>
      <c r="L477" s="188"/>
      <c r="M477" s="193"/>
      <c r="N477" s="194"/>
      <c r="O477" s="194"/>
      <c r="P477" s="194"/>
      <c r="Q477" s="194"/>
      <c r="R477" s="194"/>
      <c r="S477" s="194"/>
      <c r="T477" s="195"/>
      <c r="AT477" s="191" t="s">
        <v>158</v>
      </c>
      <c r="AU477" s="191" t="s">
        <v>86</v>
      </c>
      <c r="AV477" s="12" t="s">
        <v>22</v>
      </c>
      <c r="AW477" s="12" t="s">
        <v>40</v>
      </c>
      <c r="AX477" s="12" t="s">
        <v>76</v>
      </c>
      <c r="AY477" s="191" t="s">
        <v>148</v>
      </c>
    </row>
    <row r="478" spans="2:51" s="12" customFormat="1" ht="13.5">
      <c r="B478" s="188"/>
      <c r="D478" s="186" t="s">
        <v>158</v>
      </c>
      <c r="E478" s="189" t="s">
        <v>20</v>
      </c>
      <c r="F478" s="190" t="s">
        <v>175</v>
      </c>
      <c r="H478" s="191" t="s">
        <v>20</v>
      </c>
      <c r="I478" s="192"/>
      <c r="L478" s="188"/>
      <c r="M478" s="193"/>
      <c r="N478" s="194"/>
      <c r="O478" s="194"/>
      <c r="P478" s="194"/>
      <c r="Q478" s="194"/>
      <c r="R478" s="194"/>
      <c r="S478" s="194"/>
      <c r="T478" s="195"/>
      <c r="AT478" s="191" t="s">
        <v>158</v>
      </c>
      <c r="AU478" s="191" t="s">
        <v>86</v>
      </c>
      <c r="AV478" s="12" t="s">
        <v>22</v>
      </c>
      <c r="AW478" s="12" t="s">
        <v>40</v>
      </c>
      <c r="AX478" s="12" t="s">
        <v>76</v>
      </c>
      <c r="AY478" s="191" t="s">
        <v>148</v>
      </c>
    </row>
    <row r="479" spans="2:51" s="12" customFormat="1" ht="13.5">
      <c r="B479" s="188"/>
      <c r="D479" s="186" t="s">
        <v>158</v>
      </c>
      <c r="E479" s="189" t="s">
        <v>20</v>
      </c>
      <c r="F479" s="190" t="s">
        <v>387</v>
      </c>
      <c r="H479" s="191" t="s">
        <v>20</v>
      </c>
      <c r="I479" s="192"/>
      <c r="L479" s="188"/>
      <c r="M479" s="193"/>
      <c r="N479" s="194"/>
      <c r="O479" s="194"/>
      <c r="P479" s="194"/>
      <c r="Q479" s="194"/>
      <c r="R479" s="194"/>
      <c r="S479" s="194"/>
      <c r="T479" s="195"/>
      <c r="AT479" s="191" t="s">
        <v>158</v>
      </c>
      <c r="AU479" s="191" t="s">
        <v>86</v>
      </c>
      <c r="AV479" s="12" t="s">
        <v>22</v>
      </c>
      <c r="AW479" s="12" t="s">
        <v>40</v>
      </c>
      <c r="AX479" s="12" t="s">
        <v>76</v>
      </c>
      <c r="AY479" s="191" t="s">
        <v>148</v>
      </c>
    </row>
    <row r="480" spans="2:51" s="13" customFormat="1" ht="13.5">
      <c r="B480" s="196"/>
      <c r="D480" s="186" t="s">
        <v>158</v>
      </c>
      <c r="E480" s="205" t="s">
        <v>20</v>
      </c>
      <c r="F480" s="206" t="s">
        <v>388</v>
      </c>
      <c r="H480" s="207">
        <v>7.59</v>
      </c>
      <c r="I480" s="201"/>
      <c r="L480" s="196"/>
      <c r="M480" s="202"/>
      <c r="N480" s="203"/>
      <c r="O480" s="203"/>
      <c r="P480" s="203"/>
      <c r="Q480" s="203"/>
      <c r="R480" s="203"/>
      <c r="S480" s="203"/>
      <c r="T480" s="204"/>
      <c r="AT480" s="205" t="s">
        <v>158</v>
      </c>
      <c r="AU480" s="205" t="s">
        <v>86</v>
      </c>
      <c r="AV480" s="13" t="s">
        <v>86</v>
      </c>
      <c r="AW480" s="13" t="s">
        <v>40</v>
      </c>
      <c r="AX480" s="13" t="s">
        <v>76</v>
      </c>
      <c r="AY480" s="205" t="s">
        <v>148</v>
      </c>
    </row>
    <row r="481" spans="2:51" s="12" customFormat="1" ht="13.5">
      <c r="B481" s="188"/>
      <c r="D481" s="186" t="s">
        <v>158</v>
      </c>
      <c r="E481" s="189" t="s">
        <v>20</v>
      </c>
      <c r="F481" s="190" t="s">
        <v>389</v>
      </c>
      <c r="H481" s="191" t="s">
        <v>20</v>
      </c>
      <c r="I481" s="192"/>
      <c r="L481" s="188"/>
      <c r="M481" s="193"/>
      <c r="N481" s="194"/>
      <c r="O481" s="194"/>
      <c r="P481" s="194"/>
      <c r="Q481" s="194"/>
      <c r="R481" s="194"/>
      <c r="S481" s="194"/>
      <c r="T481" s="195"/>
      <c r="AT481" s="191" t="s">
        <v>158</v>
      </c>
      <c r="AU481" s="191" t="s">
        <v>86</v>
      </c>
      <c r="AV481" s="12" t="s">
        <v>22</v>
      </c>
      <c r="AW481" s="12" t="s">
        <v>40</v>
      </c>
      <c r="AX481" s="12" t="s">
        <v>76</v>
      </c>
      <c r="AY481" s="191" t="s">
        <v>148</v>
      </c>
    </row>
    <row r="482" spans="2:51" s="13" customFormat="1" ht="13.5">
      <c r="B482" s="196"/>
      <c r="D482" s="186" t="s">
        <v>158</v>
      </c>
      <c r="E482" s="205" t="s">
        <v>20</v>
      </c>
      <c r="F482" s="206" t="s">
        <v>390</v>
      </c>
      <c r="H482" s="207">
        <v>20.71</v>
      </c>
      <c r="I482" s="201"/>
      <c r="L482" s="196"/>
      <c r="M482" s="202"/>
      <c r="N482" s="203"/>
      <c r="O482" s="203"/>
      <c r="P482" s="203"/>
      <c r="Q482" s="203"/>
      <c r="R482" s="203"/>
      <c r="S482" s="203"/>
      <c r="T482" s="204"/>
      <c r="AT482" s="205" t="s">
        <v>158</v>
      </c>
      <c r="AU482" s="205" t="s">
        <v>86</v>
      </c>
      <c r="AV482" s="13" t="s">
        <v>86</v>
      </c>
      <c r="AW482" s="13" t="s">
        <v>40</v>
      </c>
      <c r="AX482" s="13" t="s">
        <v>76</v>
      </c>
      <c r="AY482" s="205" t="s">
        <v>148</v>
      </c>
    </row>
    <row r="483" spans="2:51" s="12" customFormat="1" ht="13.5">
      <c r="B483" s="188"/>
      <c r="D483" s="186" t="s">
        <v>158</v>
      </c>
      <c r="E483" s="189" t="s">
        <v>20</v>
      </c>
      <c r="F483" s="190" t="s">
        <v>391</v>
      </c>
      <c r="H483" s="191" t="s">
        <v>20</v>
      </c>
      <c r="I483" s="192"/>
      <c r="L483" s="188"/>
      <c r="M483" s="193"/>
      <c r="N483" s="194"/>
      <c r="O483" s="194"/>
      <c r="P483" s="194"/>
      <c r="Q483" s="194"/>
      <c r="R483" s="194"/>
      <c r="S483" s="194"/>
      <c r="T483" s="195"/>
      <c r="AT483" s="191" t="s">
        <v>158</v>
      </c>
      <c r="AU483" s="191" t="s">
        <v>86</v>
      </c>
      <c r="AV483" s="12" t="s">
        <v>22</v>
      </c>
      <c r="AW483" s="12" t="s">
        <v>40</v>
      </c>
      <c r="AX483" s="12" t="s">
        <v>76</v>
      </c>
      <c r="AY483" s="191" t="s">
        <v>148</v>
      </c>
    </row>
    <row r="484" spans="2:51" s="13" customFormat="1" ht="13.5">
      <c r="B484" s="196"/>
      <c r="D484" s="186" t="s">
        <v>158</v>
      </c>
      <c r="E484" s="205" t="s">
        <v>20</v>
      </c>
      <c r="F484" s="206" t="s">
        <v>392</v>
      </c>
      <c r="H484" s="207">
        <v>5.67</v>
      </c>
      <c r="I484" s="201"/>
      <c r="L484" s="196"/>
      <c r="M484" s="202"/>
      <c r="N484" s="203"/>
      <c r="O484" s="203"/>
      <c r="P484" s="203"/>
      <c r="Q484" s="203"/>
      <c r="R484" s="203"/>
      <c r="S484" s="203"/>
      <c r="T484" s="204"/>
      <c r="AT484" s="205" t="s">
        <v>158</v>
      </c>
      <c r="AU484" s="205" t="s">
        <v>86</v>
      </c>
      <c r="AV484" s="13" t="s">
        <v>86</v>
      </c>
      <c r="AW484" s="13" t="s">
        <v>40</v>
      </c>
      <c r="AX484" s="13" t="s">
        <v>76</v>
      </c>
      <c r="AY484" s="205" t="s">
        <v>148</v>
      </c>
    </row>
    <row r="485" spans="2:51" s="12" customFormat="1" ht="13.5">
      <c r="B485" s="188"/>
      <c r="D485" s="186" t="s">
        <v>158</v>
      </c>
      <c r="E485" s="189" t="s">
        <v>20</v>
      </c>
      <c r="F485" s="190" t="s">
        <v>393</v>
      </c>
      <c r="H485" s="191" t="s">
        <v>20</v>
      </c>
      <c r="I485" s="192"/>
      <c r="L485" s="188"/>
      <c r="M485" s="193"/>
      <c r="N485" s="194"/>
      <c r="O485" s="194"/>
      <c r="P485" s="194"/>
      <c r="Q485" s="194"/>
      <c r="R485" s="194"/>
      <c r="S485" s="194"/>
      <c r="T485" s="195"/>
      <c r="AT485" s="191" t="s">
        <v>158</v>
      </c>
      <c r="AU485" s="191" t="s">
        <v>86</v>
      </c>
      <c r="AV485" s="12" t="s">
        <v>22</v>
      </c>
      <c r="AW485" s="12" t="s">
        <v>40</v>
      </c>
      <c r="AX485" s="12" t="s">
        <v>76</v>
      </c>
      <c r="AY485" s="191" t="s">
        <v>148</v>
      </c>
    </row>
    <row r="486" spans="2:51" s="13" customFormat="1" ht="13.5">
      <c r="B486" s="196"/>
      <c r="D486" s="186" t="s">
        <v>158</v>
      </c>
      <c r="E486" s="205" t="s">
        <v>20</v>
      </c>
      <c r="F486" s="206" t="s">
        <v>394</v>
      </c>
      <c r="H486" s="207">
        <v>6.85</v>
      </c>
      <c r="I486" s="201"/>
      <c r="L486" s="196"/>
      <c r="M486" s="202"/>
      <c r="N486" s="203"/>
      <c r="O486" s="203"/>
      <c r="P486" s="203"/>
      <c r="Q486" s="203"/>
      <c r="R486" s="203"/>
      <c r="S486" s="203"/>
      <c r="T486" s="204"/>
      <c r="AT486" s="205" t="s">
        <v>158</v>
      </c>
      <c r="AU486" s="205" t="s">
        <v>86</v>
      </c>
      <c r="AV486" s="13" t="s">
        <v>86</v>
      </c>
      <c r="AW486" s="13" t="s">
        <v>40</v>
      </c>
      <c r="AX486" s="13" t="s">
        <v>76</v>
      </c>
      <c r="AY486" s="205" t="s">
        <v>148</v>
      </c>
    </row>
    <row r="487" spans="2:51" s="12" customFormat="1" ht="13.5">
      <c r="B487" s="188"/>
      <c r="D487" s="186" t="s">
        <v>158</v>
      </c>
      <c r="E487" s="189" t="s">
        <v>20</v>
      </c>
      <c r="F487" s="190" t="s">
        <v>395</v>
      </c>
      <c r="H487" s="191" t="s">
        <v>20</v>
      </c>
      <c r="I487" s="192"/>
      <c r="L487" s="188"/>
      <c r="M487" s="193"/>
      <c r="N487" s="194"/>
      <c r="O487" s="194"/>
      <c r="P487" s="194"/>
      <c r="Q487" s="194"/>
      <c r="R487" s="194"/>
      <c r="S487" s="194"/>
      <c r="T487" s="195"/>
      <c r="AT487" s="191" t="s">
        <v>158</v>
      </c>
      <c r="AU487" s="191" t="s">
        <v>86</v>
      </c>
      <c r="AV487" s="12" t="s">
        <v>22</v>
      </c>
      <c r="AW487" s="12" t="s">
        <v>40</v>
      </c>
      <c r="AX487" s="12" t="s">
        <v>76</v>
      </c>
      <c r="AY487" s="191" t="s">
        <v>148</v>
      </c>
    </row>
    <row r="488" spans="2:51" s="13" customFormat="1" ht="13.5">
      <c r="B488" s="196"/>
      <c r="D488" s="186" t="s">
        <v>158</v>
      </c>
      <c r="E488" s="205" t="s">
        <v>20</v>
      </c>
      <c r="F488" s="206" t="s">
        <v>396</v>
      </c>
      <c r="H488" s="207">
        <v>8.09</v>
      </c>
      <c r="I488" s="201"/>
      <c r="L488" s="196"/>
      <c r="M488" s="202"/>
      <c r="N488" s="203"/>
      <c r="O488" s="203"/>
      <c r="P488" s="203"/>
      <c r="Q488" s="203"/>
      <c r="R488" s="203"/>
      <c r="S488" s="203"/>
      <c r="T488" s="204"/>
      <c r="AT488" s="205" t="s">
        <v>158</v>
      </c>
      <c r="AU488" s="205" t="s">
        <v>86</v>
      </c>
      <c r="AV488" s="13" t="s">
        <v>86</v>
      </c>
      <c r="AW488" s="13" t="s">
        <v>40</v>
      </c>
      <c r="AX488" s="13" t="s">
        <v>76</v>
      </c>
      <c r="AY488" s="205" t="s">
        <v>148</v>
      </c>
    </row>
    <row r="489" spans="2:51" s="15" customFormat="1" ht="13.5">
      <c r="B489" s="216"/>
      <c r="D489" s="197" t="s">
        <v>158</v>
      </c>
      <c r="E489" s="217" t="s">
        <v>20</v>
      </c>
      <c r="F489" s="218" t="s">
        <v>191</v>
      </c>
      <c r="H489" s="219">
        <v>229.45</v>
      </c>
      <c r="I489" s="220"/>
      <c r="L489" s="216"/>
      <c r="M489" s="221"/>
      <c r="N489" s="222"/>
      <c r="O489" s="222"/>
      <c r="P489" s="222"/>
      <c r="Q489" s="222"/>
      <c r="R489" s="222"/>
      <c r="S489" s="222"/>
      <c r="T489" s="223"/>
      <c r="AT489" s="224" t="s">
        <v>158</v>
      </c>
      <c r="AU489" s="224" t="s">
        <v>86</v>
      </c>
      <c r="AV489" s="15" t="s">
        <v>155</v>
      </c>
      <c r="AW489" s="15" t="s">
        <v>40</v>
      </c>
      <c r="AX489" s="15" t="s">
        <v>22</v>
      </c>
      <c r="AY489" s="224" t="s">
        <v>148</v>
      </c>
    </row>
    <row r="490" spans="2:65" s="1" customFormat="1" ht="22.5" customHeight="1">
      <c r="B490" s="173"/>
      <c r="C490" s="174" t="s">
        <v>308</v>
      </c>
      <c r="D490" s="174" t="s">
        <v>150</v>
      </c>
      <c r="E490" s="175" t="s">
        <v>402</v>
      </c>
      <c r="F490" s="176" t="s">
        <v>403</v>
      </c>
      <c r="G490" s="177" t="s">
        <v>153</v>
      </c>
      <c r="H490" s="178">
        <v>229.45</v>
      </c>
      <c r="I490" s="179"/>
      <c r="J490" s="180">
        <f>ROUND(I490*H490,2)</f>
        <v>0</v>
      </c>
      <c r="K490" s="176" t="s">
        <v>154</v>
      </c>
      <c r="L490" s="36"/>
      <c r="M490" s="181" t="s">
        <v>20</v>
      </c>
      <c r="N490" s="182" t="s">
        <v>48</v>
      </c>
      <c r="O490" s="37"/>
      <c r="P490" s="183">
        <f>O490*H490</f>
        <v>0</v>
      </c>
      <c r="Q490" s="183">
        <v>0.0051</v>
      </c>
      <c r="R490" s="183">
        <f>Q490*H490</f>
        <v>1.170195</v>
      </c>
      <c r="S490" s="183">
        <v>0</v>
      </c>
      <c r="T490" s="184">
        <f>S490*H490</f>
        <v>0</v>
      </c>
      <c r="AR490" s="19" t="s">
        <v>155</v>
      </c>
      <c r="AT490" s="19" t="s">
        <v>150</v>
      </c>
      <c r="AU490" s="19" t="s">
        <v>86</v>
      </c>
      <c r="AY490" s="19" t="s">
        <v>148</v>
      </c>
      <c r="BE490" s="185">
        <f>IF(N490="základní",J490,0)</f>
        <v>0</v>
      </c>
      <c r="BF490" s="185">
        <f>IF(N490="snížená",J490,0)</f>
        <v>0</v>
      </c>
      <c r="BG490" s="185">
        <f>IF(N490="zákl. přenesená",J490,0)</f>
        <v>0</v>
      </c>
      <c r="BH490" s="185">
        <f>IF(N490="sníž. přenesená",J490,0)</f>
        <v>0</v>
      </c>
      <c r="BI490" s="185">
        <f>IF(N490="nulová",J490,0)</f>
        <v>0</v>
      </c>
      <c r="BJ490" s="19" t="s">
        <v>86</v>
      </c>
      <c r="BK490" s="185">
        <f>ROUND(I490*H490,2)</f>
        <v>0</v>
      </c>
      <c r="BL490" s="19" t="s">
        <v>155</v>
      </c>
      <c r="BM490" s="19" t="s">
        <v>308</v>
      </c>
    </row>
    <row r="491" spans="2:47" s="1" customFormat="1" ht="27">
      <c r="B491" s="36"/>
      <c r="D491" s="186" t="s">
        <v>156</v>
      </c>
      <c r="F491" s="187" t="s">
        <v>404</v>
      </c>
      <c r="I491" s="147"/>
      <c r="L491" s="36"/>
      <c r="M491" s="65"/>
      <c r="N491" s="37"/>
      <c r="O491" s="37"/>
      <c r="P491" s="37"/>
      <c r="Q491" s="37"/>
      <c r="R491" s="37"/>
      <c r="S491" s="37"/>
      <c r="T491" s="66"/>
      <c r="AT491" s="19" t="s">
        <v>156</v>
      </c>
      <c r="AU491" s="19" t="s">
        <v>86</v>
      </c>
    </row>
    <row r="492" spans="2:51" s="12" customFormat="1" ht="13.5">
      <c r="B492" s="188"/>
      <c r="D492" s="186" t="s">
        <v>158</v>
      </c>
      <c r="E492" s="189" t="s">
        <v>20</v>
      </c>
      <c r="F492" s="190" t="s">
        <v>405</v>
      </c>
      <c r="H492" s="191" t="s">
        <v>20</v>
      </c>
      <c r="I492" s="192"/>
      <c r="L492" s="188"/>
      <c r="M492" s="193"/>
      <c r="N492" s="194"/>
      <c r="O492" s="194"/>
      <c r="P492" s="194"/>
      <c r="Q492" s="194"/>
      <c r="R492" s="194"/>
      <c r="S492" s="194"/>
      <c r="T492" s="195"/>
      <c r="AT492" s="191" t="s">
        <v>158</v>
      </c>
      <c r="AU492" s="191" t="s">
        <v>86</v>
      </c>
      <c r="AV492" s="12" t="s">
        <v>22</v>
      </c>
      <c r="AW492" s="12" t="s">
        <v>40</v>
      </c>
      <c r="AX492" s="12" t="s">
        <v>76</v>
      </c>
      <c r="AY492" s="191" t="s">
        <v>148</v>
      </c>
    </row>
    <row r="493" spans="2:51" s="12" customFormat="1" ht="13.5">
      <c r="B493" s="188"/>
      <c r="D493" s="186" t="s">
        <v>158</v>
      </c>
      <c r="E493" s="189" t="s">
        <v>20</v>
      </c>
      <c r="F493" s="190" t="s">
        <v>175</v>
      </c>
      <c r="H493" s="191" t="s">
        <v>20</v>
      </c>
      <c r="I493" s="192"/>
      <c r="L493" s="188"/>
      <c r="M493" s="193"/>
      <c r="N493" s="194"/>
      <c r="O493" s="194"/>
      <c r="P493" s="194"/>
      <c r="Q493" s="194"/>
      <c r="R493" s="194"/>
      <c r="S493" s="194"/>
      <c r="T493" s="195"/>
      <c r="AT493" s="191" t="s">
        <v>158</v>
      </c>
      <c r="AU493" s="191" t="s">
        <v>86</v>
      </c>
      <c r="AV493" s="12" t="s">
        <v>22</v>
      </c>
      <c r="AW493" s="12" t="s">
        <v>40</v>
      </c>
      <c r="AX493" s="12" t="s">
        <v>76</v>
      </c>
      <c r="AY493" s="191" t="s">
        <v>148</v>
      </c>
    </row>
    <row r="494" spans="2:51" s="12" customFormat="1" ht="13.5">
      <c r="B494" s="188"/>
      <c r="D494" s="186" t="s">
        <v>158</v>
      </c>
      <c r="E494" s="189" t="s">
        <v>20</v>
      </c>
      <c r="F494" s="190" t="s">
        <v>348</v>
      </c>
      <c r="H494" s="191" t="s">
        <v>20</v>
      </c>
      <c r="I494" s="192"/>
      <c r="L494" s="188"/>
      <c r="M494" s="193"/>
      <c r="N494" s="194"/>
      <c r="O494" s="194"/>
      <c r="P494" s="194"/>
      <c r="Q494" s="194"/>
      <c r="R494" s="194"/>
      <c r="S494" s="194"/>
      <c r="T494" s="195"/>
      <c r="AT494" s="191" t="s">
        <v>158</v>
      </c>
      <c r="AU494" s="191" t="s">
        <v>86</v>
      </c>
      <c r="AV494" s="12" t="s">
        <v>22</v>
      </c>
      <c r="AW494" s="12" t="s">
        <v>40</v>
      </c>
      <c r="AX494" s="12" t="s">
        <v>76</v>
      </c>
      <c r="AY494" s="191" t="s">
        <v>148</v>
      </c>
    </row>
    <row r="495" spans="2:51" s="13" customFormat="1" ht="13.5">
      <c r="B495" s="196"/>
      <c r="D495" s="186" t="s">
        <v>158</v>
      </c>
      <c r="E495" s="205" t="s">
        <v>20</v>
      </c>
      <c r="F495" s="206" t="s">
        <v>349</v>
      </c>
      <c r="H495" s="207">
        <v>16.67</v>
      </c>
      <c r="I495" s="201"/>
      <c r="L495" s="196"/>
      <c r="M495" s="202"/>
      <c r="N495" s="203"/>
      <c r="O495" s="203"/>
      <c r="P495" s="203"/>
      <c r="Q495" s="203"/>
      <c r="R495" s="203"/>
      <c r="S495" s="203"/>
      <c r="T495" s="204"/>
      <c r="AT495" s="205" t="s">
        <v>158</v>
      </c>
      <c r="AU495" s="205" t="s">
        <v>86</v>
      </c>
      <c r="AV495" s="13" t="s">
        <v>86</v>
      </c>
      <c r="AW495" s="13" t="s">
        <v>40</v>
      </c>
      <c r="AX495" s="13" t="s">
        <v>76</v>
      </c>
      <c r="AY495" s="205" t="s">
        <v>148</v>
      </c>
    </row>
    <row r="496" spans="2:51" s="12" customFormat="1" ht="13.5">
      <c r="B496" s="188"/>
      <c r="D496" s="186" t="s">
        <v>158</v>
      </c>
      <c r="E496" s="189" t="s">
        <v>20</v>
      </c>
      <c r="F496" s="190" t="s">
        <v>350</v>
      </c>
      <c r="H496" s="191" t="s">
        <v>20</v>
      </c>
      <c r="I496" s="192"/>
      <c r="L496" s="188"/>
      <c r="M496" s="193"/>
      <c r="N496" s="194"/>
      <c r="O496" s="194"/>
      <c r="P496" s="194"/>
      <c r="Q496" s="194"/>
      <c r="R496" s="194"/>
      <c r="S496" s="194"/>
      <c r="T496" s="195"/>
      <c r="AT496" s="191" t="s">
        <v>158</v>
      </c>
      <c r="AU496" s="191" t="s">
        <v>86</v>
      </c>
      <c r="AV496" s="12" t="s">
        <v>22</v>
      </c>
      <c r="AW496" s="12" t="s">
        <v>40</v>
      </c>
      <c r="AX496" s="12" t="s">
        <v>76</v>
      </c>
      <c r="AY496" s="191" t="s">
        <v>148</v>
      </c>
    </row>
    <row r="497" spans="2:51" s="13" customFormat="1" ht="13.5">
      <c r="B497" s="196"/>
      <c r="D497" s="186" t="s">
        <v>158</v>
      </c>
      <c r="E497" s="205" t="s">
        <v>20</v>
      </c>
      <c r="F497" s="206" t="s">
        <v>351</v>
      </c>
      <c r="H497" s="207">
        <v>23.69</v>
      </c>
      <c r="I497" s="201"/>
      <c r="L497" s="196"/>
      <c r="M497" s="202"/>
      <c r="N497" s="203"/>
      <c r="O497" s="203"/>
      <c r="P497" s="203"/>
      <c r="Q497" s="203"/>
      <c r="R497" s="203"/>
      <c r="S497" s="203"/>
      <c r="T497" s="204"/>
      <c r="AT497" s="205" t="s">
        <v>158</v>
      </c>
      <c r="AU497" s="205" t="s">
        <v>86</v>
      </c>
      <c r="AV497" s="13" t="s">
        <v>86</v>
      </c>
      <c r="AW497" s="13" t="s">
        <v>40</v>
      </c>
      <c r="AX497" s="13" t="s">
        <v>76</v>
      </c>
      <c r="AY497" s="205" t="s">
        <v>148</v>
      </c>
    </row>
    <row r="498" spans="2:51" s="12" customFormat="1" ht="13.5">
      <c r="B498" s="188"/>
      <c r="D498" s="186" t="s">
        <v>158</v>
      </c>
      <c r="E498" s="189" t="s">
        <v>20</v>
      </c>
      <c r="F498" s="190" t="s">
        <v>352</v>
      </c>
      <c r="H498" s="191" t="s">
        <v>20</v>
      </c>
      <c r="I498" s="192"/>
      <c r="L498" s="188"/>
      <c r="M498" s="193"/>
      <c r="N498" s="194"/>
      <c r="O498" s="194"/>
      <c r="P498" s="194"/>
      <c r="Q498" s="194"/>
      <c r="R498" s="194"/>
      <c r="S498" s="194"/>
      <c r="T498" s="195"/>
      <c r="AT498" s="191" t="s">
        <v>158</v>
      </c>
      <c r="AU498" s="191" t="s">
        <v>86</v>
      </c>
      <c r="AV498" s="12" t="s">
        <v>22</v>
      </c>
      <c r="AW498" s="12" t="s">
        <v>40</v>
      </c>
      <c r="AX498" s="12" t="s">
        <v>76</v>
      </c>
      <c r="AY498" s="191" t="s">
        <v>148</v>
      </c>
    </row>
    <row r="499" spans="2:51" s="13" customFormat="1" ht="13.5">
      <c r="B499" s="196"/>
      <c r="D499" s="186" t="s">
        <v>158</v>
      </c>
      <c r="E499" s="205" t="s">
        <v>20</v>
      </c>
      <c r="F499" s="206" t="s">
        <v>353</v>
      </c>
      <c r="H499" s="207">
        <v>6.76</v>
      </c>
      <c r="I499" s="201"/>
      <c r="L499" s="196"/>
      <c r="M499" s="202"/>
      <c r="N499" s="203"/>
      <c r="O499" s="203"/>
      <c r="P499" s="203"/>
      <c r="Q499" s="203"/>
      <c r="R499" s="203"/>
      <c r="S499" s="203"/>
      <c r="T499" s="204"/>
      <c r="AT499" s="205" t="s">
        <v>158</v>
      </c>
      <c r="AU499" s="205" t="s">
        <v>86</v>
      </c>
      <c r="AV499" s="13" t="s">
        <v>86</v>
      </c>
      <c r="AW499" s="13" t="s">
        <v>40</v>
      </c>
      <c r="AX499" s="13" t="s">
        <v>76</v>
      </c>
      <c r="AY499" s="205" t="s">
        <v>148</v>
      </c>
    </row>
    <row r="500" spans="2:51" s="12" customFormat="1" ht="13.5">
      <c r="B500" s="188"/>
      <c r="D500" s="186" t="s">
        <v>158</v>
      </c>
      <c r="E500" s="189" t="s">
        <v>20</v>
      </c>
      <c r="F500" s="190" t="s">
        <v>354</v>
      </c>
      <c r="H500" s="191" t="s">
        <v>20</v>
      </c>
      <c r="I500" s="192"/>
      <c r="L500" s="188"/>
      <c r="M500" s="193"/>
      <c r="N500" s="194"/>
      <c r="O500" s="194"/>
      <c r="P500" s="194"/>
      <c r="Q500" s="194"/>
      <c r="R500" s="194"/>
      <c r="S500" s="194"/>
      <c r="T500" s="195"/>
      <c r="AT500" s="191" t="s">
        <v>158</v>
      </c>
      <c r="AU500" s="191" t="s">
        <v>86</v>
      </c>
      <c r="AV500" s="12" t="s">
        <v>22</v>
      </c>
      <c r="AW500" s="12" t="s">
        <v>40</v>
      </c>
      <c r="AX500" s="12" t="s">
        <v>76</v>
      </c>
      <c r="AY500" s="191" t="s">
        <v>148</v>
      </c>
    </row>
    <row r="501" spans="2:51" s="13" customFormat="1" ht="13.5">
      <c r="B501" s="196"/>
      <c r="D501" s="186" t="s">
        <v>158</v>
      </c>
      <c r="E501" s="205" t="s">
        <v>20</v>
      </c>
      <c r="F501" s="206" t="s">
        <v>351</v>
      </c>
      <c r="H501" s="207">
        <v>23.69</v>
      </c>
      <c r="I501" s="201"/>
      <c r="L501" s="196"/>
      <c r="M501" s="202"/>
      <c r="N501" s="203"/>
      <c r="O501" s="203"/>
      <c r="P501" s="203"/>
      <c r="Q501" s="203"/>
      <c r="R501" s="203"/>
      <c r="S501" s="203"/>
      <c r="T501" s="204"/>
      <c r="AT501" s="205" t="s">
        <v>158</v>
      </c>
      <c r="AU501" s="205" t="s">
        <v>86</v>
      </c>
      <c r="AV501" s="13" t="s">
        <v>86</v>
      </c>
      <c r="AW501" s="13" t="s">
        <v>40</v>
      </c>
      <c r="AX501" s="13" t="s">
        <v>76</v>
      </c>
      <c r="AY501" s="205" t="s">
        <v>148</v>
      </c>
    </row>
    <row r="502" spans="2:51" s="12" customFormat="1" ht="13.5">
      <c r="B502" s="188"/>
      <c r="D502" s="186" t="s">
        <v>158</v>
      </c>
      <c r="E502" s="189" t="s">
        <v>20</v>
      </c>
      <c r="F502" s="190" t="s">
        <v>355</v>
      </c>
      <c r="H502" s="191" t="s">
        <v>20</v>
      </c>
      <c r="I502" s="192"/>
      <c r="L502" s="188"/>
      <c r="M502" s="193"/>
      <c r="N502" s="194"/>
      <c r="O502" s="194"/>
      <c r="P502" s="194"/>
      <c r="Q502" s="194"/>
      <c r="R502" s="194"/>
      <c r="S502" s="194"/>
      <c r="T502" s="195"/>
      <c r="AT502" s="191" t="s">
        <v>158</v>
      </c>
      <c r="AU502" s="191" t="s">
        <v>86</v>
      </c>
      <c r="AV502" s="12" t="s">
        <v>22</v>
      </c>
      <c r="AW502" s="12" t="s">
        <v>40</v>
      </c>
      <c r="AX502" s="12" t="s">
        <v>76</v>
      </c>
      <c r="AY502" s="191" t="s">
        <v>148</v>
      </c>
    </row>
    <row r="503" spans="2:51" s="13" customFormat="1" ht="13.5">
      <c r="B503" s="196"/>
      <c r="D503" s="186" t="s">
        <v>158</v>
      </c>
      <c r="E503" s="205" t="s">
        <v>20</v>
      </c>
      <c r="F503" s="206" t="s">
        <v>349</v>
      </c>
      <c r="H503" s="207">
        <v>16.67</v>
      </c>
      <c r="I503" s="201"/>
      <c r="L503" s="196"/>
      <c r="M503" s="202"/>
      <c r="N503" s="203"/>
      <c r="O503" s="203"/>
      <c r="P503" s="203"/>
      <c r="Q503" s="203"/>
      <c r="R503" s="203"/>
      <c r="S503" s="203"/>
      <c r="T503" s="204"/>
      <c r="AT503" s="205" t="s">
        <v>158</v>
      </c>
      <c r="AU503" s="205" t="s">
        <v>86</v>
      </c>
      <c r="AV503" s="13" t="s">
        <v>86</v>
      </c>
      <c r="AW503" s="13" t="s">
        <v>40</v>
      </c>
      <c r="AX503" s="13" t="s">
        <v>76</v>
      </c>
      <c r="AY503" s="205" t="s">
        <v>148</v>
      </c>
    </row>
    <row r="504" spans="2:51" s="12" customFormat="1" ht="13.5">
      <c r="B504" s="188"/>
      <c r="D504" s="186" t="s">
        <v>158</v>
      </c>
      <c r="E504" s="189" t="s">
        <v>20</v>
      </c>
      <c r="F504" s="190" t="s">
        <v>356</v>
      </c>
      <c r="H504" s="191" t="s">
        <v>20</v>
      </c>
      <c r="I504" s="192"/>
      <c r="L504" s="188"/>
      <c r="M504" s="193"/>
      <c r="N504" s="194"/>
      <c r="O504" s="194"/>
      <c r="P504" s="194"/>
      <c r="Q504" s="194"/>
      <c r="R504" s="194"/>
      <c r="S504" s="194"/>
      <c r="T504" s="195"/>
      <c r="AT504" s="191" t="s">
        <v>158</v>
      </c>
      <c r="AU504" s="191" t="s">
        <v>86</v>
      </c>
      <c r="AV504" s="12" t="s">
        <v>22</v>
      </c>
      <c r="AW504" s="12" t="s">
        <v>40</v>
      </c>
      <c r="AX504" s="12" t="s">
        <v>76</v>
      </c>
      <c r="AY504" s="191" t="s">
        <v>148</v>
      </c>
    </row>
    <row r="505" spans="2:51" s="13" customFormat="1" ht="13.5">
      <c r="B505" s="196"/>
      <c r="D505" s="186" t="s">
        <v>158</v>
      </c>
      <c r="E505" s="205" t="s">
        <v>20</v>
      </c>
      <c r="F505" s="206" t="s">
        <v>351</v>
      </c>
      <c r="H505" s="207">
        <v>23.69</v>
      </c>
      <c r="I505" s="201"/>
      <c r="L505" s="196"/>
      <c r="M505" s="202"/>
      <c r="N505" s="203"/>
      <c r="O505" s="203"/>
      <c r="P505" s="203"/>
      <c r="Q505" s="203"/>
      <c r="R505" s="203"/>
      <c r="S505" s="203"/>
      <c r="T505" s="204"/>
      <c r="AT505" s="205" t="s">
        <v>158</v>
      </c>
      <c r="AU505" s="205" t="s">
        <v>86</v>
      </c>
      <c r="AV505" s="13" t="s">
        <v>86</v>
      </c>
      <c r="AW505" s="13" t="s">
        <v>40</v>
      </c>
      <c r="AX505" s="13" t="s">
        <v>76</v>
      </c>
      <c r="AY505" s="205" t="s">
        <v>148</v>
      </c>
    </row>
    <row r="506" spans="2:51" s="12" customFormat="1" ht="13.5">
      <c r="B506" s="188"/>
      <c r="D506" s="186" t="s">
        <v>158</v>
      </c>
      <c r="E506" s="189" t="s">
        <v>20</v>
      </c>
      <c r="F506" s="190" t="s">
        <v>357</v>
      </c>
      <c r="H506" s="191" t="s">
        <v>20</v>
      </c>
      <c r="I506" s="192"/>
      <c r="L506" s="188"/>
      <c r="M506" s="193"/>
      <c r="N506" s="194"/>
      <c r="O506" s="194"/>
      <c r="P506" s="194"/>
      <c r="Q506" s="194"/>
      <c r="R506" s="194"/>
      <c r="S506" s="194"/>
      <c r="T506" s="195"/>
      <c r="AT506" s="191" t="s">
        <v>158</v>
      </c>
      <c r="AU506" s="191" t="s">
        <v>86</v>
      </c>
      <c r="AV506" s="12" t="s">
        <v>22</v>
      </c>
      <c r="AW506" s="12" t="s">
        <v>40</v>
      </c>
      <c r="AX506" s="12" t="s">
        <v>76</v>
      </c>
      <c r="AY506" s="191" t="s">
        <v>148</v>
      </c>
    </row>
    <row r="507" spans="2:51" s="13" customFormat="1" ht="13.5">
      <c r="B507" s="196"/>
      <c r="D507" s="186" t="s">
        <v>158</v>
      </c>
      <c r="E507" s="205" t="s">
        <v>20</v>
      </c>
      <c r="F507" s="206" t="s">
        <v>358</v>
      </c>
      <c r="H507" s="207">
        <v>1.19</v>
      </c>
      <c r="I507" s="201"/>
      <c r="L507" s="196"/>
      <c r="M507" s="202"/>
      <c r="N507" s="203"/>
      <c r="O507" s="203"/>
      <c r="P507" s="203"/>
      <c r="Q507" s="203"/>
      <c r="R507" s="203"/>
      <c r="S507" s="203"/>
      <c r="T507" s="204"/>
      <c r="AT507" s="205" t="s">
        <v>158</v>
      </c>
      <c r="AU507" s="205" t="s">
        <v>86</v>
      </c>
      <c r="AV507" s="13" t="s">
        <v>86</v>
      </c>
      <c r="AW507" s="13" t="s">
        <v>40</v>
      </c>
      <c r="AX507" s="13" t="s">
        <v>76</v>
      </c>
      <c r="AY507" s="205" t="s">
        <v>148</v>
      </c>
    </row>
    <row r="508" spans="2:51" s="12" customFormat="1" ht="13.5">
      <c r="B508" s="188"/>
      <c r="D508" s="186" t="s">
        <v>158</v>
      </c>
      <c r="E508" s="189" t="s">
        <v>20</v>
      </c>
      <c r="F508" s="190" t="s">
        <v>359</v>
      </c>
      <c r="H508" s="191" t="s">
        <v>20</v>
      </c>
      <c r="I508" s="192"/>
      <c r="L508" s="188"/>
      <c r="M508" s="193"/>
      <c r="N508" s="194"/>
      <c r="O508" s="194"/>
      <c r="P508" s="194"/>
      <c r="Q508" s="194"/>
      <c r="R508" s="194"/>
      <c r="S508" s="194"/>
      <c r="T508" s="195"/>
      <c r="AT508" s="191" t="s">
        <v>158</v>
      </c>
      <c r="AU508" s="191" t="s">
        <v>86</v>
      </c>
      <c r="AV508" s="12" t="s">
        <v>22</v>
      </c>
      <c r="AW508" s="12" t="s">
        <v>40</v>
      </c>
      <c r="AX508" s="12" t="s">
        <v>76</v>
      </c>
      <c r="AY508" s="191" t="s">
        <v>148</v>
      </c>
    </row>
    <row r="509" spans="2:51" s="13" customFormat="1" ht="13.5">
      <c r="B509" s="196"/>
      <c r="D509" s="186" t="s">
        <v>158</v>
      </c>
      <c r="E509" s="205" t="s">
        <v>20</v>
      </c>
      <c r="F509" s="206" t="s">
        <v>358</v>
      </c>
      <c r="H509" s="207">
        <v>1.19</v>
      </c>
      <c r="I509" s="201"/>
      <c r="L509" s="196"/>
      <c r="M509" s="202"/>
      <c r="N509" s="203"/>
      <c r="O509" s="203"/>
      <c r="P509" s="203"/>
      <c r="Q509" s="203"/>
      <c r="R509" s="203"/>
      <c r="S509" s="203"/>
      <c r="T509" s="204"/>
      <c r="AT509" s="205" t="s">
        <v>158</v>
      </c>
      <c r="AU509" s="205" t="s">
        <v>86</v>
      </c>
      <c r="AV509" s="13" t="s">
        <v>86</v>
      </c>
      <c r="AW509" s="13" t="s">
        <v>40</v>
      </c>
      <c r="AX509" s="13" t="s">
        <v>76</v>
      </c>
      <c r="AY509" s="205" t="s">
        <v>148</v>
      </c>
    </row>
    <row r="510" spans="2:51" s="12" customFormat="1" ht="13.5">
      <c r="B510" s="188"/>
      <c r="D510" s="186" t="s">
        <v>158</v>
      </c>
      <c r="E510" s="189" t="s">
        <v>20</v>
      </c>
      <c r="F510" s="190" t="s">
        <v>360</v>
      </c>
      <c r="H510" s="191" t="s">
        <v>20</v>
      </c>
      <c r="I510" s="192"/>
      <c r="L510" s="188"/>
      <c r="M510" s="193"/>
      <c r="N510" s="194"/>
      <c r="O510" s="194"/>
      <c r="P510" s="194"/>
      <c r="Q510" s="194"/>
      <c r="R510" s="194"/>
      <c r="S510" s="194"/>
      <c r="T510" s="195"/>
      <c r="AT510" s="191" t="s">
        <v>158</v>
      </c>
      <c r="AU510" s="191" t="s">
        <v>86</v>
      </c>
      <c r="AV510" s="12" t="s">
        <v>22</v>
      </c>
      <c r="AW510" s="12" t="s">
        <v>40</v>
      </c>
      <c r="AX510" s="12" t="s">
        <v>76</v>
      </c>
      <c r="AY510" s="191" t="s">
        <v>148</v>
      </c>
    </row>
    <row r="511" spans="2:51" s="13" customFormat="1" ht="13.5">
      <c r="B511" s="196"/>
      <c r="D511" s="186" t="s">
        <v>158</v>
      </c>
      <c r="E511" s="205" t="s">
        <v>20</v>
      </c>
      <c r="F511" s="206" t="s">
        <v>358</v>
      </c>
      <c r="H511" s="207">
        <v>1.19</v>
      </c>
      <c r="I511" s="201"/>
      <c r="L511" s="196"/>
      <c r="M511" s="202"/>
      <c r="N511" s="203"/>
      <c r="O511" s="203"/>
      <c r="P511" s="203"/>
      <c r="Q511" s="203"/>
      <c r="R511" s="203"/>
      <c r="S511" s="203"/>
      <c r="T511" s="204"/>
      <c r="AT511" s="205" t="s">
        <v>158</v>
      </c>
      <c r="AU511" s="205" t="s">
        <v>86</v>
      </c>
      <c r="AV511" s="13" t="s">
        <v>86</v>
      </c>
      <c r="AW511" s="13" t="s">
        <v>40</v>
      </c>
      <c r="AX511" s="13" t="s">
        <v>76</v>
      </c>
      <c r="AY511" s="205" t="s">
        <v>148</v>
      </c>
    </row>
    <row r="512" spans="2:51" s="12" customFormat="1" ht="13.5">
      <c r="B512" s="188"/>
      <c r="D512" s="186" t="s">
        <v>158</v>
      </c>
      <c r="E512" s="189" t="s">
        <v>20</v>
      </c>
      <c r="F512" s="190" t="s">
        <v>361</v>
      </c>
      <c r="H512" s="191" t="s">
        <v>20</v>
      </c>
      <c r="I512" s="192"/>
      <c r="L512" s="188"/>
      <c r="M512" s="193"/>
      <c r="N512" s="194"/>
      <c r="O512" s="194"/>
      <c r="P512" s="194"/>
      <c r="Q512" s="194"/>
      <c r="R512" s="194"/>
      <c r="S512" s="194"/>
      <c r="T512" s="195"/>
      <c r="AT512" s="191" t="s">
        <v>158</v>
      </c>
      <c r="AU512" s="191" t="s">
        <v>86</v>
      </c>
      <c r="AV512" s="12" t="s">
        <v>22</v>
      </c>
      <c r="AW512" s="12" t="s">
        <v>40</v>
      </c>
      <c r="AX512" s="12" t="s">
        <v>76</v>
      </c>
      <c r="AY512" s="191" t="s">
        <v>148</v>
      </c>
    </row>
    <row r="513" spans="2:51" s="13" customFormat="1" ht="13.5">
      <c r="B513" s="196"/>
      <c r="D513" s="186" t="s">
        <v>158</v>
      </c>
      <c r="E513" s="205" t="s">
        <v>20</v>
      </c>
      <c r="F513" s="206" t="s">
        <v>362</v>
      </c>
      <c r="H513" s="207">
        <v>6.58</v>
      </c>
      <c r="I513" s="201"/>
      <c r="L513" s="196"/>
      <c r="M513" s="202"/>
      <c r="N513" s="203"/>
      <c r="O513" s="203"/>
      <c r="P513" s="203"/>
      <c r="Q513" s="203"/>
      <c r="R513" s="203"/>
      <c r="S513" s="203"/>
      <c r="T513" s="204"/>
      <c r="AT513" s="205" t="s">
        <v>158</v>
      </c>
      <c r="AU513" s="205" t="s">
        <v>86</v>
      </c>
      <c r="AV513" s="13" t="s">
        <v>86</v>
      </c>
      <c r="AW513" s="13" t="s">
        <v>40</v>
      </c>
      <c r="AX513" s="13" t="s">
        <v>76</v>
      </c>
      <c r="AY513" s="205" t="s">
        <v>148</v>
      </c>
    </row>
    <row r="514" spans="2:51" s="12" customFormat="1" ht="13.5">
      <c r="B514" s="188"/>
      <c r="D514" s="186" t="s">
        <v>158</v>
      </c>
      <c r="E514" s="189" t="s">
        <v>20</v>
      </c>
      <c r="F514" s="190" t="s">
        <v>363</v>
      </c>
      <c r="H514" s="191" t="s">
        <v>20</v>
      </c>
      <c r="I514" s="192"/>
      <c r="L514" s="188"/>
      <c r="M514" s="193"/>
      <c r="N514" s="194"/>
      <c r="O514" s="194"/>
      <c r="P514" s="194"/>
      <c r="Q514" s="194"/>
      <c r="R514" s="194"/>
      <c r="S514" s="194"/>
      <c r="T514" s="195"/>
      <c r="AT514" s="191" t="s">
        <v>158</v>
      </c>
      <c r="AU514" s="191" t="s">
        <v>86</v>
      </c>
      <c r="AV514" s="12" t="s">
        <v>22</v>
      </c>
      <c r="AW514" s="12" t="s">
        <v>40</v>
      </c>
      <c r="AX514" s="12" t="s">
        <v>76</v>
      </c>
      <c r="AY514" s="191" t="s">
        <v>148</v>
      </c>
    </row>
    <row r="515" spans="2:51" s="13" customFormat="1" ht="13.5">
      <c r="B515" s="196"/>
      <c r="D515" s="186" t="s">
        <v>158</v>
      </c>
      <c r="E515" s="205" t="s">
        <v>20</v>
      </c>
      <c r="F515" s="206" t="s">
        <v>351</v>
      </c>
      <c r="H515" s="207">
        <v>23.69</v>
      </c>
      <c r="I515" s="201"/>
      <c r="L515" s="196"/>
      <c r="M515" s="202"/>
      <c r="N515" s="203"/>
      <c r="O515" s="203"/>
      <c r="P515" s="203"/>
      <c r="Q515" s="203"/>
      <c r="R515" s="203"/>
      <c r="S515" s="203"/>
      <c r="T515" s="204"/>
      <c r="AT515" s="205" t="s">
        <v>158</v>
      </c>
      <c r="AU515" s="205" t="s">
        <v>86</v>
      </c>
      <c r="AV515" s="13" t="s">
        <v>86</v>
      </c>
      <c r="AW515" s="13" t="s">
        <v>40</v>
      </c>
      <c r="AX515" s="13" t="s">
        <v>76</v>
      </c>
      <c r="AY515" s="205" t="s">
        <v>148</v>
      </c>
    </row>
    <row r="516" spans="2:51" s="12" customFormat="1" ht="13.5">
      <c r="B516" s="188"/>
      <c r="D516" s="186" t="s">
        <v>158</v>
      </c>
      <c r="E516" s="189" t="s">
        <v>20</v>
      </c>
      <c r="F516" s="190" t="s">
        <v>364</v>
      </c>
      <c r="H516" s="191" t="s">
        <v>20</v>
      </c>
      <c r="I516" s="192"/>
      <c r="L516" s="188"/>
      <c r="M516" s="193"/>
      <c r="N516" s="194"/>
      <c r="O516" s="194"/>
      <c r="P516" s="194"/>
      <c r="Q516" s="194"/>
      <c r="R516" s="194"/>
      <c r="S516" s="194"/>
      <c r="T516" s="195"/>
      <c r="AT516" s="191" t="s">
        <v>158</v>
      </c>
      <c r="AU516" s="191" t="s">
        <v>86</v>
      </c>
      <c r="AV516" s="12" t="s">
        <v>22</v>
      </c>
      <c r="AW516" s="12" t="s">
        <v>40</v>
      </c>
      <c r="AX516" s="12" t="s">
        <v>76</v>
      </c>
      <c r="AY516" s="191" t="s">
        <v>148</v>
      </c>
    </row>
    <row r="517" spans="2:51" s="13" customFormat="1" ht="13.5">
      <c r="B517" s="196"/>
      <c r="D517" s="186" t="s">
        <v>158</v>
      </c>
      <c r="E517" s="205" t="s">
        <v>20</v>
      </c>
      <c r="F517" s="206" t="s">
        <v>349</v>
      </c>
      <c r="H517" s="207">
        <v>16.67</v>
      </c>
      <c r="I517" s="201"/>
      <c r="L517" s="196"/>
      <c r="M517" s="202"/>
      <c r="N517" s="203"/>
      <c r="O517" s="203"/>
      <c r="P517" s="203"/>
      <c r="Q517" s="203"/>
      <c r="R517" s="203"/>
      <c r="S517" s="203"/>
      <c r="T517" s="204"/>
      <c r="AT517" s="205" t="s">
        <v>158</v>
      </c>
      <c r="AU517" s="205" t="s">
        <v>86</v>
      </c>
      <c r="AV517" s="13" t="s">
        <v>86</v>
      </c>
      <c r="AW517" s="13" t="s">
        <v>40</v>
      </c>
      <c r="AX517" s="13" t="s">
        <v>76</v>
      </c>
      <c r="AY517" s="205" t="s">
        <v>148</v>
      </c>
    </row>
    <row r="518" spans="2:51" s="12" customFormat="1" ht="13.5">
      <c r="B518" s="188"/>
      <c r="D518" s="186" t="s">
        <v>158</v>
      </c>
      <c r="E518" s="189" t="s">
        <v>20</v>
      </c>
      <c r="F518" s="190" t="s">
        <v>365</v>
      </c>
      <c r="H518" s="191" t="s">
        <v>20</v>
      </c>
      <c r="I518" s="192"/>
      <c r="L518" s="188"/>
      <c r="M518" s="193"/>
      <c r="N518" s="194"/>
      <c r="O518" s="194"/>
      <c r="P518" s="194"/>
      <c r="Q518" s="194"/>
      <c r="R518" s="194"/>
      <c r="S518" s="194"/>
      <c r="T518" s="195"/>
      <c r="AT518" s="191" t="s">
        <v>158</v>
      </c>
      <c r="AU518" s="191" t="s">
        <v>86</v>
      </c>
      <c r="AV518" s="12" t="s">
        <v>22</v>
      </c>
      <c r="AW518" s="12" t="s">
        <v>40</v>
      </c>
      <c r="AX518" s="12" t="s">
        <v>76</v>
      </c>
      <c r="AY518" s="191" t="s">
        <v>148</v>
      </c>
    </row>
    <row r="519" spans="2:51" s="13" customFormat="1" ht="13.5">
      <c r="B519" s="196"/>
      <c r="D519" s="186" t="s">
        <v>158</v>
      </c>
      <c r="E519" s="205" t="s">
        <v>20</v>
      </c>
      <c r="F519" s="206" t="s">
        <v>366</v>
      </c>
      <c r="H519" s="207">
        <v>0.88</v>
      </c>
      <c r="I519" s="201"/>
      <c r="L519" s="196"/>
      <c r="M519" s="202"/>
      <c r="N519" s="203"/>
      <c r="O519" s="203"/>
      <c r="P519" s="203"/>
      <c r="Q519" s="203"/>
      <c r="R519" s="203"/>
      <c r="S519" s="203"/>
      <c r="T519" s="204"/>
      <c r="AT519" s="205" t="s">
        <v>158</v>
      </c>
      <c r="AU519" s="205" t="s">
        <v>86</v>
      </c>
      <c r="AV519" s="13" t="s">
        <v>86</v>
      </c>
      <c r="AW519" s="13" t="s">
        <v>40</v>
      </c>
      <c r="AX519" s="13" t="s">
        <v>76</v>
      </c>
      <c r="AY519" s="205" t="s">
        <v>148</v>
      </c>
    </row>
    <row r="520" spans="2:51" s="12" customFormat="1" ht="13.5">
      <c r="B520" s="188"/>
      <c r="D520" s="186" t="s">
        <v>158</v>
      </c>
      <c r="E520" s="189" t="s">
        <v>20</v>
      </c>
      <c r="F520" s="190" t="s">
        <v>367</v>
      </c>
      <c r="H520" s="191" t="s">
        <v>20</v>
      </c>
      <c r="I520" s="192"/>
      <c r="L520" s="188"/>
      <c r="M520" s="193"/>
      <c r="N520" s="194"/>
      <c r="O520" s="194"/>
      <c r="P520" s="194"/>
      <c r="Q520" s="194"/>
      <c r="R520" s="194"/>
      <c r="S520" s="194"/>
      <c r="T520" s="195"/>
      <c r="AT520" s="191" t="s">
        <v>158</v>
      </c>
      <c r="AU520" s="191" t="s">
        <v>86</v>
      </c>
      <c r="AV520" s="12" t="s">
        <v>22</v>
      </c>
      <c r="AW520" s="12" t="s">
        <v>40</v>
      </c>
      <c r="AX520" s="12" t="s">
        <v>76</v>
      </c>
      <c r="AY520" s="191" t="s">
        <v>148</v>
      </c>
    </row>
    <row r="521" spans="2:51" s="13" customFormat="1" ht="13.5">
      <c r="B521" s="196"/>
      <c r="D521" s="186" t="s">
        <v>158</v>
      </c>
      <c r="E521" s="205" t="s">
        <v>20</v>
      </c>
      <c r="F521" s="206" t="s">
        <v>366</v>
      </c>
      <c r="H521" s="207">
        <v>0.88</v>
      </c>
      <c r="I521" s="201"/>
      <c r="L521" s="196"/>
      <c r="M521" s="202"/>
      <c r="N521" s="203"/>
      <c r="O521" s="203"/>
      <c r="P521" s="203"/>
      <c r="Q521" s="203"/>
      <c r="R521" s="203"/>
      <c r="S521" s="203"/>
      <c r="T521" s="204"/>
      <c r="AT521" s="205" t="s">
        <v>158</v>
      </c>
      <c r="AU521" s="205" t="s">
        <v>86</v>
      </c>
      <c r="AV521" s="13" t="s">
        <v>86</v>
      </c>
      <c r="AW521" s="13" t="s">
        <v>40</v>
      </c>
      <c r="AX521" s="13" t="s">
        <v>76</v>
      </c>
      <c r="AY521" s="205" t="s">
        <v>148</v>
      </c>
    </row>
    <row r="522" spans="2:51" s="12" customFormat="1" ht="13.5">
      <c r="B522" s="188"/>
      <c r="D522" s="186" t="s">
        <v>158</v>
      </c>
      <c r="E522" s="189" t="s">
        <v>20</v>
      </c>
      <c r="F522" s="190" t="s">
        <v>368</v>
      </c>
      <c r="H522" s="191" t="s">
        <v>20</v>
      </c>
      <c r="I522" s="192"/>
      <c r="L522" s="188"/>
      <c r="M522" s="193"/>
      <c r="N522" s="194"/>
      <c r="O522" s="194"/>
      <c r="P522" s="194"/>
      <c r="Q522" s="194"/>
      <c r="R522" s="194"/>
      <c r="S522" s="194"/>
      <c r="T522" s="195"/>
      <c r="AT522" s="191" t="s">
        <v>158</v>
      </c>
      <c r="AU522" s="191" t="s">
        <v>86</v>
      </c>
      <c r="AV522" s="12" t="s">
        <v>22</v>
      </c>
      <c r="AW522" s="12" t="s">
        <v>40</v>
      </c>
      <c r="AX522" s="12" t="s">
        <v>76</v>
      </c>
      <c r="AY522" s="191" t="s">
        <v>148</v>
      </c>
    </row>
    <row r="523" spans="2:51" s="13" customFormat="1" ht="13.5">
      <c r="B523" s="196"/>
      <c r="D523" s="186" t="s">
        <v>158</v>
      </c>
      <c r="E523" s="205" t="s">
        <v>20</v>
      </c>
      <c r="F523" s="206" t="s">
        <v>366</v>
      </c>
      <c r="H523" s="207">
        <v>0.88</v>
      </c>
      <c r="I523" s="201"/>
      <c r="L523" s="196"/>
      <c r="M523" s="202"/>
      <c r="N523" s="203"/>
      <c r="O523" s="203"/>
      <c r="P523" s="203"/>
      <c r="Q523" s="203"/>
      <c r="R523" s="203"/>
      <c r="S523" s="203"/>
      <c r="T523" s="204"/>
      <c r="AT523" s="205" t="s">
        <v>158</v>
      </c>
      <c r="AU523" s="205" t="s">
        <v>86</v>
      </c>
      <c r="AV523" s="13" t="s">
        <v>86</v>
      </c>
      <c r="AW523" s="13" t="s">
        <v>40</v>
      </c>
      <c r="AX523" s="13" t="s">
        <v>76</v>
      </c>
      <c r="AY523" s="205" t="s">
        <v>148</v>
      </c>
    </row>
    <row r="524" spans="2:51" s="12" customFormat="1" ht="13.5">
      <c r="B524" s="188"/>
      <c r="D524" s="186" t="s">
        <v>158</v>
      </c>
      <c r="E524" s="189" t="s">
        <v>20</v>
      </c>
      <c r="F524" s="190" t="s">
        <v>369</v>
      </c>
      <c r="H524" s="191" t="s">
        <v>20</v>
      </c>
      <c r="I524" s="192"/>
      <c r="L524" s="188"/>
      <c r="M524" s="193"/>
      <c r="N524" s="194"/>
      <c r="O524" s="194"/>
      <c r="P524" s="194"/>
      <c r="Q524" s="194"/>
      <c r="R524" s="194"/>
      <c r="S524" s="194"/>
      <c r="T524" s="195"/>
      <c r="AT524" s="191" t="s">
        <v>158</v>
      </c>
      <c r="AU524" s="191" t="s">
        <v>86</v>
      </c>
      <c r="AV524" s="12" t="s">
        <v>22</v>
      </c>
      <c r="AW524" s="12" t="s">
        <v>40</v>
      </c>
      <c r="AX524" s="12" t="s">
        <v>76</v>
      </c>
      <c r="AY524" s="191" t="s">
        <v>148</v>
      </c>
    </row>
    <row r="525" spans="2:51" s="13" customFormat="1" ht="13.5">
      <c r="B525" s="196"/>
      <c r="D525" s="186" t="s">
        <v>158</v>
      </c>
      <c r="E525" s="205" t="s">
        <v>20</v>
      </c>
      <c r="F525" s="206" t="s">
        <v>366</v>
      </c>
      <c r="H525" s="207">
        <v>0.88</v>
      </c>
      <c r="I525" s="201"/>
      <c r="L525" s="196"/>
      <c r="M525" s="202"/>
      <c r="N525" s="203"/>
      <c r="O525" s="203"/>
      <c r="P525" s="203"/>
      <c r="Q525" s="203"/>
      <c r="R525" s="203"/>
      <c r="S525" s="203"/>
      <c r="T525" s="204"/>
      <c r="AT525" s="205" t="s">
        <v>158</v>
      </c>
      <c r="AU525" s="205" t="s">
        <v>86</v>
      </c>
      <c r="AV525" s="13" t="s">
        <v>86</v>
      </c>
      <c r="AW525" s="13" t="s">
        <v>40</v>
      </c>
      <c r="AX525" s="13" t="s">
        <v>76</v>
      </c>
      <c r="AY525" s="205" t="s">
        <v>148</v>
      </c>
    </row>
    <row r="526" spans="2:51" s="12" customFormat="1" ht="13.5">
      <c r="B526" s="188"/>
      <c r="D526" s="186" t="s">
        <v>158</v>
      </c>
      <c r="E526" s="189" t="s">
        <v>20</v>
      </c>
      <c r="F526" s="190" t="s">
        <v>370</v>
      </c>
      <c r="H526" s="191" t="s">
        <v>20</v>
      </c>
      <c r="I526" s="192"/>
      <c r="L526" s="188"/>
      <c r="M526" s="193"/>
      <c r="N526" s="194"/>
      <c r="O526" s="194"/>
      <c r="P526" s="194"/>
      <c r="Q526" s="194"/>
      <c r="R526" s="194"/>
      <c r="S526" s="194"/>
      <c r="T526" s="195"/>
      <c r="AT526" s="191" t="s">
        <v>158</v>
      </c>
      <c r="AU526" s="191" t="s">
        <v>86</v>
      </c>
      <c r="AV526" s="12" t="s">
        <v>22</v>
      </c>
      <c r="AW526" s="12" t="s">
        <v>40</v>
      </c>
      <c r="AX526" s="12" t="s">
        <v>76</v>
      </c>
      <c r="AY526" s="191" t="s">
        <v>148</v>
      </c>
    </row>
    <row r="527" spans="2:51" s="13" customFormat="1" ht="13.5">
      <c r="B527" s="196"/>
      <c r="D527" s="186" t="s">
        <v>158</v>
      </c>
      <c r="E527" s="205" t="s">
        <v>20</v>
      </c>
      <c r="F527" s="206" t="s">
        <v>366</v>
      </c>
      <c r="H527" s="207">
        <v>0.88</v>
      </c>
      <c r="I527" s="201"/>
      <c r="L527" s="196"/>
      <c r="M527" s="202"/>
      <c r="N527" s="203"/>
      <c r="O527" s="203"/>
      <c r="P527" s="203"/>
      <c r="Q527" s="203"/>
      <c r="R527" s="203"/>
      <c r="S527" s="203"/>
      <c r="T527" s="204"/>
      <c r="AT527" s="205" t="s">
        <v>158</v>
      </c>
      <c r="AU527" s="205" t="s">
        <v>86</v>
      </c>
      <c r="AV527" s="13" t="s">
        <v>86</v>
      </c>
      <c r="AW527" s="13" t="s">
        <v>40</v>
      </c>
      <c r="AX527" s="13" t="s">
        <v>76</v>
      </c>
      <c r="AY527" s="205" t="s">
        <v>148</v>
      </c>
    </row>
    <row r="528" spans="2:51" s="12" customFormat="1" ht="13.5">
      <c r="B528" s="188"/>
      <c r="D528" s="186" t="s">
        <v>158</v>
      </c>
      <c r="E528" s="189" t="s">
        <v>20</v>
      </c>
      <c r="F528" s="190" t="s">
        <v>371</v>
      </c>
      <c r="H528" s="191" t="s">
        <v>20</v>
      </c>
      <c r="I528" s="192"/>
      <c r="L528" s="188"/>
      <c r="M528" s="193"/>
      <c r="N528" s="194"/>
      <c r="O528" s="194"/>
      <c r="P528" s="194"/>
      <c r="Q528" s="194"/>
      <c r="R528" s="194"/>
      <c r="S528" s="194"/>
      <c r="T528" s="195"/>
      <c r="AT528" s="191" t="s">
        <v>158</v>
      </c>
      <c r="AU528" s="191" t="s">
        <v>86</v>
      </c>
      <c r="AV528" s="12" t="s">
        <v>22</v>
      </c>
      <c r="AW528" s="12" t="s">
        <v>40</v>
      </c>
      <c r="AX528" s="12" t="s">
        <v>76</v>
      </c>
      <c r="AY528" s="191" t="s">
        <v>148</v>
      </c>
    </row>
    <row r="529" spans="2:51" s="13" customFormat="1" ht="13.5">
      <c r="B529" s="196"/>
      <c r="D529" s="186" t="s">
        <v>158</v>
      </c>
      <c r="E529" s="205" t="s">
        <v>20</v>
      </c>
      <c r="F529" s="206" t="s">
        <v>366</v>
      </c>
      <c r="H529" s="207">
        <v>0.88</v>
      </c>
      <c r="I529" s="201"/>
      <c r="L529" s="196"/>
      <c r="M529" s="202"/>
      <c r="N529" s="203"/>
      <c r="O529" s="203"/>
      <c r="P529" s="203"/>
      <c r="Q529" s="203"/>
      <c r="R529" s="203"/>
      <c r="S529" s="203"/>
      <c r="T529" s="204"/>
      <c r="AT529" s="205" t="s">
        <v>158</v>
      </c>
      <c r="AU529" s="205" t="s">
        <v>86</v>
      </c>
      <c r="AV529" s="13" t="s">
        <v>86</v>
      </c>
      <c r="AW529" s="13" t="s">
        <v>40</v>
      </c>
      <c r="AX529" s="13" t="s">
        <v>76</v>
      </c>
      <c r="AY529" s="205" t="s">
        <v>148</v>
      </c>
    </row>
    <row r="530" spans="2:51" s="12" customFormat="1" ht="13.5">
      <c r="B530" s="188"/>
      <c r="D530" s="186" t="s">
        <v>158</v>
      </c>
      <c r="E530" s="189" t="s">
        <v>20</v>
      </c>
      <c r="F530" s="190" t="s">
        <v>372</v>
      </c>
      <c r="H530" s="191" t="s">
        <v>20</v>
      </c>
      <c r="I530" s="192"/>
      <c r="L530" s="188"/>
      <c r="M530" s="193"/>
      <c r="N530" s="194"/>
      <c r="O530" s="194"/>
      <c r="P530" s="194"/>
      <c r="Q530" s="194"/>
      <c r="R530" s="194"/>
      <c r="S530" s="194"/>
      <c r="T530" s="195"/>
      <c r="AT530" s="191" t="s">
        <v>158</v>
      </c>
      <c r="AU530" s="191" t="s">
        <v>86</v>
      </c>
      <c r="AV530" s="12" t="s">
        <v>22</v>
      </c>
      <c r="AW530" s="12" t="s">
        <v>40</v>
      </c>
      <c r="AX530" s="12" t="s">
        <v>76</v>
      </c>
      <c r="AY530" s="191" t="s">
        <v>148</v>
      </c>
    </row>
    <row r="531" spans="2:51" s="13" customFormat="1" ht="13.5">
      <c r="B531" s="196"/>
      <c r="D531" s="186" t="s">
        <v>158</v>
      </c>
      <c r="E531" s="205" t="s">
        <v>20</v>
      </c>
      <c r="F531" s="206" t="s">
        <v>366</v>
      </c>
      <c r="H531" s="207">
        <v>0.88</v>
      </c>
      <c r="I531" s="201"/>
      <c r="L531" s="196"/>
      <c r="M531" s="202"/>
      <c r="N531" s="203"/>
      <c r="O531" s="203"/>
      <c r="P531" s="203"/>
      <c r="Q531" s="203"/>
      <c r="R531" s="203"/>
      <c r="S531" s="203"/>
      <c r="T531" s="204"/>
      <c r="AT531" s="205" t="s">
        <v>158</v>
      </c>
      <c r="AU531" s="205" t="s">
        <v>86</v>
      </c>
      <c r="AV531" s="13" t="s">
        <v>86</v>
      </c>
      <c r="AW531" s="13" t="s">
        <v>40</v>
      </c>
      <c r="AX531" s="13" t="s">
        <v>76</v>
      </c>
      <c r="AY531" s="205" t="s">
        <v>148</v>
      </c>
    </row>
    <row r="532" spans="2:51" s="12" customFormat="1" ht="13.5">
      <c r="B532" s="188"/>
      <c r="D532" s="186" t="s">
        <v>158</v>
      </c>
      <c r="E532" s="189" t="s">
        <v>20</v>
      </c>
      <c r="F532" s="190" t="s">
        <v>373</v>
      </c>
      <c r="H532" s="191" t="s">
        <v>20</v>
      </c>
      <c r="I532" s="192"/>
      <c r="L532" s="188"/>
      <c r="M532" s="193"/>
      <c r="N532" s="194"/>
      <c r="O532" s="194"/>
      <c r="P532" s="194"/>
      <c r="Q532" s="194"/>
      <c r="R532" s="194"/>
      <c r="S532" s="194"/>
      <c r="T532" s="195"/>
      <c r="AT532" s="191" t="s">
        <v>158</v>
      </c>
      <c r="AU532" s="191" t="s">
        <v>86</v>
      </c>
      <c r="AV532" s="12" t="s">
        <v>22</v>
      </c>
      <c r="AW532" s="12" t="s">
        <v>40</v>
      </c>
      <c r="AX532" s="12" t="s">
        <v>76</v>
      </c>
      <c r="AY532" s="191" t="s">
        <v>148</v>
      </c>
    </row>
    <row r="533" spans="2:51" s="13" customFormat="1" ht="13.5">
      <c r="B533" s="196"/>
      <c r="D533" s="186" t="s">
        <v>158</v>
      </c>
      <c r="E533" s="205" t="s">
        <v>20</v>
      </c>
      <c r="F533" s="206" t="s">
        <v>366</v>
      </c>
      <c r="H533" s="207">
        <v>0.88</v>
      </c>
      <c r="I533" s="201"/>
      <c r="L533" s="196"/>
      <c r="M533" s="202"/>
      <c r="N533" s="203"/>
      <c r="O533" s="203"/>
      <c r="P533" s="203"/>
      <c r="Q533" s="203"/>
      <c r="R533" s="203"/>
      <c r="S533" s="203"/>
      <c r="T533" s="204"/>
      <c r="AT533" s="205" t="s">
        <v>158</v>
      </c>
      <c r="AU533" s="205" t="s">
        <v>86</v>
      </c>
      <c r="AV533" s="13" t="s">
        <v>86</v>
      </c>
      <c r="AW533" s="13" t="s">
        <v>40</v>
      </c>
      <c r="AX533" s="13" t="s">
        <v>76</v>
      </c>
      <c r="AY533" s="205" t="s">
        <v>148</v>
      </c>
    </row>
    <row r="534" spans="2:51" s="12" customFormat="1" ht="13.5">
      <c r="B534" s="188"/>
      <c r="D534" s="186" t="s">
        <v>158</v>
      </c>
      <c r="E534" s="189" t="s">
        <v>20</v>
      </c>
      <c r="F534" s="190" t="s">
        <v>374</v>
      </c>
      <c r="H534" s="191" t="s">
        <v>20</v>
      </c>
      <c r="I534" s="192"/>
      <c r="L534" s="188"/>
      <c r="M534" s="193"/>
      <c r="N534" s="194"/>
      <c r="O534" s="194"/>
      <c r="P534" s="194"/>
      <c r="Q534" s="194"/>
      <c r="R534" s="194"/>
      <c r="S534" s="194"/>
      <c r="T534" s="195"/>
      <c r="AT534" s="191" t="s">
        <v>158</v>
      </c>
      <c r="AU534" s="191" t="s">
        <v>86</v>
      </c>
      <c r="AV534" s="12" t="s">
        <v>22</v>
      </c>
      <c r="AW534" s="12" t="s">
        <v>40</v>
      </c>
      <c r="AX534" s="12" t="s">
        <v>76</v>
      </c>
      <c r="AY534" s="191" t="s">
        <v>148</v>
      </c>
    </row>
    <row r="535" spans="2:51" s="13" customFormat="1" ht="13.5">
      <c r="B535" s="196"/>
      <c r="D535" s="186" t="s">
        <v>158</v>
      </c>
      <c r="E535" s="205" t="s">
        <v>20</v>
      </c>
      <c r="F535" s="206" t="s">
        <v>366</v>
      </c>
      <c r="H535" s="207">
        <v>0.88</v>
      </c>
      <c r="I535" s="201"/>
      <c r="L535" s="196"/>
      <c r="M535" s="202"/>
      <c r="N535" s="203"/>
      <c r="O535" s="203"/>
      <c r="P535" s="203"/>
      <c r="Q535" s="203"/>
      <c r="R535" s="203"/>
      <c r="S535" s="203"/>
      <c r="T535" s="204"/>
      <c r="AT535" s="205" t="s">
        <v>158</v>
      </c>
      <c r="AU535" s="205" t="s">
        <v>86</v>
      </c>
      <c r="AV535" s="13" t="s">
        <v>86</v>
      </c>
      <c r="AW535" s="13" t="s">
        <v>40</v>
      </c>
      <c r="AX535" s="13" t="s">
        <v>76</v>
      </c>
      <c r="AY535" s="205" t="s">
        <v>148</v>
      </c>
    </row>
    <row r="536" spans="2:51" s="12" customFormat="1" ht="13.5">
      <c r="B536" s="188"/>
      <c r="D536" s="186" t="s">
        <v>158</v>
      </c>
      <c r="E536" s="189" t="s">
        <v>20</v>
      </c>
      <c r="F536" s="190" t="s">
        <v>375</v>
      </c>
      <c r="H536" s="191" t="s">
        <v>20</v>
      </c>
      <c r="I536" s="192"/>
      <c r="L536" s="188"/>
      <c r="M536" s="193"/>
      <c r="N536" s="194"/>
      <c r="O536" s="194"/>
      <c r="P536" s="194"/>
      <c r="Q536" s="194"/>
      <c r="R536" s="194"/>
      <c r="S536" s="194"/>
      <c r="T536" s="195"/>
      <c r="AT536" s="191" t="s">
        <v>158</v>
      </c>
      <c r="AU536" s="191" t="s">
        <v>86</v>
      </c>
      <c r="AV536" s="12" t="s">
        <v>22</v>
      </c>
      <c r="AW536" s="12" t="s">
        <v>40</v>
      </c>
      <c r="AX536" s="12" t="s">
        <v>76</v>
      </c>
      <c r="AY536" s="191" t="s">
        <v>148</v>
      </c>
    </row>
    <row r="537" spans="2:51" s="13" customFormat="1" ht="13.5">
      <c r="B537" s="196"/>
      <c r="D537" s="186" t="s">
        <v>158</v>
      </c>
      <c r="E537" s="205" t="s">
        <v>20</v>
      </c>
      <c r="F537" s="206" t="s">
        <v>376</v>
      </c>
      <c r="H537" s="207">
        <v>1.6</v>
      </c>
      <c r="I537" s="201"/>
      <c r="L537" s="196"/>
      <c r="M537" s="202"/>
      <c r="N537" s="203"/>
      <c r="O537" s="203"/>
      <c r="P537" s="203"/>
      <c r="Q537" s="203"/>
      <c r="R537" s="203"/>
      <c r="S537" s="203"/>
      <c r="T537" s="204"/>
      <c r="AT537" s="205" t="s">
        <v>158</v>
      </c>
      <c r="AU537" s="205" t="s">
        <v>86</v>
      </c>
      <c r="AV537" s="13" t="s">
        <v>86</v>
      </c>
      <c r="AW537" s="13" t="s">
        <v>40</v>
      </c>
      <c r="AX537" s="13" t="s">
        <v>76</v>
      </c>
      <c r="AY537" s="205" t="s">
        <v>148</v>
      </c>
    </row>
    <row r="538" spans="2:51" s="12" customFormat="1" ht="13.5">
      <c r="B538" s="188"/>
      <c r="D538" s="186" t="s">
        <v>158</v>
      </c>
      <c r="E538" s="189" t="s">
        <v>20</v>
      </c>
      <c r="F538" s="190" t="s">
        <v>377</v>
      </c>
      <c r="H538" s="191" t="s">
        <v>20</v>
      </c>
      <c r="I538" s="192"/>
      <c r="L538" s="188"/>
      <c r="M538" s="193"/>
      <c r="N538" s="194"/>
      <c r="O538" s="194"/>
      <c r="P538" s="194"/>
      <c r="Q538" s="194"/>
      <c r="R538" s="194"/>
      <c r="S538" s="194"/>
      <c r="T538" s="195"/>
      <c r="AT538" s="191" t="s">
        <v>158</v>
      </c>
      <c r="AU538" s="191" t="s">
        <v>86</v>
      </c>
      <c r="AV538" s="12" t="s">
        <v>22</v>
      </c>
      <c r="AW538" s="12" t="s">
        <v>40</v>
      </c>
      <c r="AX538" s="12" t="s">
        <v>76</v>
      </c>
      <c r="AY538" s="191" t="s">
        <v>148</v>
      </c>
    </row>
    <row r="539" spans="2:51" s="13" customFormat="1" ht="13.5">
      <c r="B539" s="196"/>
      <c r="D539" s="186" t="s">
        <v>158</v>
      </c>
      <c r="E539" s="205" t="s">
        <v>20</v>
      </c>
      <c r="F539" s="206" t="s">
        <v>378</v>
      </c>
      <c r="H539" s="207">
        <v>1.45</v>
      </c>
      <c r="I539" s="201"/>
      <c r="L539" s="196"/>
      <c r="M539" s="202"/>
      <c r="N539" s="203"/>
      <c r="O539" s="203"/>
      <c r="P539" s="203"/>
      <c r="Q539" s="203"/>
      <c r="R539" s="203"/>
      <c r="S539" s="203"/>
      <c r="T539" s="204"/>
      <c r="AT539" s="205" t="s">
        <v>158</v>
      </c>
      <c r="AU539" s="205" t="s">
        <v>86</v>
      </c>
      <c r="AV539" s="13" t="s">
        <v>86</v>
      </c>
      <c r="AW539" s="13" t="s">
        <v>40</v>
      </c>
      <c r="AX539" s="13" t="s">
        <v>76</v>
      </c>
      <c r="AY539" s="205" t="s">
        <v>148</v>
      </c>
    </row>
    <row r="540" spans="2:51" s="12" customFormat="1" ht="13.5">
      <c r="B540" s="188"/>
      <c r="D540" s="186" t="s">
        <v>158</v>
      </c>
      <c r="E540" s="189" t="s">
        <v>20</v>
      </c>
      <c r="F540" s="190" t="s">
        <v>379</v>
      </c>
      <c r="H540" s="191" t="s">
        <v>20</v>
      </c>
      <c r="I540" s="192"/>
      <c r="L540" s="188"/>
      <c r="M540" s="193"/>
      <c r="N540" s="194"/>
      <c r="O540" s="194"/>
      <c r="P540" s="194"/>
      <c r="Q540" s="194"/>
      <c r="R540" s="194"/>
      <c r="S540" s="194"/>
      <c r="T540" s="195"/>
      <c r="AT540" s="191" t="s">
        <v>158</v>
      </c>
      <c r="AU540" s="191" t="s">
        <v>86</v>
      </c>
      <c r="AV540" s="12" t="s">
        <v>22</v>
      </c>
      <c r="AW540" s="12" t="s">
        <v>40</v>
      </c>
      <c r="AX540" s="12" t="s">
        <v>76</v>
      </c>
      <c r="AY540" s="191" t="s">
        <v>148</v>
      </c>
    </row>
    <row r="541" spans="2:51" s="13" customFormat="1" ht="13.5">
      <c r="B541" s="196"/>
      <c r="D541" s="186" t="s">
        <v>158</v>
      </c>
      <c r="E541" s="205" t="s">
        <v>20</v>
      </c>
      <c r="F541" s="206" t="s">
        <v>378</v>
      </c>
      <c r="H541" s="207">
        <v>1.45</v>
      </c>
      <c r="I541" s="201"/>
      <c r="L541" s="196"/>
      <c r="M541" s="202"/>
      <c r="N541" s="203"/>
      <c r="O541" s="203"/>
      <c r="P541" s="203"/>
      <c r="Q541" s="203"/>
      <c r="R541" s="203"/>
      <c r="S541" s="203"/>
      <c r="T541" s="204"/>
      <c r="AT541" s="205" t="s">
        <v>158</v>
      </c>
      <c r="AU541" s="205" t="s">
        <v>86</v>
      </c>
      <c r="AV541" s="13" t="s">
        <v>86</v>
      </c>
      <c r="AW541" s="13" t="s">
        <v>40</v>
      </c>
      <c r="AX541" s="13" t="s">
        <v>76</v>
      </c>
      <c r="AY541" s="205" t="s">
        <v>148</v>
      </c>
    </row>
    <row r="542" spans="2:51" s="12" customFormat="1" ht="13.5">
      <c r="B542" s="188"/>
      <c r="D542" s="186" t="s">
        <v>158</v>
      </c>
      <c r="E542" s="189" t="s">
        <v>20</v>
      </c>
      <c r="F542" s="190" t="s">
        <v>380</v>
      </c>
      <c r="H542" s="191" t="s">
        <v>20</v>
      </c>
      <c r="I542" s="192"/>
      <c r="L542" s="188"/>
      <c r="M542" s="193"/>
      <c r="N542" s="194"/>
      <c r="O542" s="194"/>
      <c r="P542" s="194"/>
      <c r="Q542" s="194"/>
      <c r="R542" s="194"/>
      <c r="S542" s="194"/>
      <c r="T542" s="195"/>
      <c r="AT542" s="191" t="s">
        <v>158</v>
      </c>
      <c r="AU542" s="191" t="s">
        <v>86</v>
      </c>
      <c r="AV542" s="12" t="s">
        <v>22</v>
      </c>
      <c r="AW542" s="12" t="s">
        <v>40</v>
      </c>
      <c r="AX542" s="12" t="s">
        <v>76</v>
      </c>
      <c r="AY542" s="191" t="s">
        <v>148</v>
      </c>
    </row>
    <row r="543" spans="2:51" s="13" customFormat="1" ht="13.5">
      <c r="B543" s="196"/>
      <c r="D543" s="186" t="s">
        <v>158</v>
      </c>
      <c r="E543" s="205" t="s">
        <v>20</v>
      </c>
      <c r="F543" s="206" t="s">
        <v>378</v>
      </c>
      <c r="H543" s="207">
        <v>1.45</v>
      </c>
      <c r="I543" s="201"/>
      <c r="L543" s="196"/>
      <c r="M543" s="202"/>
      <c r="N543" s="203"/>
      <c r="O543" s="203"/>
      <c r="P543" s="203"/>
      <c r="Q543" s="203"/>
      <c r="R543" s="203"/>
      <c r="S543" s="203"/>
      <c r="T543" s="204"/>
      <c r="AT543" s="205" t="s">
        <v>158</v>
      </c>
      <c r="AU543" s="205" t="s">
        <v>86</v>
      </c>
      <c r="AV543" s="13" t="s">
        <v>86</v>
      </c>
      <c r="AW543" s="13" t="s">
        <v>40</v>
      </c>
      <c r="AX543" s="13" t="s">
        <v>76</v>
      </c>
      <c r="AY543" s="205" t="s">
        <v>148</v>
      </c>
    </row>
    <row r="544" spans="2:51" s="12" customFormat="1" ht="13.5">
      <c r="B544" s="188"/>
      <c r="D544" s="186" t="s">
        <v>158</v>
      </c>
      <c r="E544" s="189" t="s">
        <v>20</v>
      </c>
      <c r="F544" s="190" t="s">
        <v>381</v>
      </c>
      <c r="H544" s="191" t="s">
        <v>20</v>
      </c>
      <c r="I544" s="192"/>
      <c r="L544" s="188"/>
      <c r="M544" s="193"/>
      <c r="N544" s="194"/>
      <c r="O544" s="194"/>
      <c r="P544" s="194"/>
      <c r="Q544" s="194"/>
      <c r="R544" s="194"/>
      <c r="S544" s="194"/>
      <c r="T544" s="195"/>
      <c r="AT544" s="191" t="s">
        <v>158</v>
      </c>
      <c r="AU544" s="191" t="s">
        <v>86</v>
      </c>
      <c r="AV544" s="12" t="s">
        <v>22</v>
      </c>
      <c r="AW544" s="12" t="s">
        <v>40</v>
      </c>
      <c r="AX544" s="12" t="s">
        <v>76</v>
      </c>
      <c r="AY544" s="191" t="s">
        <v>148</v>
      </c>
    </row>
    <row r="545" spans="2:51" s="13" customFormat="1" ht="13.5">
      <c r="B545" s="196"/>
      <c r="D545" s="186" t="s">
        <v>158</v>
      </c>
      <c r="E545" s="205" t="s">
        <v>20</v>
      </c>
      <c r="F545" s="206" t="s">
        <v>378</v>
      </c>
      <c r="H545" s="207">
        <v>1.45</v>
      </c>
      <c r="I545" s="201"/>
      <c r="L545" s="196"/>
      <c r="M545" s="202"/>
      <c r="N545" s="203"/>
      <c r="O545" s="203"/>
      <c r="P545" s="203"/>
      <c r="Q545" s="203"/>
      <c r="R545" s="203"/>
      <c r="S545" s="203"/>
      <c r="T545" s="204"/>
      <c r="AT545" s="205" t="s">
        <v>158</v>
      </c>
      <c r="AU545" s="205" t="s">
        <v>86</v>
      </c>
      <c r="AV545" s="13" t="s">
        <v>86</v>
      </c>
      <c r="AW545" s="13" t="s">
        <v>40</v>
      </c>
      <c r="AX545" s="13" t="s">
        <v>76</v>
      </c>
      <c r="AY545" s="205" t="s">
        <v>148</v>
      </c>
    </row>
    <row r="546" spans="2:51" s="12" customFormat="1" ht="13.5">
      <c r="B546" s="188"/>
      <c r="D546" s="186" t="s">
        <v>158</v>
      </c>
      <c r="E546" s="189" t="s">
        <v>20</v>
      </c>
      <c r="F546" s="190" t="s">
        <v>382</v>
      </c>
      <c r="H546" s="191" t="s">
        <v>20</v>
      </c>
      <c r="I546" s="192"/>
      <c r="L546" s="188"/>
      <c r="M546" s="193"/>
      <c r="N546" s="194"/>
      <c r="O546" s="194"/>
      <c r="P546" s="194"/>
      <c r="Q546" s="194"/>
      <c r="R546" s="194"/>
      <c r="S546" s="194"/>
      <c r="T546" s="195"/>
      <c r="AT546" s="191" t="s">
        <v>158</v>
      </c>
      <c r="AU546" s="191" t="s">
        <v>86</v>
      </c>
      <c r="AV546" s="12" t="s">
        <v>22</v>
      </c>
      <c r="AW546" s="12" t="s">
        <v>40</v>
      </c>
      <c r="AX546" s="12" t="s">
        <v>76</v>
      </c>
      <c r="AY546" s="191" t="s">
        <v>148</v>
      </c>
    </row>
    <row r="547" spans="2:51" s="13" customFormat="1" ht="13.5">
      <c r="B547" s="196"/>
      <c r="D547" s="186" t="s">
        <v>158</v>
      </c>
      <c r="E547" s="205" t="s">
        <v>20</v>
      </c>
      <c r="F547" s="206" t="s">
        <v>383</v>
      </c>
      <c r="H547" s="207">
        <v>1.18</v>
      </c>
      <c r="I547" s="201"/>
      <c r="L547" s="196"/>
      <c r="M547" s="202"/>
      <c r="N547" s="203"/>
      <c r="O547" s="203"/>
      <c r="P547" s="203"/>
      <c r="Q547" s="203"/>
      <c r="R547" s="203"/>
      <c r="S547" s="203"/>
      <c r="T547" s="204"/>
      <c r="AT547" s="205" t="s">
        <v>158</v>
      </c>
      <c r="AU547" s="205" t="s">
        <v>86</v>
      </c>
      <c r="AV547" s="13" t="s">
        <v>86</v>
      </c>
      <c r="AW547" s="13" t="s">
        <v>40</v>
      </c>
      <c r="AX547" s="13" t="s">
        <v>76</v>
      </c>
      <c r="AY547" s="205" t="s">
        <v>148</v>
      </c>
    </row>
    <row r="548" spans="2:51" s="12" customFormat="1" ht="13.5">
      <c r="B548" s="188"/>
      <c r="D548" s="186" t="s">
        <v>158</v>
      </c>
      <c r="E548" s="189" t="s">
        <v>20</v>
      </c>
      <c r="F548" s="190" t="s">
        <v>384</v>
      </c>
      <c r="H548" s="191" t="s">
        <v>20</v>
      </c>
      <c r="I548" s="192"/>
      <c r="L548" s="188"/>
      <c r="M548" s="193"/>
      <c r="N548" s="194"/>
      <c r="O548" s="194"/>
      <c r="P548" s="194"/>
      <c r="Q548" s="194"/>
      <c r="R548" s="194"/>
      <c r="S548" s="194"/>
      <c r="T548" s="195"/>
      <c r="AT548" s="191" t="s">
        <v>158</v>
      </c>
      <c r="AU548" s="191" t="s">
        <v>86</v>
      </c>
      <c r="AV548" s="12" t="s">
        <v>22</v>
      </c>
      <c r="AW548" s="12" t="s">
        <v>40</v>
      </c>
      <c r="AX548" s="12" t="s">
        <v>76</v>
      </c>
      <c r="AY548" s="191" t="s">
        <v>148</v>
      </c>
    </row>
    <row r="549" spans="2:51" s="13" customFormat="1" ht="13.5">
      <c r="B549" s="196"/>
      <c r="D549" s="186" t="s">
        <v>158</v>
      </c>
      <c r="E549" s="205" t="s">
        <v>20</v>
      </c>
      <c r="F549" s="206" t="s">
        <v>383</v>
      </c>
      <c r="H549" s="207">
        <v>1.18</v>
      </c>
      <c r="I549" s="201"/>
      <c r="L549" s="196"/>
      <c r="M549" s="202"/>
      <c r="N549" s="203"/>
      <c r="O549" s="203"/>
      <c r="P549" s="203"/>
      <c r="Q549" s="203"/>
      <c r="R549" s="203"/>
      <c r="S549" s="203"/>
      <c r="T549" s="204"/>
      <c r="AT549" s="205" t="s">
        <v>158</v>
      </c>
      <c r="AU549" s="205" t="s">
        <v>86</v>
      </c>
      <c r="AV549" s="13" t="s">
        <v>86</v>
      </c>
      <c r="AW549" s="13" t="s">
        <v>40</v>
      </c>
      <c r="AX549" s="13" t="s">
        <v>76</v>
      </c>
      <c r="AY549" s="205" t="s">
        <v>148</v>
      </c>
    </row>
    <row r="550" spans="2:51" s="12" customFormat="1" ht="13.5">
      <c r="B550" s="188"/>
      <c r="D550" s="186" t="s">
        <v>158</v>
      </c>
      <c r="E550" s="189" t="s">
        <v>20</v>
      </c>
      <c r="F550" s="190" t="s">
        <v>385</v>
      </c>
      <c r="H550" s="191" t="s">
        <v>20</v>
      </c>
      <c r="I550" s="192"/>
      <c r="L550" s="188"/>
      <c r="M550" s="193"/>
      <c r="N550" s="194"/>
      <c r="O550" s="194"/>
      <c r="P550" s="194"/>
      <c r="Q550" s="194"/>
      <c r="R550" s="194"/>
      <c r="S550" s="194"/>
      <c r="T550" s="195"/>
      <c r="AT550" s="191" t="s">
        <v>158</v>
      </c>
      <c r="AU550" s="191" t="s">
        <v>86</v>
      </c>
      <c r="AV550" s="12" t="s">
        <v>22</v>
      </c>
      <c r="AW550" s="12" t="s">
        <v>40</v>
      </c>
      <c r="AX550" s="12" t="s">
        <v>76</v>
      </c>
      <c r="AY550" s="191" t="s">
        <v>148</v>
      </c>
    </row>
    <row r="551" spans="2:51" s="13" customFormat="1" ht="13.5">
      <c r="B551" s="196"/>
      <c r="D551" s="186" t="s">
        <v>158</v>
      </c>
      <c r="E551" s="205" t="s">
        <v>20</v>
      </c>
      <c r="F551" s="206" t="s">
        <v>383</v>
      </c>
      <c r="H551" s="207">
        <v>1.18</v>
      </c>
      <c r="I551" s="201"/>
      <c r="L551" s="196"/>
      <c r="M551" s="202"/>
      <c r="N551" s="203"/>
      <c r="O551" s="203"/>
      <c r="P551" s="203"/>
      <c r="Q551" s="203"/>
      <c r="R551" s="203"/>
      <c r="S551" s="203"/>
      <c r="T551" s="204"/>
      <c r="AT551" s="205" t="s">
        <v>158</v>
      </c>
      <c r="AU551" s="205" t="s">
        <v>86</v>
      </c>
      <c r="AV551" s="13" t="s">
        <v>86</v>
      </c>
      <c r="AW551" s="13" t="s">
        <v>40</v>
      </c>
      <c r="AX551" s="13" t="s">
        <v>76</v>
      </c>
      <c r="AY551" s="205" t="s">
        <v>148</v>
      </c>
    </row>
    <row r="552" spans="2:51" s="12" customFormat="1" ht="13.5">
      <c r="B552" s="188"/>
      <c r="D552" s="186" t="s">
        <v>158</v>
      </c>
      <c r="E552" s="189" t="s">
        <v>20</v>
      </c>
      <c r="F552" s="190" t="s">
        <v>386</v>
      </c>
      <c r="H552" s="191" t="s">
        <v>20</v>
      </c>
      <c r="I552" s="192"/>
      <c r="L552" s="188"/>
      <c r="M552" s="193"/>
      <c r="N552" s="194"/>
      <c r="O552" s="194"/>
      <c r="P552" s="194"/>
      <c r="Q552" s="194"/>
      <c r="R552" s="194"/>
      <c r="S552" s="194"/>
      <c r="T552" s="195"/>
      <c r="AT552" s="191" t="s">
        <v>158</v>
      </c>
      <c r="AU552" s="191" t="s">
        <v>86</v>
      </c>
      <c r="AV552" s="12" t="s">
        <v>22</v>
      </c>
      <c r="AW552" s="12" t="s">
        <v>40</v>
      </c>
      <c r="AX552" s="12" t="s">
        <v>76</v>
      </c>
      <c r="AY552" s="191" t="s">
        <v>148</v>
      </c>
    </row>
    <row r="553" spans="2:51" s="12" customFormat="1" ht="13.5">
      <c r="B553" s="188"/>
      <c r="D553" s="186" t="s">
        <v>158</v>
      </c>
      <c r="E553" s="189" t="s">
        <v>20</v>
      </c>
      <c r="F553" s="190" t="s">
        <v>175</v>
      </c>
      <c r="H553" s="191" t="s">
        <v>20</v>
      </c>
      <c r="I553" s="192"/>
      <c r="L553" s="188"/>
      <c r="M553" s="193"/>
      <c r="N553" s="194"/>
      <c r="O553" s="194"/>
      <c r="P553" s="194"/>
      <c r="Q553" s="194"/>
      <c r="R553" s="194"/>
      <c r="S553" s="194"/>
      <c r="T553" s="195"/>
      <c r="AT553" s="191" t="s">
        <v>158</v>
      </c>
      <c r="AU553" s="191" t="s">
        <v>86</v>
      </c>
      <c r="AV553" s="12" t="s">
        <v>22</v>
      </c>
      <c r="AW553" s="12" t="s">
        <v>40</v>
      </c>
      <c r="AX553" s="12" t="s">
        <v>76</v>
      </c>
      <c r="AY553" s="191" t="s">
        <v>148</v>
      </c>
    </row>
    <row r="554" spans="2:51" s="12" customFormat="1" ht="13.5">
      <c r="B554" s="188"/>
      <c r="D554" s="186" t="s">
        <v>158</v>
      </c>
      <c r="E554" s="189" t="s">
        <v>20</v>
      </c>
      <c r="F554" s="190" t="s">
        <v>387</v>
      </c>
      <c r="H554" s="191" t="s">
        <v>20</v>
      </c>
      <c r="I554" s="192"/>
      <c r="L554" s="188"/>
      <c r="M554" s="193"/>
      <c r="N554" s="194"/>
      <c r="O554" s="194"/>
      <c r="P554" s="194"/>
      <c r="Q554" s="194"/>
      <c r="R554" s="194"/>
      <c r="S554" s="194"/>
      <c r="T554" s="195"/>
      <c r="AT554" s="191" t="s">
        <v>158</v>
      </c>
      <c r="AU554" s="191" t="s">
        <v>86</v>
      </c>
      <c r="AV554" s="12" t="s">
        <v>22</v>
      </c>
      <c r="AW554" s="12" t="s">
        <v>40</v>
      </c>
      <c r="AX554" s="12" t="s">
        <v>76</v>
      </c>
      <c r="AY554" s="191" t="s">
        <v>148</v>
      </c>
    </row>
    <row r="555" spans="2:51" s="13" customFormat="1" ht="13.5">
      <c r="B555" s="196"/>
      <c r="D555" s="186" t="s">
        <v>158</v>
      </c>
      <c r="E555" s="205" t="s">
        <v>20</v>
      </c>
      <c r="F555" s="206" t="s">
        <v>388</v>
      </c>
      <c r="H555" s="207">
        <v>7.59</v>
      </c>
      <c r="I555" s="201"/>
      <c r="L555" s="196"/>
      <c r="M555" s="202"/>
      <c r="N555" s="203"/>
      <c r="O555" s="203"/>
      <c r="P555" s="203"/>
      <c r="Q555" s="203"/>
      <c r="R555" s="203"/>
      <c r="S555" s="203"/>
      <c r="T555" s="204"/>
      <c r="AT555" s="205" t="s">
        <v>158</v>
      </c>
      <c r="AU555" s="205" t="s">
        <v>86</v>
      </c>
      <c r="AV555" s="13" t="s">
        <v>86</v>
      </c>
      <c r="AW555" s="13" t="s">
        <v>40</v>
      </c>
      <c r="AX555" s="13" t="s">
        <v>76</v>
      </c>
      <c r="AY555" s="205" t="s">
        <v>148</v>
      </c>
    </row>
    <row r="556" spans="2:51" s="12" customFormat="1" ht="13.5">
      <c r="B556" s="188"/>
      <c r="D556" s="186" t="s">
        <v>158</v>
      </c>
      <c r="E556" s="189" t="s">
        <v>20</v>
      </c>
      <c r="F556" s="190" t="s">
        <v>389</v>
      </c>
      <c r="H556" s="191" t="s">
        <v>20</v>
      </c>
      <c r="I556" s="192"/>
      <c r="L556" s="188"/>
      <c r="M556" s="193"/>
      <c r="N556" s="194"/>
      <c r="O556" s="194"/>
      <c r="P556" s="194"/>
      <c r="Q556" s="194"/>
      <c r="R556" s="194"/>
      <c r="S556" s="194"/>
      <c r="T556" s="195"/>
      <c r="AT556" s="191" t="s">
        <v>158</v>
      </c>
      <c r="AU556" s="191" t="s">
        <v>86</v>
      </c>
      <c r="AV556" s="12" t="s">
        <v>22</v>
      </c>
      <c r="AW556" s="12" t="s">
        <v>40</v>
      </c>
      <c r="AX556" s="12" t="s">
        <v>76</v>
      </c>
      <c r="AY556" s="191" t="s">
        <v>148</v>
      </c>
    </row>
    <row r="557" spans="2:51" s="13" customFormat="1" ht="13.5">
      <c r="B557" s="196"/>
      <c r="D557" s="186" t="s">
        <v>158</v>
      </c>
      <c r="E557" s="205" t="s">
        <v>20</v>
      </c>
      <c r="F557" s="206" t="s">
        <v>390</v>
      </c>
      <c r="H557" s="207">
        <v>20.71</v>
      </c>
      <c r="I557" s="201"/>
      <c r="L557" s="196"/>
      <c r="M557" s="202"/>
      <c r="N557" s="203"/>
      <c r="O557" s="203"/>
      <c r="P557" s="203"/>
      <c r="Q557" s="203"/>
      <c r="R557" s="203"/>
      <c r="S557" s="203"/>
      <c r="T557" s="204"/>
      <c r="AT557" s="205" t="s">
        <v>158</v>
      </c>
      <c r="AU557" s="205" t="s">
        <v>86</v>
      </c>
      <c r="AV557" s="13" t="s">
        <v>86</v>
      </c>
      <c r="AW557" s="13" t="s">
        <v>40</v>
      </c>
      <c r="AX557" s="13" t="s">
        <v>76</v>
      </c>
      <c r="AY557" s="205" t="s">
        <v>148</v>
      </c>
    </row>
    <row r="558" spans="2:51" s="12" customFormat="1" ht="13.5">
      <c r="B558" s="188"/>
      <c r="D558" s="186" t="s">
        <v>158</v>
      </c>
      <c r="E558" s="189" t="s">
        <v>20</v>
      </c>
      <c r="F558" s="190" t="s">
        <v>391</v>
      </c>
      <c r="H558" s="191" t="s">
        <v>20</v>
      </c>
      <c r="I558" s="192"/>
      <c r="L558" s="188"/>
      <c r="M558" s="193"/>
      <c r="N558" s="194"/>
      <c r="O558" s="194"/>
      <c r="P558" s="194"/>
      <c r="Q558" s="194"/>
      <c r="R558" s="194"/>
      <c r="S558" s="194"/>
      <c r="T558" s="195"/>
      <c r="AT558" s="191" t="s">
        <v>158</v>
      </c>
      <c r="AU558" s="191" t="s">
        <v>86</v>
      </c>
      <c r="AV558" s="12" t="s">
        <v>22</v>
      </c>
      <c r="AW558" s="12" t="s">
        <v>40</v>
      </c>
      <c r="AX558" s="12" t="s">
        <v>76</v>
      </c>
      <c r="AY558" s="191" t="s">
        <v>148</v>
      </c>
    </row>
    <row r="559" spans="2:51" s="13" customFormat="1" ht="13.5">
      <c r="B559" s="196"/>
      <c r="D559" s="186" t="s">
        <v>158</v>
      </c>
      <c r="E559" s="205" t="s">
        <v>20</v>
      </c>
      <c r="F559" s="206" t="s">
        <v>392</v>
      </c>
      <c r="H559" s="207">
        <v>5.67</v>
      </c>
      <c r="I559" s="201"/>
      <c r="L559" s="196"/>
      <c r="M559" s="202"/>
      <c r="N559" s="203"/>
      <c r="O559" s="203"/>
      <c r="P559" s="203"/>
      <c r="Q559" s="203"/>
      <c r="R559" s="203"/>
      <c r="S559" s="203"/>
      <c r="T559" s="204"/>
      <c r="AT559" s="205" t="s">
        <v>158</v>
      </c>
      <c r="AU559" s="205" t="s">
        <v>86</v>
      </c>
      <c r="AV559" s="13" t="s">
        <v>86</v>
      </c>
      <c r="AW559" s="13" t="s">
        <v>40</v>
      </c>
      <c r="AX559" s="13" t="s">
        <v>76</v>
      </c>
      <c r="AY559" s="205" t="s">
        <v>148</v>
      </c>
    </row>
    <row r="560" spans="2:51" s="12" customFormat="1" ht="13.5">
      <c r="B560" s="188"/>
      <c r="D560" s="186" t="s">
        <v>158</v>
      </c>
      <c r="E560" s="189" t="s">
        <v>20</v>
      </c>
      <c r="F560" s="190" t="s">
        <v>393</v>
      </c>
      <c r="H560" s="191" t="s">
        <v>20</v>
      </c>
      <c r="I560" s="192"/>
      <c r="L560" s="188"/>
      <c r="M560" s="193"/>
      <c r="N560" s="194"/>
      <c r="O560" s="194"/>
      <c r="P560" s="194"/>
      <c r="Q560" s="194"/>
      <c r="R560" s="194"/>
      <c r="S560" s="194"/>
      <c r="T560" s="195"/>
      <c r="AT560" s="191" t="s">
        <v>158</v>
      </c>
      <c r="AU560" s="191" t="s">
        <v>86</v>
      </c>
      <c r="AV560" s="12" t="s">
        <v>22</v>
      </c>
      <c r="AW560" s="12" t="s">
        <v>40</v>
      </c>
      <c r="AX560" s="12" t="s">
        <v>76</v>
      </c>
      <c r="AY560" s="191" t="s">
        <v>148</v>
      </c>
    </row>
    <row r="561" spans="2:51" s="13" customFormat="1" ht="13.5">
      <c r="B561" s="196"/>
      <c r="D561" s="186" t="s">
        <v>158</v>
      </c>
      <c r="E561" s="205" t="s">
        <v>20</v>
      </c>
      <c r="F561" s="206" t="s">
        <v>394</v>
      </c>
      <c r="H561" s="207">
        <v>6.85</v>
      </c>
      <c r="I561" s="201"/>
      <c r="L561" s="196"/>
      <c r="M561" s="202"/>
      <c r="N561" s="203"/>
      <c r="O561" s="203"/>
      <c r="P561" s="203"/>
      <c r="Q561" s="203"/>
      <c r="R561" s="203"/>
      <c r="S561" s="203"/>
      <c r="T561" s="204"/>
      <c r="AT561" s="205" t="s">
        <v>158</v>
      </c>
      <c r="AU561" s="205" t="s">
        <v>86</v>
      </c>
      <c r="AV561" s="13" t="s">
        <v>86</v>
      </c>
      <c r="AW561" s="13" t="s">
        <v>40</v>
      </c>
      <c r="AX561" s="13" t="s">
        <v>76</v>
      </c>
      <c r="AY561" s="205" t="s">
        <v>148</v>
      </c>
    </row>
    <row r="562" spans="2:51" s="12" customFormat="1" ht="13.5">
      <c r="B562" s="188"/>
      <c r="D562" s="186" t="s">
        <v>158</v>
      </c>
      <c r="E562" s="189" t="s">
        <v>20</v>
      </c>
      <c r="F562" s="190" t="s">
        <v>395</v>
      </c>
      <c r="H562" s="191" t="s">
        <v>20</v>
      </c>
      <c r="I562" s="192"/>
      <c r="L562" s="188"/>
      <c r="M562" s="193"/>
      <c r="N562" s="194"/>
      <c r="O562" s="194"/>
      <c r="P562" s="194"/>
      <c r="Q562" s="194"/>
      <c r="R562" s="194"/>
      <c r="S562" s="194"/>
      <c r="T562" s="195"/>
      <c r="AT562" s="191" t="s">
        <v>158</v>
      </c>
      <c r="AU562" s="191" t="s">
        <v>86</v>
      </c>
      <c r="AV562" s="12" t="s">
        <v>22</v>
      </c>
      <c r="AW562" s="12" t="s">
        <v>40</v>
      </c>
      <c r="AX562" s="12" t="s">
        <v>76</v>
      </c>
      <c r="AY562" s="191" t="s">
        <v>148</v>
      </c>
    </row>
    <row r="563" spans="2:51" s="13" customFormat="1" ht="13.5">
      <c r="B563" s="196"/>
      <c r="D563" s="186" t="s">
        <v>158</v>
      </c>
      <c r="E563" s="205" t="s">
        <v>20</v>
      </c>
      <c r="F563" s="206" t="s">
        <v>396</v>
      </c>
      <c r="H563" s="207">
        <v>8.09</v>
      </c>
      <c r="I563" s="201"/>
      <c r="L563" s="196"/>
      <c r="M563" s="202"/>
      <c r="N563" s="203"/>
      <c r="O563" s="203"/>
      <c r="P563" s="203"/>
      <c r="Q563" s="203"/>
      <c r="R563" s="203"/>
      <c r="S563" s="203"/>
      <c r="T563" s="204"/>
      <c r="AT563" s="205" t="s">
        <v>158</v>
      </c>
      <c r="AU563" s="205" t="s">
        <v>86</v>
      </c>
      <c r="AV563" s="13" t="s">
        <v>86</v>
      </c>
      <c r="AW563" s="13" t="s">
        <v>40</v>
      </c>
      <c r="AX563" s="13" t="s">
        <v>76</v>
      </c>
      <c r="AY563" s="205" t="s">
        <v>148</v>
      </c>
    </row>
    <row r="564" spans="2:51" s="15" customFormat="1" ht="13.5">
      <c r="B564" s="216"/>
      <c r="D564" s="197" t="s">
        <v>158</v>
      </c>
      <c r="E564" s="217" t="s">
        <v>20</v>
      </c>
      <c r="F564" s="218" t="s">
        <v>191</v>
      </c>
      <c r="H564" s="219">
        <v>229.45</v>
      </c>
      <c r="I564" s="220"/>
      <c r="L564" s="216"/>
      <c r="M564" s="221"/>
      <c r="N564" s="222"/>
      <c r="O564" s="222"/>
      <c r="P564" s="222"/>
      <c r="Q564" s="222"/>
      <c r="R564" s="222"/>
      <c r="S564" s="222"/>
      <c r="T564" s="223"/>
      <c r="AT564" s="224" t="s">
        <v>158</v>
      </c>
      <c r="AU564" s="224" t="s">
        <v>86</v>
      </c>
      <c r="AV564" s="15" t="s">
        <v>155</v>
      </c>
      <c r="AW564" s="15" t="s">
        <v>40</v>
      </c>
      <c r="AX564" s="15" t="s">
        <v>22</v>
      </c>
      <c r="AY564" s="224" t="s">
        <v>148</v>
      </c>
    </row>
    <row r="565" spans="2:65" s="1" customFormat="1" ht="22.5" customHeight="1">
      <c r="B565" s="173"/>
      <c r="C565" s="174" t="s">
        <v>406</v>
      </c>
      <c r="D565" s="174" t="s">
        <v>150</v>
      </c>
      <c r="E565" s="175" t="s">
        <v>407</v>
      </c>
      <c r="F565" s="176" t="s">
        <v>408</v>
      </c>
      <c r="G565" s="177" t="s">
        <v>153</v>
      </c>
      <c r="H565" s="178">
        <v>5.04</v>
      </c>
      <c r="I565" s="179"/>
      <c r="J565" s="180">
        <f>ROUND(I565*H565,2)</f>
        <v>0</v>
      </c>
      <c r="K565" s="176" t="s">
        <v>154</v>
      </c>
      <c r="L565" s="36"/>
      <c r="M565" s="181" t="s">
        <v>20</v>
      </c>
      <c r="N565" s="182" t="s">
        <v>48</v>
      </c>
      <c r="O565" s="37"/>
      <c r="P565" s="183">
        <f>O565*H565</f>
        <v>0</v>
      </c>
      <c r="Q565" s="183">
        <v>0.003</v>
      </c>
      <c r="R565" s="183">
        <f>Q565*H565</f>
        <v>0.01512</v>
      </c>
      <c r="S565" s="183">
        <v>0</v>
      </c>
      <c r="T565" s="184">
        <f>S565*H565</f>
        <v>0</v>
      </c>
      <c r="AR565" s="19" t="s">
        <v>155</v>
      </c>
      <c r="AT565" s="19" t="s">
        <v>150</v>
      </c>
      <c r="AU565" s="19" t="s">
        <v>86</v>
      </c>
      <c r="AY565" s="19" t="s">
        <v>148</v>
      </c>
      <c r="BE565" s="185">
        <f>IF(N565="základní",J565,0)</f>
        <v>0</v>
      </c>
      <c r="BF565" s="185">
        <f>IF(N565="snížená",J565,0)</f>
        <v>0</v>
      </c>
      <c r="BG565" s="185">
        <f>IF(N565="zákl. přenesená",J565,0)</f>
        <v>0</v>
      </c>
      <c r="BH565" s="185">
        <f>IF(N565="sníž. přenesená",J565,0)</f>
        <v>0</v>
      </c>
      <c r="BI565" s="185">
        <f>IF(N565="nulová",J565,0)</f>
        <v>0</v>
      </c>
      <c r="BJ565" s="19" t="s">
        <v>86</v>
      </c>
      <c r="BK565" s="185">
        <f>ROUND(I565*H565,2)</f>
        <v>0</v>
      </c>
      <c r="BL565" s="19" t="s">
        <v>155</v>
      </c>
      <c r="BM565" s="19" t="s">
        <v>406</v>
      </c>
    </row>
    <row r="566" spans="2:47" s="1" customFormat="1" ht="13.5">
      <c r="B566" s="36"/>
      <c r="D566" s="186" t="s">
        <v>156</v>
      </c>
      <c r="F566" s="187" t="s">
        <v>409</v>
      </c>
      <c r="I566" s="147"/>
      <c r="L566" s="36"/>
      <c r="M566" s="65"/>
      <c r="N566" s="37"/>
      <c r="O566" s="37"/>
      <c r="P566" s="37"/>
      <c r="Q566" s="37"/>
      <c r="R566" s="37"/>
      <c r="S566" s="37"/>
      <c r="T566" s="66"/>
      <c r="AT566" s="19" t="s">
        <v>156</v>
      </c>
      <c r="AU566" s="19" t="s">
        <v>86</v>
      </c>
    </row>
    <row r="567" spans="2:51" s="12" customFormat="1" ht="13.5">
      <c r="B567" s="188"/>
      <c r="D567" s="186" t="s">
        <v>158</v>
      </c>
      <c r="E567" s="189" t="s">
        <v>20</v>
      </c>
      <c r="F567" s="190" t="s">
        <v>410</v>
      </c>
      <c r="H567" s="191" t="s">
        <v>20</v>
      </c>
      <c r="I567" s="192"/>
      <c r="L567" s="188"/>
      <c r="M567" s="193"/>
      <c r="N567" s="194"/>
      <c r="O567" s="194"/>
      <c r="P567" s="194"/>
      <c r="Q567" s="194"/>
      <c r="R567" s="194"/>
      <c r="S567" s="194"/>
      <c r="T567" s="195"/>
      <c r="AT567" s="191" t="s">
        <v>158</v>
      </c>
      <c r="AU567" s="191" t="s">
        <v>86</v>
      </c>
      <c r="AV567" s="12" t="s">
        <v>22</v>
      </c>
      <c r="AW567" s="12" t="s">
        <v>40</v>
      </c>
      <c r="AX567" s="12" t="s">
        <v>76</v>
      </c>
      <c r="AY567" s="191" t="s">
        <v>148</v>
      </c>
    </row>
    <row r="568" spans="2:51" s="12" customFormat="1" ht="13.5">
      <c r="B568" s="188"/>
      <c r="D568" s="186" t="s">
        <v>158</v>
      </c>
      <c r="E568" s="189" t="s">
        <v>20</v>
      </c>
      <c r="F568" s="190" t="s">
        <v>283</v>
      </c>
      <c r="H568" s="191" t="s">
        <v>20</v>
      </c>
      <c r="I568" s="192"/>
      <c r="L568" s="188"/>
      <c r="M568" s="193"/>
      <c r="N568" s="194"/>
      <c r="O568" s="194"/>
      <c r="P568" s="194"/>
      <c r="Q568" s="194"/>
      <c r="R568" s="194"/>
      <c r="S568" s="194"/>
      <c r="T568" s="195"/>
      <c r="AT568" s="191" t="s">
        <v>158</v>
      </c>
      <c r="AU568" s="191" t="s">
        <v>86</v>
      </c>
      <c r="AV568" s="12" t="s">
        <v>22</v>
      </c>
      <c r="AW568" s="12" t="s">
        <v>40</v>
      </c>
      <c r="AX568" s="12" t="s">
        <v>76</v>
      </c>
      <c r="AY568" s="191" t="s">
        <v>148</v>
      </c>
    </row>
    <row r="569" spans="2:51" s="12" customFormat="1" ht="13.5">
      <c r="B569" s="188"/>
      <c r="D569" s="186" t="s">
        <v>158</v>
      </c>
      <c r="E569" s="189" t="s">
        <v>20</v>
      </c>
      <c r="F569" s="190" t="s">
        <v>284</v>
      </c>
      <c r="H569" s="191" t="s">
        <v>20</v>
      </c>
      <c r="I569" s="192"/>
      <c r="L569" s="188"/>
      <c r="M569" s="193"/>
      <c r="N569" s="194"/>
      <c r="O569" s="194"/>
      <c r="P569" s="194"/>
      <c r="Q569" s="194"/>
      <c r="R569" s="194"/>
      <c r="S569" s="194"/>
      <c r="T569" s="195"/>
      <c r="AT569" s="191" t="s">
        <v>158</v>
      </c>
      <c r="AU569" s="191" t="s">
        <v>86</v>
      </c>
      <c r="AV569" s="12" t="s">
        <v>22</v>
      </c>
      <c r="AW569" s="12" t="s">
        <v>40</v>
      </c>
      <c r="AX569" s="12" t="s">
        <v>76</v>
      </c>
      <c r="AY569" s="191" t="s">
        <v>148</v>
      </c>
    </row>
    <row r="570" spans="2:51" s="13" customFormat="1" ht="13.5">
      <c r="B570" s="196"/>
      <c r="D570" s="197" t="s">
        <v>158</v>
      </c>
      <c r="E570" s="198" t="s">
        <v>20</v>
      </c>
      <c r="F570" s="199" t="s">
        <v>411</v>
      </c>
      <c r="H570" s="200">
        <v>5.04</v>
      </c>
      <c r="I570" s="201"/>
      <c r="L570" s="196"/>
      <c r="M570" s="202"/>
      <c r="N570" s="203"/>
      <c r="O570" s="203"/>
      <c r="P570" s="203"/>
      <c r="Q570" s="203"/>
      <c r="R570" s="203"/>
      <c r="S570" s="203"/>
      <c r="T570" s="204"/>
      <c r="AT570" s="205" t="s">
        <v>158</v>
      </c>
      <c r="AU570" s="205" t="s">
        <v>86</v>
      </c>
      <c r="AV570" s="13" t="s">
        <v>86</v>
      </c>
      <c r="AW570" s="13" t="s">
        <v>40</v>
      </c>
      <c r="AX570" s="13" t="s">
        <v>22</v>
      </c>
      <c r="AY570" s="205" t="s">
        <v>148</v>
      </c>
    </row>
    <row r="571" spans="2:65" s="1" customFormat="1" ht="22.5" customHeight="1">
      <c r="B571" s="173"/>
      <c r="C571" s="174" t="s">
        <v>412</v>
      </c>
      <c r="D571" s="174" t="s">
        <v>150</v>
      </c>
      <c r="E571" s="175" t="s">
        <v>413</v>
      </c>
      <c r="F571" s="176" t="s">
        <v>414</v>
      </c>
      <c r="G571" s="177" t="s">
        <v>153</v>
      </c>
      <c r="H571" s="178">
        <v>0.845</v>
      </c>
      <c r="I571" s="179"/>
      <c r="J571" s="180">
        <f>ROUND(I571*H571,2)</f>
        <v>0</v>
      </c>
      <c r="K571" s="176" t="s">
        <v>154</v>
      </c>
      <c r="L571" s="36"/>
      <c r="M571" s="181" t="s">
        <v>20</v>
      </c>
      <c r="N571" s="182" t="s">
        <v>48</v>
      </c>
      <c r="O571" s="37"/>
      <c r="P571" s="183">
        <f>O571*H571</f>
        <v>0</v>
      </c>
      <c r="Q571" s="183">
        <v>0.01838</v>
      </c>
      <c r="R571" s="183">
        <f>Q571*H571</f>
        <v>0.015531099999999999</v>
      </c>
      <c r="S571" s="183">
        <v>0</v>
      </c>
      <c r="T571" s="184">
        <f>S571*H571</f>
        <v>0</v>
      </c>
      <c r="AR571" s="19" t="s">
        <v>155</v>
      </c>
      <c r="AT571" s="19" t="s">
        <v>150</v>
      </c>
      <c r="AU571" s="19" t="s">
        <v>86</v>
      </c>
      <c r="AY571" s="19" t="s">
        <v>148</v>
      </c>
      <c r="BE571" s="185">
        <f>IF(N571="základní",J571,0)</f>
        <v>0</v>
      </c>
      <c r="BF571" s="185">
        <f>IF(N571="snížená",J571,0)</f>
        <v>0</v>
      </c>
      <c r="BG571" s="185">
        <f>IF(N571="zákl. přenesená",J571,0)</f>
        <v>0</v>
      </c>
      <c r="BH571" s="185">
        <f>IF(N571="sníž. přenesená",J571,0)</f>
        <v>0</v>
      </c>
      <c r="BI571" s="185">
        <f>IF(N571="nulová",J571,0)</f>
        <v>0</v>
      </c>
      <c r="BJ571" s="19" t="s">
        <v>86</v>
      </c>
      <c r="BK571" s="185">
        <f>ROUND(I571*H571,2)</f>
        <v>0</v>
      </c>
      <c r="BL571" s="19" t="s">
        <v>155</v>
      </c>
      <c r="BM571" s="19" t="s">
        <v>412</v>
      </c>
    </row>
    <row r="572" spans="2:47" s="1" customFormat="1" ht="27">
      <c r="B572" s="36"/>
      <c r="D572" s="186" t="s">
        <v>156</v>
      </c>
      <c r="F572" s="187" t="s">
        <v>415</v>
      </c>
      <c r="I572" s="147"/>
      <c r="L572" s="36"/>
      <c r="M572" s="65"/>
      <c r="N572" s="37"/>
      <c r="O572" s="37"/>
      <c r="P572" s="37"/>
      <c r="Q572" s="37"/>
      <c r="R572" s="37"/>
      <c r="S572" s="37"/>
      <c r="T572" s="66"/>
      <c r="AT572" s="19" t="s">
        <v>156</v>
      </c>
      <c r="AU572" s="19" t="s">
        <v>86</v>
      </c>
    </row>
    <row r="573" spans="2:51" s="12" customFormat="1" ht="13.5">
      <c r="B573" s="188"/>
      <c r="D573" s="186" t="s">
        <v>158</v>
      </c>
      <c r="E573" s="189" t="s">
        <v>20</v>
      </c>
      <c r="F573" s="190" t="s">
        <v>416</v>
      </c>
      <c r="H573" s="191" t="s">
        <v>20</v>
      </c>
      <c r="I573" s="192"/>
      <c r="L573" s="188"/>
      <c r="M573" s="193"/>
      <c r="N573" s="194"/>
      <c r="O573" s="194"/>
      <c r="P573" s="194"/>
      <c r="Q573" s="194"/>
      <c r="R573" s="194"/>
      <c r="S573" s="194"/>
      <c r="T573" s="195"/>
      <c r="AT573" s="191" t="s">
        <v>158</v>
      </c>
      <c r="AU573" s="191" t="s">
        <v>86</v>
      </c>
      <c r="AV573" s="12" t="s">
        <v>22</v>
      </c>
      <c r="AW573" s="12" t="s">
        <v>40</v>
      </c>
      <c r="AX573" s="12" t="s">
        <v>76</v>
      </c>
      <c r="AY573" s="191" t="s">
        <v>148</v>
      </c>
    </row>
    <row r="574" spans="2:51" s="12" customFormat="1" ht="13.5">
      <c r="B574" s="188"/>
      <c r="D574" s="186" t="s">
        <v>158</v>
      </c>
      <c r="E574" s="189" t="s">
        <v>20</v>
      </c>
      <c r="F574" s="190" t="s">
        <v>293</v>
      </c>
      <c r="H574" s="191" t="s">
        <v>20</v>
      </c>
      <c r="I574" s="192"/>
      <c r="L574" s="188"/>
      <c r="M574" s="193"/>
      <c r="N574" s="194"/>
      <c r="O574" s="194"/>
      <c r="P574" s="194"/>
      <c r="Q574" s="194"/>
      <c r="R574" s="194"/>
      <c r="S574" s="194"/>
      <c r="T574" s="195"/>
      <c r="AT574" s="191" t="s">
        <v>158</v>
      </c>
      <c r="AU574" s="191" t="s">
        <v>86</v>
      </c>
      <c r="AV574" s="12" t="s">
        <v>22</v>
      </c>
      <c r="AW574" s="12" t="s">
        <v>40</v>
      </c>
      <c r="AX574" s="12" t="s">
        <v>76</v>
      </c>
      <c r="AY574" s="191" t="s">
        <v>148</v>
      </c>
    </row>
    <row r="575" spans="2:51" s="13" customFormat="1" ht="13.5">
      <c r="B575" s="196"/>
      <c r="D575" s="197" t="s">
        <v>158</v>
      </c>
      <c r="E575" s="198" t="s">
        <v>20</v>
      </c>
      <c r="F575" s="199" t="s">
        <v>294</v>
      </c>
      <c r="H575" s="200">
        <v>0.845</v>
      </c>
      <c r="I575" s="201"/>
      <c r="L575" s="196"/>
      <c r="M575" s="202"/>
      <c r="N575" s="203"/>
      <c r="O575" s="203"/>
      <c r="P575" s="203"/>
      <c r="Q575" s="203"/>
      <c r="R575" s="203"/>
      <c r="S575" s="203"/>
      <c r="T575" s="204"/>
      <c r="AT575" s="205" t="s">
        <v>158</v>
      </c>
      <c r="AU575" s="205" t="s">
        <v>86</v>
      </c>
      <c r="AV575" s="13" t="s">
        <v>86</v>
      </c>
      <c r="AW575" s="13" t="s">
        <v>40</v>
      </c>
      <c r="AX575" s="13" t="s">
        <v>22</v>
      </c>
      <c r="AY575" s="205" t="s">
        <v>148</v>
      </c>
    </row>
    <row r="576" spans="2:65" s="1" customFormat="1" ht="22.5" customHeight="1">
      <c r="B576" s="173"/>
      <c r="C576" s="174" t="s">
        <v>417</v>
      </c>
      <c r="D576" s="174" t="s">
        <v>150</v>
      </c>
      <c r="E576" s="175" t="s">
        <v>418</v>
      </c>
      <c r="F576" s="176" t="s">
        <v>419</v>
      </c>
      <c r="G576" s="177" t="s">
        <v>153</v>
      </c>
      <c r="H576" s="178">
        <v>8.076</v>
      </c>
      <c r="I576" s="179"/>
      <c r="J576" s="180">
        <f>ROUND(I576*H576,2)</f>
        <v>0</v>
      </c>
      <c r="K576" s="176" t="s">
        <v>154</v>
      </c>
      <c r="L576" s="36"/>
      <c r="M576" s="181" t="s">
        <v>20</v>
      </c>
      <c r="N576" s="182" t="s">
        <v>48</v>
      </c>
      <c r="O576" s="37"/>
      <c r="P576" s="183">
        <f>O576*H576</f>
        <v>0</v>
      </c>
      <c r="Q576" s="183">
        <v>0.03358</v>
      </c>
      <c r="R576" s="183">
        <f>Q576*H576</f>
        <v>0.27119208</v>
      </c>
      <c r="S576" s="183">
        <v>0</v>
      </c>
      <c r="T576" s="184">
        <f>S576*H576</f>
        <v>0</v>
      </c>
      <c r="AR576" s="19" t="s">
        <v>155</v>
      </c>
      <c r="AT576" s="19" t="s">
        <v>150</v>
      </c>
      <c r="AU576" s="19" t="s">
        <v>86</v>
      </c>
      <c r="AY576" s="19" t="s">
        <v>148</v>
      </c>
      <c r="BE576" s="185">
        <f>IF(N576="základní",J576,0)</f>
        <v>0</v>
      </c>
      <c r="BF576" s="185">
        <f>IF(N576="snížená",J576,0)</f>
        <v>0</v>
      </c>
      <c r="BG576" s="185">
        <f>IF(N576="zákl. přenesená",J576,0)</f>
        <v>0</v>
      </c>
      <c r="BH576" s="185">
        <f>IF(N576="sníž. přenesená",J576,0)</f>
        <v>0</v>
      </c>
      <c r="BI576" s="185">
        <f>IF(N576="nulová",J576,0)</f>
        <v>0</v>
      </c>
      <c r="BJ576" s="19" t="s">
        <v>86</v>
      </c>
      <c r="BK576" s="185">
        <f>ROUND(I576*H576,2)</f>
        <v>0</v>
      </c>
      <c r="BL576" s="19" t="s">
        <v>155</v>
      </c>
      <c r="BM576" s="19" t="s">
        <v>417</v>
      </c>
    </row>
    <row r="577" spans="2:47" s="1" customFormat="1" ht="13.5">
      <c r="B577" s="36"/>
      <c r="D577" s="186" t="s">
        <v>156</v>
      </c>
      <c r="F577" s="187" t="s">
        <v>420</v>
      </c>
      <c r="I577" s="147"/>
      <c r="L577" s="36"/>
      <c r="M577" s="65"/>
      <c r="N577" s="37"/>
      <c r="O577" s="37"/>
      <c r="P577" s="37"/>
      <c r="Q577" s="37"/>
      <c r="R577" s="37"/>
      <c r="S577" s="37"/>
      <c r="T577" s="66"/>
      <c r="AT577" s="19" t="s">
        <v>156</v>
      </c>
      <c r="AU577" s="19" t="s">
        <v>86</v>
      </c>
    </row>
    <row r="578" spans="2:51" s="12" customFormat="1" ht="13.5">
      <c r="B578" s="188"/>
      <c r="D578" s="186" t="s">
        <v>158</v>
      </c>
      <c r="E578" s="189" t="s">
        <v>20</v>
      </c>
      <c r="F578" s="190" t="s">
        <v>421</v>
      </c>
      <c r="H578" s="191" t="s">
        <v>20</v>
      </c>
      <c r="I578" s="192"/>
      <c r="L578" s="188"/>
      <c r="M578" s="193"/>
      <c r="N578" s="194"/>
      <c r="O578" s="194"/>
      <c r="P578" s="194"/>
      <c r="Q578" s="194"/>
      <c r="R578" s="194"/>
      <c r="S578" s="194"/>
      <c r="T578" s="195"/>
      <c r="AT578" s="191" t="s">
        <v>158</v>
      </c>
      <c r="AU578" s="191" t="s">
        <v>86</v>
      </c>
      <c r="AV578" s="12" t="s">
        <v>22</v>
      </c>
      <c r="AW578" s="12" t="s">
        <v>40</v>
      </c>
      <c r="AX578" s="12" t="s">
        <v>76</v>
      </c>
      <c r="AY578" s="191" t="s">
        <v>148</v>
      </c>
    </row>
    <row r="579" spans="2:51" s="12" customFormat="1" ht="13.5">
      <c r="B579" s="188"/>
      <c r="D579" s="186" t="s">
        <v>158</v>
      </c>
      <c r="E579" s="189" t="s">
        <v>20</v>
      </c>
      <c r="F579" s="190" t="s">
        <v>160</v>
      </c>
      <c r="H579" s="191" t="s">
        <v>20</v>
      </c>
      <c r="I579" s="192"/>
      <c r="L579" s="188"/>
      <c r="M579" s="193"/>
      <c r="N579" s="194"/>
      <c r="O579" s="194"/>
      <c r="P579" s="194"/>
      <c r="Q579" s="194"/>
      <c r="R579" s="194"/>
      <c r="S579" s="194"/>
      <c r="T579" s="195"/>
      <c r="AT579" s="191" t="s">
        <v>158</v>
      </c>
      <c r="AU579" s="191" t="s">
        <v>86</v>
      </c>
      <c r="AV579" s="12" t="s">
        <v>22</v>
      </c>
      <c r="AW579" s="12" t="s">
        <v>40</v>
      </c>
      <c r="AX579" s="12" t="s">
        <v>76</v>
      </c>
      <c r="AY579" s="191" t="s">
        <v>148</v>
      </c>
    </row>
    <row r="580" spans="2:51" s="12" customFormat="1" ht="13.5">
      <c r="B580" s="188"/>
      <c r="D580" s="186" t="s">
        <v>158</v>
      </c>
      <c r="E580" s="189" t="s">
        <v>20</v>
      </c>
      <c r="F580" s="190" t="s">
        <v>422</v>
      </c>
      <c r="H580" s="191" t="s">
        <v>20</v>
      </c>
      <c r="I580" s="192"/>
      <c r="L580" s="188"/>
      <c r="M580" s="193"/>
      <c r="N580" s="194"/>
      <c r="O580" s="194"/>
      <c r="P580" s="194"/>
      <c r="Q580" s="194"/>
      <c r="R580" s="194"/>
      <c r="S580" s="194"/>
      <c r="T580" s="195"/>
      <c r="AT580" s="191" t="s">
        <v>158</v>
      </c>
      <c r="AU580" s="191" t="s">
        <v>86</v>
      </c>
      <c r="AV580" s="12" t="s">
        <v>22</v>
      </c>
      <c r="AW580" s="12" t="s">
        <v>40</v>
      </c>
      <c r="AX580" s="12" t="s">
        <v>76</v>
      </c>
      <c r="AY580" s="191" t="s">
        <v>148</v>
      </c>
    </row>
    <row r="581" spans="2:51" s="13" customFormat="1" ht="13.5">
      <c r="B581" s="196"/>
      <c r="D581" s="186" t="s">
        <v>158</v>
      </c>
      <c r="E581" s="205" t="s">
        <v>20</v>
      </c>
      <c r="F581" s="206" t="s">
        <v>423</v>
      </c>
      <c r="H581" s="207">
        <v>1.68</v>
      </c>
      <c r="I581" s="201"/>
      <c r="L581" s="196"/>
      <c r="M581" s="202"/>
      <c r="N581" s="203"/>
      <c r="O581" s="203"/>
      <c r="P581" s="203"/>
      <c r="Q581" s="203"/>
      <c r="R581" s="203"/>
      <c r="S581" s="203"/>
      <c r="T581" s="204"/>
      <c r="AT581" s="205" t="s">
        <v>158</v>
      </c>
      <c r="AU581" s="205" t="s">
        <v>86</v>
      </c>
      <c r="AV581" s="13" t="s">
        <v>86</v>
      </c>
      <c r="AW581" s="13" t="s">
        <v>40</v>
      </c>
      <c r="AX581" s="13" t="s">
        <v>76</v>
      </c>
      <c r="AY581" s="205" t="s">
        <v>148</v>
      </c>
    </row>
    <row r="582" spans="2:51" s="12" customFormat="1" ht="13.5">
      <c r="B582" s="188"/>
      <c r="D582" s="186" t="s">
        <v>158</v>
      </c>
      <c r="E582" s="189" t="s">
        <v>20</v>
      </c>
      <c r="F582" s="190" t="s">
        <v>424</v>
      </c>
      <c r="H582" s="191" t="s">
        <v>20</v>
      </c>
      <c r="I582" s="192"/>
      <c r="L582" s="188"/>
      <c r="M582" s="193"/>
      <c r="N582" s="194"/>
      <c r="O582" s="194"/>
      <c r="P582" s="194"/>
      <c r="Q582" s="194"/>
      <c r="R582" s="194"/>
      <c r="S582" s="194"/>
      <c r="T582" s="195"/>
      <c r="AT582" s="191" t="s">
        <v>158</v>
      </c>
      <c r="AU582" s="191" t="s">
        <v>86</v>
      </c>
      <c r="AV582" s="12" t="s">
        <v>22</v>
      </c>
      <c r="AW582" s="12" t="s">
        <v>40</v>
      </c>
      <c r="AX582" s="12" t="s">
        <v>76</v>
      </c>
      <c r="AY582" s="191" t="s">
        <v>148</v>
      </c>
    </row>
    <row r="583" spans="2:51" s="13" customFormat="1" ht="13.5">
      <c r="B583" s="196"/>
      <c r="D583" s="186" t="s">
        <v>158</v>
      </c>
      <c r="E583" s="205" t="s">
        <v>20</v>
      </c>
      <c r="F583" s="206" t="s">
        <v>425</v>
      </c>
      <c r="H583" s="207">
        <v>1.38</v>
      </c>
      <c r="I583" s="201"/>
      <c r="L583" s="196"/>
      <c r="M583" s="202"/>
      <c r="N583" s="203"/>
      <c r="O583" s="203"/>
      <c r="P583" s="203"/>
      <c r="Q583" s="203"/>
      <c r="R583" s="203"/>
      <c r="S583" s="203"/>
      <c r="T583" s="204"/>
      <c r="AT583" s="205" t="s">
        <v>158</v>
      </c>
      <c r="AU583" s="205" t="s">
        <v>86</v>
      </c>
      <c r="AV583" s="13" t="s">
        <v>86</v>
      </c>
      <c r="AW583" s="13" t="s">
        <v>40</v>
      </c>
      <c r="AX583" s="13" t="s">
        <v>76</v>
      </c>
      <c r="AY583" s="205" t="s">
        <v>148</v>
      </c>
    </row>
    <row r="584" spans="2:51" s="12" customFormat="1" ht="13.5">
      <c r="B584" s="188"/>
      <c r="D584" s="186" t="s">
        <v>158</v>
      </c>
      <c r="E584" s="189" t="s">
        <v>20</v>
      </c>
      <c r="F584" s="190" t="s">
        <v>426</v>
      </c>
      <c r="H584" s="191" t="s">
        <v>20</v>
      </c>
      <c r="I584" s="192"/>
      <c r="L584" s="188"/>
      <c r="M584" s="193"/>
      <c r="N584" s="194"/>
      <c r="O584" s="194"/>
      <c r="P584" s="194"/>
      <c r="Q584" s="194"/>
      <c r="R584" s="194"/>
      <c r="S584" s="194"/>
      <c r="T584" s="195"/>
      <c r="AT584" s="191" t="s">
        <v>158</v>
      </c>
      <c r="AU584" s="191" t="s">
        <v>86</v>
      </c>
      <c r="AV584" s="12" t="s">
        <v>22</v>
      </c>
      <c r="AW584" s="12" t="s">
        <v>40</v>
      </c>
      <c r="AX584" s="12" t="s">
        <v>76</v>
      </c>
      <c r="AY584" s="191" t="s">
        <v>148</v>
      </c>
    </row>
    <row r="585" spans="2:51" s="13" customFormat="1" ht="13.5">
      <c r="B585" s="196"/>
      <c r="D585" s="186" t="s">
        <v>158</v>
      </c>
      <c r="E585" s="205" t="s">
        <v>20</v>
      </c>
      <c r="F585" s="206" t="s">
        <v>427</v>
      </c>
      <c r="H585" s="207">
        <v>1.08</v>
      </c>
      <c r="I585" s="201"/>
      <c r="L585" s="196"/>
      <c r="M585" s="202"/>
      <c r="N585" s="203"/>
      <c r="O585" s="203"/>
      <c r="P585" s="203"/>
      <c r="Q585" s="203"/>
      <c r="R585" s="203"/>
      <c r="S585" s="203"/>
      <c r="T585" s="204"/>
      <c r="AT585" s="205" t="s">
        <v>158</v>
      </c>
      <c r="AU585" s="205" t="s">
        <v>86</v>
      </c>
      <c r="AV585" s="13" t="s">
        <v>86</v>
      </c>
      <c r="AW585" s="13" t="s">
        <v>40</v>
      </c>
      <c r="AX585" s="13" t="s">
        <v>76</v>
      </c>
      <c r="AY585" s="205" t="s">
        <v>148</v>
      </c>
    </row>
    <row r="586" spans="2:51" s="12" customFormat="1" ht="13.5">
      <c r="B586" s="188"/>
      <c r="D586" s="186" t="s">
        <v>158</v>
      </c>
      <c r="E586" s="189" t="s">
        <v>20</v>
      </c>
      <c r="F586" s="190" t="s">
        <v>307</v>
      </c>
      <c r="H586" s="191" t="s">
        <v>20</v>
      </c>
      <c r="I586" s="192"/>
      <c r="L586" s="188"/>
      <c r="M586" s="193"/>
      <c r="N586" s="194"/>
      <c r="O586" s="194"/>
      <c r="P586" s="194"/>
      <c r="Q586" s="194"/>
      <c r="R586" s="194"/>
      <c r="S586" s="194"/>
      <c r="T586" s="195"/>
      <c r="AT586" s="191" t="s">
        <v>158</v>
      </c>
      <c r="AU586" s="191" t="s">
        <v>86</v>
      </c>
      <c r="AV586" s="12" t="s">
        <v>22</v>
      </c>
      <c r="AW586" s="12" t="s">
        <v>40</v>
      </c>
      <c r="AX586" s="12" t="s">
        <v>76</v>
      </c>
      <c r="AY586" s="191" t="s">
        <v>148</v>
      </c>
    </row>
    <row r="587" spans="2:51" s="13" customFormat="1" ht="13.5">
      <c r="B587" s="196"/>
      <c r="D587" s="186" t="s">
        <v>158</v>
      </c>
      <c r="E587" s="205" t="s">
        <v>20</v>
      </c>
      <c r="F587" s="206" t="s">
        <v>428</v>
      </c>
      <c r="H587" s="207">
        <v>1.06</v>
      </c>
      <c r="I587" s="201"/>
      <c r="L587" s="196"/>
      <c r="M587" s="202"/>
      <c r="N587" s="203"/>
      <c r="O587" s="203"/>
      <c r="P587" s="203"/>
      <c r="Q587" s="203"/>
      <c r="R587" s="203"/>
      <c r="S587" s="203"/>
      <c r="T587" s="204"/>
      <c r="AT587" s="205" t="s">
        <v>158</v>
      </c>
      <c r="AU587" s="205" t="s">
        <v>86</v>
      </c>
      <c r="AV587" s="13" t="s">
        <v>86</v>
      </c>
      <c r="AW587" s="13" t="s">
        <v>40</v>
      </c>
      <c r="AX587" s="13" t="s">
        <v>76</v>
      </c>
      <c r="AY587" s="205" t="s">
        <v>148</v>
      </c>
    </row>
    <row r="588" spans="2:51" s="13" customFormat="1" ht="13.5">
      <c r="B588" s="196"/>
      <c r="D588" s="186" t="s">
        <v>158</v>
      </c>
      <c r="E588" s="205" t="s">
        <v>20</v>
      </c>
      <c r="F588" s="206" t="s">
        <v>429</v>
      </c>
      <c r="H588" s="207">
        <v>1.006</v>
      </c>
      <c r="I588" s="201"/>
      <c r="L588" s="196"/>
      <c r="M588" s="202"/>
      <c r="N588" s="203"/>
      <c r="O588" s="203"/>
      <c r="P588" s="203"/>
      <c r="Q588" s="203"/>
      <c r="R588" s="203"/>
      <c r="S588" s="203"/>
      <c r="T588" s="204"/>
      <c r="AT588" s="205" t="s">
        <v>158</v>
      </c>
      <c r="AU588" s="205" t="s">
        <v>86</v>
      </c>
      <c r="AV588" s="13" t="s">
        <v>86</v>
      </c>
      <c r="AW588" s="13" t="s">
        <v>40</v>
      </c>
      <c r="AX588" s="13" t="s">
        <v>76</v>
      </c>
      <c r="AY588" s="205" t="s">
        <v>148</v>
      </c>
    </row>
    <row r="589" spans="2:51" s="12" customFormat="1" ht="13.5">
      <c r="B589" s="188"/>
      <c r="D589" s="186" t="s">
        <v>158</v>
      </c>
      <c r="E589" s="189" t="s">
        <v>20</v>
      </c>
      <c r="F589" s="190" t="s">
        <v>430</v>
      </c>
      <c r="H589" s="191" t="s">
        <v>20</v>
      </c>
      <c r="I589" s="192"/>
      <c r="L589" s="188"/>
      <c r="M589" s="193"/>
      <c r="N589" s="194"/>
      <c r="O589" s="194"/>
      <c r="P589" s="194"/>
      <c r="Q589" s="194"/>
      <c r="R589" s="194"/>
      <c r="S589" s="194"/>
      <c r="T589" s="195"/>
      <c r="AT589" s="191" t="s">
        <v>158</v>
      </c>
      <c r="AU589" s="191" t="s">
        <v>86</v>
      </c>
      <c r="AV589" s="12" t="s">
        <v>22</v>
      </c>
      <c r="AW589" s="12" t="s">
        <v>40</v>
      </c>
      <c r="AX589" s="12" t="s">
        <v>76</v>
      </c>
      <c r="AY589" s="191" t="s">
        <v>148</v>
      </c>
    </row>
    <row r="590" spans="2:51" s="13" customFormat="1" ht="13.5">
      <c r="B590" s="196"/>
      <c r="D590" s="186" t="s">
        <v>158</v>
      </c>
      <c r="E590" s="205" t="s">
        <v>20</v>
      </c>
      <c r="F590" s="206" t="s">
        <v>431</v>
      </c>
      <c r="H590" s="207">
        <v>0.9</v>
      </c>
      <c r="I590" s="201"/>
      <c r="L590" s="196"/>
      <c r="M590" s="202"/>
      <c r="N590" s="203"/>
      <c r="O590" s="203"/>
      <c r="P590" s="203"/>
      <c r="Q590" s="203"/>
      <c r="R590" s="203"/>
      <c r="S590" s="203"/>
      <c r="T590" s="204"/>
      <c r="AT590" s="205" t="s">
        <v>158</v>
      </c>
      <c r="AU590" s="205" t="s">
        <v>86</v>
      </c>
      <c r="AV590" s="13" t="s">
        <v>86</v>
      </c>
      <c r="AW590" s="13" t="s">
        <v>40</v>
      </c>
      <c r="AX590" s="13" t="s">
        <v>76</v>
      </c>
      <c r="AY590" s="205" t="s">
        <v>148</v>
      </c>
    </row>
    <row r="591" spans="2:51" s="12" customFormat="1" ht="13.5">
      <c r="B591" s="188"/>
      <c r="D591" s="186" t="s">
        <v>158</v>
      </c>
      <c r="E591" s="189" t="s">
        <v>20</v>
      </c>
      <c r="F591" s="190" t="s">
        <v>432</v>
      </c>
      <c r="H591" s="191" t="s">
        <v>20</v>
      </c>
      <c r="I591" s="192"/>
      <c r="L591" s="188"/>
      <c r="M591" s="193"/>
      <c r="N591" s="194"/>
      <c r="O591" s="194"/>
      <c r="P591" s="194"/>
      <c r="Q591" s="194"/>
      <c r="R591" s="194"/>
      <c r="S591" s="194"/>
      <c r="T591" s="195"/>
      <c r="AT591" s="191" t="s">
        <v>158</v>
      </c>
      <c r="AU591" s="191" t="s">
        <v>86</v>
      </c>
      <c r="AV591" s="12" t="s">
        <v>22</v>
      </c>
      <c r="AW591" s="12" t="s">
        <v>40</v>
      </c>
      <c r="AX591" s="12" t="s">
        <v>76</v>
      </c>
      <c r="AY591" s="191" t="s">
        <v>148</v>
      </c>
    </row>
    <row r="592" spans="2:51" s="13" customFormat="1" ht="13.5">
      <c r="B592" s="196"/>
      <c r="D592" s="186" t="s">
        <v>158</v>
      </c>
      <c r="E592" s="205" t="s">
        <v>20</v>
      </c>
      <c r="F592" s="206" t="s">
        <v>433</v>
      </c>
      <c r="H592" s="207">
        <v>0.97</v>
      </c>
      <c r="I592" s="201"/>
      <c r="L592" s="196"/>
      <c r="M592" s="202"/>
      <c r="N592" s="203"/>
      <c r="O592" s="203"/>
      <c r="P592" s="203"/>
      <c r="Q592" s="203"/>
      <c r="R592" s="203"/>
      <c r="S592" s="203"/>
      <c r="T592" s="204"/>
      <c r="AT592" s="205" t="s">
        <v>158</v>
      </c>
      <c r="AU592" s="205" t="s">
        <v>86</v>
      </c>
      <c r="AV592" s="13" t="s">
        <v>86</v>
      </c>
      <c r="AW592" s="13" t="s">
        <v>40</v>
      </c>
      <c r="AX592" s="13" t="s">
        <v>76</v>
      </c>
      <c r="AY592" s="205" t="s">
        <v>148</v>
      </c>
    </row>
    <row r="593" spans="2:51" s="15" customFormat="1" ht="13.5">
      <c r="B593" s="216"/>
      <c r="D593" s="197" t="s">
        <v>158</v>
      </c>
      <c r="E593" s="217" t="s">
        <v>20</v>
      </c>
      <c r="F593" s="218" t="s">
        <v>191</v>
      </c>
      <c r="H593" s="219">
        <v>8.076</v>
      </c>
      <c r="I593" s="220"/>
      <c r="L593" s="216"/>
      <c r="M593" s="221"/>
      <c r="N593" s="222"/>
      <c r="O593" s="222"/>
      <c r="P593" s="222"/>
      <c r="Q593" s="222"/>
      <c r="R593" s="222"/>
      <c r="S593" s="222"/>
      <c r="T593" s="223"/>
      <c r="AT593" s="224" t="s">
        <v>158</v>
      </c>
      <c r="AU593" s="224" t="s">
        <v>86</v>
      </c>
      <c r="AV593" s="15" t="s">
        <v>155</v>
      </c>
      <c r="AW593" s="15" t="s">
        <v>40</v>
      </c>
      <c r="AX593" s="15" t="s">
        <v>22</v>
      </c>
      <c r="AY593" s="224" t="s">
        <v>148</v>
      </c>
    </row>
    <row r="594" spans="2:65" s="1" customFormat="1" ht="22.5" customHeight="1">
      <c r="B594" s="173"/>
      <c r="C594" s="174" t="s">
        <v>434</v>
      </c>
      <c r="D594" s="174" t="s">
        <v>150</v>
      </c>
      <c r="E594" s="175" t="s">
        <v>435</v>
      </c>
      <c r="F594" s="176" t="s">
        <v>436</v>
      </c>
      <c r="G594" s="177" t="s">
        <v>273</v>
      </c>
      <c r="H594" s="178">
        <v>31.03</v>
      </c>
      <c r="I594" s="179"/>
      <c r="J594" s="180">
        <f>ROUND(I594*H594,2)</f>
        <v>0</v>
      </c>
      <c r="K594" s="176" t="s">
        <v>154</v>
      </c>
      <c r="L594" s="36"/>
      <c r="M594" s="181" t="s">
        <v>20</v>
      </c>
      <c r="N594" s="182" t="s">
        <v>48</v>
      </c>
      <c r="O594" s="37"/>
      <c r="P594" s="183">
        <f>O594*H594</f>
        <v>0</v>
      </c>
      <c r="Q594" s="183">
        <v>0.0015</v>
      </c>
      <c r="R594" s="183">
        <f>Q594*H594</f>
        <v>0.046545</v>
      </c>
      <c r="S594" s="183">
        <v>0</v>
      </c>
      <c r="T594" s="184">
        <f>S594*H594</f>
        <v>0</v>
      </c>
      <c r="AR594" s="19" t="s">
        <v>155</v>
      </c>
      <c r="AT594" s="19" t="s">
        <v>150</v>
      </c>
      <c r="AU594" s="19" t="s">
        <v>86</v>
      </c>
      <c r="AY594" s="19" t="s">
        <v>148</v>
      </c>
      <c r="BE594" s="185">
        <f>IF(N594="základní",J594,0)</f>
        <v>0</v>
      </c>
      <c r="BF594" s="185">
        <f>IF(N594="snížená",J594,0)</f>
        <v>0</v>
      </c>
      <c r="BG594" s="185">
        <f>IF(N594="zákl. přenesená",J594,0)</f>
        <v>0</v>
      </c>
      <c r="BH594" s="185">
        <f>IF(N594="sníž. přenesená",J594,0)</f>
        <v>0</v>
      </c>
      <c r="BI594" s="185">
        <f>IF(N594="nulová",J594,0)</f>
        <v>0</v>
      </c>
      <c r="BJ594" s="19" t="s">
        <v>86</v>
      </c>
      <c r="BK594" s="185">
        <f>ROUND(I594*H594,2)</f>
        <v>0</v>
      </c>
      <c r="BL594" s="19" t="s">
        <v>155</v>
      </c>
      <c r="BM594" s="19" t="s">
        <v>434</v>
      </c>
    </row>
    <row r="595" spans="2:47" s="1" customFormat="1" ht="13.5">
      <c r="B595" s="36"/>
      <c r="D595" s="186" t="s">
        <v>156</v>
      </c>
      <c r="F595" s="187" t="s">
        <v>437</v>
      </c>
      <c r="I595" s="147"/>
      <c r="L595" s="36"/>
      <c r="M595" s="65"/>
      <c r="N595" s="37"/>
      <c r="O595" s="37"/>
      <c r="P595" s="37"/>
      <c r="Q595" s="37"/>
      <c r="R595" s="37"/>
      <c r="S595" s="37"/>
      <c r="T595" s="66"/>
      <c r="AT595" s="19" t="s">
        <v>156</v>
      </c>
      <c r="AU595" s="19" t="s">
        <v>86</v>
      </c>
    </row>
    <row r="596" spans="2:51" s="12" customFormat="1" ht="13.5">
      <c r="B596" s="188"/>
      <c r="D596" s="186" t="s">
        <v>158</v>
      </c>
      <c r="E596" s="189" t="s">
        <v>20</v>
      </c>
      <c r="F596" s="190" t="s">
        <v>438</v>
      </c>
      <c r="H596" s="191" t="s">
        <v>20</v>
      </c>
      <c r="I596" s="192"/>
      <c r="L596" s="188"/>
      <c r="M596" s="193"/>
      <c r="N596" s="194"/>
      <c r="O596" s="194"/>
      <c r="P596" s="194"/>
      <c r="Q596" s="194"/>
      <c r="R596" s="194"/>
      <c r="S596" s="194"/>
      <c r="T596" s="195"/>
      <c r="AT596" s="191" t="s">
        <v>158</v>
      </c>
      <c r="AU596" s="191" t="s">
        <v>86</v>
      </c>
      <c r="AV596" s="12" t="s">
        <v>22</v>
      </c>
      <c r="AW596" s="12" t="s">
        <v>40</v>
      </c>
      <c r="AX596" s="12" t="s">
        <v>76</v>
      </c>
      <c r="AY596" s="191" t="s">
        <v>148</v>
      </c>
    </row>
    <row r="597" spans="2:51" s="12" customFormat="1" ht="13.5">
      <c r="B597" s="188"/>
      <c r="D597" s="186" t="s">
        <v>158</v>
      </c>
      <c r="E597" s="189" t="s">
        <v>20</v>
      </c>
      <c r="F597" s="190" t="s">
        <v>160</v>
      </c>
      <c r="H597" s="191" t="s">
        <v>20</v>
      </c>
      <c r="I597" s="192"/>
      <c r="L597" s="188"/>
      <c r="M597" s="193"/>
      <c r="N597" s="194"/>
      <c r="O597" s="194"/>
      <c r="P597" s="194"/>
      <c r="Q597" s="194"/>
      <c r="R597" s="194"/>
      <c r="S597" s="194"/>
      <c r="T597" s="195"/>
      <c r="AT597" s="191" t="s">
        <v>158</v>
      </c>
      <c r="AU597" s="191" t="s">
        <v>86</v>
      </c>
      <c r="AV597" s="12" t="s">
        <v>22</v>
      </c>
      <c r="AW597" s="12" t="s">
        <v>40</v>
      </c>
      <c r="AX597" s="12" t="s">
        <v>76</v>
      </c>
      <c r="AY597" s="191" t="s">
        <v>148</v>
      </c>
    </row>
    <row r="598" spans="2:51" s="12" customFormat="1" ht="13.5">
      <c r="B598" s="188"/>
      <c r="D598" s="186" t="s">
        <v>158</v>
      </c>
      <c r="E598" s="189" t="s">
        <v>20</v>
      </c>
      <c r="F598" s="190" t="s">
        <v>422</v>
      </c>
      <c r="H598" s="191" t="s">
        <v>20</v>
      </c>
      <c r="I598" s="192"/>
      <c r="L598" s="188"/>
      <c r="M598" s="193"/>
      <c r="N598" s="194"/>
      <c r="O598" s="194"/>
      <c r="P598" s="194"/>
      <c r="Q598" s="194"/>
      <c r="R598" s="194"/>
      <c r="S598" s="194"/>
      <c r="T598" s="195"/>
      <c r="AT598" s="191" t="s">
        <v>158</v>
      </c>
      <c r="AU598" s="191" t="s">
        <v>86</v>
      </c>
      <c r="AV598" s="12" t="s">
        <v>22</v>
      </c>
      <c r="AW598" s="12" t="s">
        <v>40</v>
      </c>
      <c r="AX598" s="12" t="s">
        <v>76</v>
      </c>
      <c r="AY598" s="191" t="s">
        <v>148</v>
      </c>
    </row>
    <row r="599" spans="2:51" s="13" customFormat="1" ht="13.5">
      <c r="B599" s="196"/>
      <c r="D599" s="186" t="s">
        <v>158</v>
      </c>
      <c r="E599" s="205" t="s">
        <v>20</v>
      </c>
      <c r="F599" s="206" t="s">
        <v>439</v>
      </c>
      <c r="H599" s="207">
        <v>8.4</v>
      </c>
      <c r="I599" s="201"/>
      <c r="L599" s="196"/>
      <c r="M599" s="202"/>
      <c r="N599" s="203"/>
      <c r="O599" s="203"/>
      <c r="P599" s="203"/>
      <c r="Q599" s="203"/>
      <c r="R599" s="203"/>
      <c r="S599" s="203"/>
      <c r="T599" s="204"/>
      <c r="AT599" s="205" t="s">
        <v>158</v>
      </c>
      <c r="AU599" s="205" t="s">
        <v>86</v>
      </c>
      <c r="AV599" s="13" t="s">
        <v>86</v>
      </c>
      <c r="AW599" s="13" t="s">
        <v>40</v>
      </c>
      <c r="AX599" s="13" t="s">
        <v>76</v>
      </c>
      <c r="AY599" s="205" t="s">
        <v>148</v>
      </c>
    </row>
    <row r="600" spans="2:51" s="12" customFormat="1" ht="13.5">
      <c r="B600" s="188"/>
      <c r="D600" s="186" t="s">
        <v>158</v>
      </c>
      <c r="E600" s="189" t="s">
        <v>20</v>
      </c>
      <c r="F600" s="190" t="s">
        <v>424</v>
      </c>
      <c r="H600" s="191" t="s">
        <v>20</v>
      </c>
      <c r="I600" s="192"/>
      <c r="L600" s="188"/>
      <c r="M600" s="193"/>
      <c r="N600" s="194"/>
      <c r="O600" s="194"/>
      <c r="P600" s="194"/>
      <c r="Q600" s="194"/>
      <c r="R600" s="194"/>
      <c r="S600" s="194"/>
      <c r="T600" s="195"/>
      <c r="AT600" s="191" t="s">
        <v>158</v>
      </c>
      <c r="AU600" s="191" t="s">
        <v>86</v>
      </c>
      <c r="AV600" s="12" t="s">
        <v>22</v>
      </c>
      <c r="AW600" s="12" t="s">
        <v>40</v>
      </c>
      <c r="AX600" s="12" t="s">
        <v>76</v>
      </c>
      <c r="AY600" s="191" t="s">
        <v>148</v>
      </c>
    </row>
    <row r="601" spans="2:51" s="13" customFormat="1" ht="13.5">
      <c r="B601" s="196"/>
      <c r="D601" s="186" t="s">
        <v>158</v>
      </c>
      <c r="E601" s="205" t="s">
        <v>20</v>
      </c>
      <c r="F601" s="206" t="s">
        <v>440</v>
      </c>
      <c r="H601" s="207">
        <v>6.9</v>
      </c>
      <c r="I601" s="201"/>
      <c r="L601" s="196"/>
      <c r="M601" s="202"/>
      <c r="N601" s="203"/>
      <c r="O601" s="203"/>
      <c r="P601" s="203"/>
      <c r="Q601" s="203"/>
      <c r="R601" s="203"/>
      <c r="S601" s="203"/>
      <c r="T601" s="204"/>
      <c r="AT601" s="205" t="s">
        <v>158</v>
      </c>
      <c r="AU601" s="205" t="s">
        <v>86</v>
      </c>
      <c r="AV601" s="13" t="s">
        <v>86</v>
      </c>
      <c r="AW601" s="13" t="s">
        <v>40</v>
      </c>
      <c r="AX601" s="13" t="s">
        <v>76</v>
      </c>
      <c r="AY601" s="205" t="s">
        <v>148</v>
      </c>
    </row>
    <row r="602" spans="2:51" s="12" customFormat="1" ht="13.5">
      <c r="B602" s="188"/>
      <c r="D602" s="186" t="s">
        <v>158</v>
      </c>
      <c r="E602" s="189" t="s">
        <v>20</v>
      </c>
      <c r="F602" s="190" t="s">
        <v>426</v>
      </c>
      <c r="H602" s="191" t="s">
        <v>20</v>
      </c>
      <c r="I602" s="192"/>
      <c r="L602" s="188"/>
      <c r="M602" s="193"/>
      <c r="N602" s="194"/>
      <c r="O602" s="194"/>
      <c r="P602" s="194"/>
      <c r="Q602" s="194"/>
      <c r="R602" s="194"/>
      <c r="S602" s="194"/>
      <c r="T602" s="195"/>
      <c r="AT602" s="191" t="s">
        <v>158</v>
      </c>
      <c r="AU602" s="191" t="s">
        <v>86</v>
      </c>
      <c r="AV602" s="12" t="s">
        <v>22</v>
      </c>
      <c r="AW602" s="12" t="s">
        <v>40</v>
      </c>
      <c r="AX602" s="12" t="s">
        <v>76</v>
      </c>
      <c r="AY602" s="191" t="s">
        <v>148</v>
      </c>
    </row>
    <row r="603" spans="2:51" s="13" customFormat="1" ht="13.5">
      <c r="B603" s="196"/>
      <c r="D603" s="186" t="s">
        <v>158</v>
      </c>
      <c r="E603" s="205" t="s">
        <v>20</v>
      </c>
      <c r="F603" s="206" t="s">
        <v>441</v>
      </c>
      <c r="H603" s="207">
        <v>5.4</v>
      </c>
      <c r="I603" s="201"/>
      <c r="L603" s="196"/>
      <c r="M603" s="202"/>
      <c r="N603" s="203"/>
      <c r="O603" s="203"/>
      <c r="P603" s="203"/>
      <c r="Q603" s="203"/>
      <c r="R603" s="203"/>
      <c r="S603" s="203"/>
      <c r="T603" s="204"/>
      <c r="AT603" s="205" t="s">
        <v>158</v>
      </c>
      <c r="AU603" s="205" t="s">
        <v>86</v>
      </c>
      <c r="AV603" s="13" t="s">
        <v>86</v>
      </c>
      <c r="AW603" s="13" t="s">
        <v>40</v>
      </c>
      <c r="AX603" s="13" t="s">
        <v>76</v>
      </c>
      <c r="AY603" s="205" t="s">
        <v>148</v>
      </c>
    </row>
    <row r="604" spans="2:51" s="12" customFormat="1" ht="13.5">
      <c r="B604" s="188"/>
      <c r="D604" s="186" t="s">
        <v>158</v>
      </c>
      <c r="E604" s="189" t="s">
        <v>20</v>
      </c>
      <c r="F604" s="190" t="s">
        <v>307</v>
      </c>
      <c r="H604" s="191" t="s">
        <v>20</v>
      </c>
      <c r="I604" s="192"/>
      <c r="L604" s="188"/>
      <c r="M604" s="193"/>
      <c r="N604" s="194"/>
      <c r="O604" s="194"/>
      <c r="P604" s="194"/>
      <c r="Q604" s="194"/>
      <c r="R604" s="194"/>
      <c r="S604" s="194"/>
      <c r="T604" s="195"/>
      <c r="AT604" s="191" t="s">
        <v>158</v>
      </c>
      <c r="AU604" s="191" t="s">
        <v>86</v>
      </c>
      <c r="AV604" s="12" t="s">
        <v>22</v>
      </c>
      <c r="AW604" s="12" t="s">
        <v>40</v>
      </c>
      <c r="AX604" s="12" t="s">
        <v>76</v>
      </c>
      <c r="AY604" s="191" t="s">
        <v>148</v>
      </c>
    </row>
    <row r="605" spans="2:51" s="13" customFormat="1" ht="13.5">
      <c r="B605" s="196"/>
      <c r="D605" s="186" t="s">
        <v>158</v>
      </c>
      <c r="E605" s="205" t="s">
        <v>20</v>
      </c>
      <c r="F605" s="206" t="s">
        <v>442</v>
      </c>
      <c r="H605" s="207">
        <v>5.3</v>
      </c>
      <c r="I605" s="201"/>
      <c r="L605" s="196"/>
      <c r="M605" s="202"/>
      <c r="N605" s="203"/>
      <c r="O605" s="203"/>
      <c r="P605" s="203"/>
      <c r="Q605" s="203"/>
      <c r="R605" s="203"/>
      <c r="S605" s="203"/>
      <c r="T605" s="204"/>
      <c r="AT605" s="205" t="s">
        <v>158</v>
      </c>
      <c r="AU605" s="205" t="s">
        <v>86</v>
      </c>
      <c r="AV605" s="13" t="s">
        <v>86</v>
      </c>
      <c r="AW605" s="13" t="s">
        <v>40</v>
      </c>
      <c r="AX605" s="13" t="s">
        <v>76</v>
      </c>
      <c r="AY605" s="205" t="s">
        <v>148</v>
      </c>
    </row>
    <row r="606" spans="2:51" s="13" customFormat="1" ht="13.5">
      <c r="B606" s="196"/>
      <c r="D606" s="186" t="s">
        <v>158</v>
      </c>
      <c r="E606" s="205" t="s">
        <v>20</v>
      </c>
      <c r="F606" s="206" t="s">
        <v>443</v>
      </c>
      <c r="H606" s="207">
        <v>5.03</v>
      </c>
      <c r="I606" s="201"/>
      <c r="L606" s="196"/>
      <c r="M606" s="202"/>
      <c r="N606" s="203"/>
      <c r="O606" s="203"/>
      <c r="P606" s="203"/>
      <c r="Q606" s="203"/>
      <c r="R606" s="203"/>
      <c r="S606" s="203"/>
      <c r="T606" s="204"/>
      <c r="AT606" s="205" t="s">
        <v>158</v>
      </c>
      <c r="AU606" s="205" t="s">
        <v>86</v>
      </c>
      <c r="AV606" s="13" t="s">
        <v>86</v>
      </c>
      <c r="AW606" s="13" t="s">
        <v>40</v>
      </c>
      <c r="AX606" s="13" t="s">
        <v>76</v>
      </c>
      <c r="AY606" s="205" t="s">
        <v>148</v>
      </c>
    </row>
    <row r="607" spans="2:51" s="15" customFormat="1" ht="13.5">
      <c r="B607" s="216"/>
      <c r="D607" s="197" t="s">
        <v>158</v>
      </c>
      <c r="E607" s="217" t="s">
        <v>20</v>
      </c>
      <c r="F607" s="218" t="s">
        <v>191</v>
      </c>
      <c r="H607" s="219">
        <v>31.03</v>
      </c>
      <c r="I607" s="220"/>
      <c r="L607" s="216"/>
      <c r="M607" s="221"/>
      <c r="N607" s="222"/>
      <c r="O607" s="222"/>
      <c r="P607" s="222"/>
      <c r="Q607" s="222"/>
      <c r="R607" s="222"/>
      <c r="S607" s="222"/>
      <c r="T607" s="223"/>
      <c r="AT607" s="224" t="s">
        <v>158</v>
      </c>
      <c r="AU607" s="224" t="s">
        <v>86</v>
      </c>
      <c r="AV607" s="15" t="s">
        <v>155</v>
      </c>
      <c r="AW607" s="15" t="s">
        <v>40</v>
      </c>
      <c r="AX607" s="15" t="s">
        <v>22</v>
      </c>
      <c r="AY607" s="224" t="s">
        <v>148</v>
      </c>
    </row>
    <row r="608" spans="2:65" s="1" customFormat="1" ht="22.5" customHeight="1">
      <c r="B608" s="173"/>
      <c r="C608" s="174" t="s">
        <v>444</v>
      </c>
      <c r="D608" s="174" t="s">
        <v>150</v>
      </c>
      <c r="E608" s="175" t="s">
        <v>445</v>
      </c>
      <c r="F608" s="176" t="s">
        <v>446</v>
      </c>
      <c r="G608" s="177" t="s">
        <v>153</v>
      </c>
      <c r="H608" s="178">
        <v>74.59</v>
      </c>
      <c r="I608" s="179"/>
      <c r="J608" s="180">
        <f>ROUND(I608*H608,2)</f>
        <v>0</v>
      </c>
      <c r="K608" s="176" t="s">
        <v>154</v>
      </c>
      <c r="L608" s="36"/>
      <c r="M608" s="181" t="s">
        <v>20</v>
      </c>
      <c r="N608" s="182" t="s">
        <v>48</v>
      </c>
      <c r="O608" s="37"/>
      <c r="P608" s="183">
        <f>O608*H608</f>
        <v>0</v>
      </c>
      <c r="Q608" s="183">
        <v>0.000263</v>
      </c>
      <c r="R608" s="183">
        <f>Q608*H608</f>
        <v>0.01961717</v>
      </c>
      <c r="S608" s="183">
        <v>0</v>
      </c>
      <c r="T608" s="184">
        <f>S608*H608</f>
        <v>0</v>
      </c>
      <c r="AR608" s="19" t="s">
        <v>155</v>
      </c>
      <c r="AT608" s="19" t="s">
        <v>150</v>
      </c>
      <c r="AU608" s="19" t="s">
        <v>86</v>
      </c>
      <c r="AY608" s="19" t="s">
        <v>148</v>
      </c>
      <c r="BE608" s="185">
        <f>IF(N608="základní",J608,0)</f>
        <v>0</v>
      </c>
      <c r="BF608" s="185">
        <f>IF(N608="snížená",J608,0)</f>
        <v>0</v>
      </c>
      <c r="BG608" s="185">
        <f>IF(N608="zákl. přenesená",J608,0)</f>
        <v>0</v>
      </c>
      <c r="BH608" s="185">
        <f>IF(N608="sníž. přenesená",J608,0)</f>
        <v>0</v>
      </c>
      <c r="BI608" s="185">
        <f>IF(N608="nulová",J608,0)</f>
        <v>0</v>
      </c>
      <c r="BJ608" s="19" t="s">
        <v>86</v>
      </c>
      <c r="BK608" s="185">
        <f>ROUND(I608*H608,2)</f>
        <v>0</v>
      </c>
      <c r="BL608" s="19" t="s">
        <v>155</v>
      </c>
      <c r="BM608" s="19" t="s">
        <v>444</v>
      </c>
    </row>
    <row r="609" spans="2:47" s="1" customFormat="1" ht="27">
      <c r="B609" s="36"/>
      <c r="D609" s="186" t="s">
        <v>156</v>
      </c>
      <c r="F609" s="187" t="s">
        <v>447</v>
      </c>
      <c r="I609" s="147"/>
      <c r="L609" s="36"/>
      <c r="M609" s="65"/>
      <c r="N609" s="37"/>
      <c r="O609" s="37"/>
      <c r="P609" s="37"/>
      <c r="Q609" s="37"/>
      <c r="R609" s="37"/>
      <c r="S609" s="37"/>
      <c r="T609" s="66"/>
      <c r="AT609" s="19" t="s">
        <v>156</v>
      </c>
      <c r="AU609" s="19" t="s">
        <v>86</v>
      </c>
    </row>
    <row r="610" spans="2:51" s="12" customFormat="1" ht="13.5">
      <c r="B610" s="188"/>
      <c r="D610" s="186" t="s">
        <v>158</v>
      </c>
      <c r="E610" s="189" t="s">
        <v>20</v>
      </c>
      <c r="F610" s="190" t="s">
        <v>448</v>
      </c>
      <c r="H610" s="191" t="s">
        <v>20</v>
      </c>
      <c r="I610" s="192"/>
      <c r="L610" s="188"/>
      <c r="M610" s="193"/>
      <c r="N610" s="194"/>
      <c r="O610" s="194"/>
      <c r="P610" s="194"/>
      <c r="Q610" s="194"/>
      <c r="R610" s="194"/>
      <c r="S610" s="194"/>
      <c r="T610" s="195"/>
      <c r="AT610" s="191" t="s">
        <v>158</v>
      </c>
      <c r="AU610" s="191" t="s">
        <v>86</v>
      </c>
      <c r="AV610" s="12" t="s">
        <v>22</v>
      </c>
      <c r="AW610" s="12" t="s">
        <v>40</v>
      </c>
      <c r="AX610" s="12" t="s">
        <v>76</v>
      </c>
      <c r="AY610" s="191" t="s">
        <v>148</v>
      </c>
    </row>
    <row r="611" spans="2:51" s="12" customFormat="1" ht="13.5">
      <c r="B611" s="188"/>
      <c r="D611" s="186" t="s">
        <v>158</v>
      </c>
      <c r="E611" s="189" t="s">
        <v>20</v>
      </c>
      <c r="F611" s="190" t="s">
        <v>167</v>
      </c>
      <c r="H611" s="191" t="s">
        <v>20</v>
      </c>
      <c r="I611" s="192"/>
      <c r="L611" s="188"/>
      <c r="M611" s="193"/>
      <c r="N611" s="194"/>
      <c r="O611" s="194"/>
      <c r="P611" s="194"/>
      <c r="Q611" s="194"/>
      <c r="R611" s="194"/>
      <c r="S611" s="194"/>
      <c r="T611" s="195"/>
      <c r="AT611" s="191" t="s">
        <v>158</v>
      </c>
      <c r="AU611" s="191" t="s">
        <v>86</v>
      </c>
      <c r="AV611" s="12" t="s">
        <v>22</v>
      </c>
      <c r="AW611" s="12" t="s">
        <v>40</v>
      </c>
      <c r="AX611" s="12" t="s">
        <v>76</v>
      </c>
      <c r="AY611" s="191" t="s">
        <v>148</v>
      </c>
    </row>
    <row r="612" spans="2:51" s="12" customFormat="1" ht="13.5">
      <c r="B612" s="188"/>
      <c r="D612" s="186" t="s">
        <v>158</v>
      </c>
      <c r="E612" s="189" t="s">
        <v>20</v>
      </c>
      <c r="F612" s="190" t="s">
        <v>168</v>
      </c>
      <c r="H612" s="191" t="s">
        <v>20</v>
      </c>
      <c r="I612" s="192"/>
      <c r="L612" s="188"/>
      <c r="M612" s="193"/>
      <c r="N612" s="194"/>
      <c r="O612" s="194"/>
      <c r="P612" s="194"/>
      <c r="Q612" s="194"/>
      <c r="R612" s="194"/>
      <c r="S612" s="194"/>
      <c r="T612" s="195"/>
      <c r="AT612" s="191" t="s">
        <v>158</v>
      </c>
      <c r="AU612" s="191" t="s">
        <v>86</v>
      </c>
      <c r="AV612" s="12" t="s">
        <v>22</v>
      </c>
      <c r="AW612" s="12" t="s">
        <v>40</v>
      </c>
      <c r="AX612" s="12" t="s">
        <v>76</v>
      </c>
      <c r="AY612" s="191" t="s">
        <v>148</v>
      </c>
    </row>
    <row r="613" spans="2:51" s="13" customFormat="1" ht="13.5">
      <c r="B613" s="196"/>
      <c r="D613" s="186" t="s">
        <v>158</v>
      </c>
      <c r="E613" s="205" t="s">
        <v>20</v>
      </c>
      <c r="F613" s="206" t="s">
        <v>449</v>
      </c>
      <c r="H613" s="207">
        <v>5.335</v>
      </c>
      <c r="I613" s="201"/>
      <c r="L613" s="196"/>
      <c r="M613" s="202"/>
      <c r="N613" s="203"/>
      <c r="O613" s="203"/>
      <c r="P613" s="203"/>
      <c r="Q613" s="203"/>
      <c r="R613" s="203"/>
      <c r="S613" s="203"/>
      <c r="T613" s="204"/>
      <c r="AT613" s="205" t="s">
        <v>158</v>
      </c>
      <c r="AU613" s="205" t="s">
        <v>86</v>
      </c>
      <c r="AV613" s="13" t="s">
        <v>86</v>
      </c>
      <c r="AW613" s="13" t="s">
        <v>40</v>
      </c>
      <c r="AX613" s="13" t="s">
        <v>76</v>
      </c>
      <c r="AY613" s="205" t="s">
        <v>148</v>
      </c>
    </row>
    <row r="614" spans="2:51" s="12" customFormat="1" ht="13.5">
      <c r="B614" s="188"/>
      <c r="D614" s="186" t="s">
        <v>158</v>
      </c>
      <c r="E614" s="189" t="s">
        <v>20</v>
      </c>
      <c r="F614" s="190" t="s">
        <v>450</v>
      </c>
      <c r="H614" s="191" t="s">
        <v>20</v>
      </c>
      <c r="I614" s="192"/>
      <c r="L614" s="188"/>
      <c r="M614" s="193"/>
      <c r="N614" s="194"/>
      <c r="O614" s="194"/>
      <c r="P614" s="194"/>
      <c r="Q614" s="194"/>
      <c r="R614" s="194"/>
      <c r="S614" s="194"/>
      <c r="T614" s="195"/>
      <c r="AT614" s="191" t="s">
        <v>158</v>
      </c>
      <c r="AU614" s="191" t="s">
        <v>86</v>
      </c>
      <c r="AV614" s="12" t="s">
        <v>22</v>
      </c>
      <c r="AW614" s="12" t="s">
        <v>40</v>
      </c>
      <c r="AX614" s="12" t="s">
        <v>76</v>
      </c>
      <c r="AY614" s="191" t="s">
        <v>148</v>
      </c>
    </row>
    <row r="615" spans="2:51" s="13" customFormat="1" ht="13.5">
      <c r="B615" s="196"/>
      <c r="D615" s="186" t="s">
        <v>158</v>
      </c>
      <c r="E615" s="205" t="s">
        <v>20</v>
      </c>
      <c r="F615" s="206" t="s">
        <v>451</v>
      </c>
      <c r="H615" s="207">
        <v>69.255</v>
      </c>
      <c r="I615" s="201"/>
      <c r="L615" s="196"/>
      <c r="M615" s="202"/>
      <c r="N615" s="203"/>
      <c r="O615" s="203"/>
      <c r="P615" s="203"/>
      <c r="Q615" s="203"/>
      <c r="R615" s="203"/>
      <c r="S615" s="203"/>
      <c r="T615" s="204"/>
      <c r="AT615" s="205" t="s">
        <v>158</v>
      </c>
      <c r="AU615" s="205" t="s">
        <v>86</v>
      </c>
      <c r="AV615" s="13" t="s">
        <v>86</v>
      </c>
      <c r="AW615" s="13" t="s">
        <v>40</v>
      </c>
      <c r="AX615" s="13" t="s">
        <v>76</v>
      </c>
      <c r="AY615" s="205" t="s">
        <v>148</v>
      </c>
    </row>
    <row r="616" spans="2:51" s="15" customFormat="1" ht="13.5">
      <c r="B616" s="216"/>
      <c r="D616" s="197" t="s">
        <v>158</v>
      </c>
      <c r="E616" s="217" t="s">
        <v>20</v>
      </c>
      <c r="F616" s="218" t="s">
        <v>191</v>
      </c>
      <c r="H616" s="219">
        <v>74.59</v>
      </c>
      <c r="I616" s="220"/>
      <c r="L616" s="216"/>
      <c r="M616" s="221"/>
      <c r="N616" s="222"/>
      <c r="O616" s="222"/>
      <c r="P616" s="222"/>
      <c r="Q616" s="222"/>
      <c r="R616" s="222"/>
      <c r="S616" s="222"/>
      <c r="T616" s="223"/>
      <c r="AT616" s="224" t="s">
        <v>158</v>
      </c>
      <c r="AU616" s="224" t="s">
        <v>86</v>
      </c>
      <c r="AV616" s="15" t="s">
        <v>155</v>
      </c>
      <c r="AW616" s="15" t="s">
        <v>40</v>
      </c>
      <c r="AX616" s="15" t="s">
        <v>22</v>
      </c>
      <c r="AY616" s="224" t="s">
        <v>148</v>
      </c>
    </row>
    <row r="617" spans="2:65" s="1" customFormat="1" ht="22.5" customHeight="1">
      <c r="B617" s="173"/>
      <c r="C617" s="174" t="s">
        <v>452</v>
      </c>
      <c r="D617" s="174" t="s">
        <v>150</v>
      </c>
      <c r="E617" s="175" t="s">
        <v>453</v>
      </c>
      <c r="F617" s="176" t="s">
        <v>454</v>
      </c>
      <c r="G617" s="177" t="s">
        <v>153</v>
      </c>
      <c r="H617" s="178">
        <v>74.59</v>
      </c>
      <c r="I617" s="179"/>
      <c r="J617" s="180">
        <f>ROUND(I617*H617,2)</f>
        <v>0</v>
      </c>
      <c r="K617" s="176" t="s">
        <v>154</v>
      </c>
      <c r="L617" s="36"/>
      <c r="M617" s="181" t="s">
        <v>20</v>
      </c>
      <c r="N617" s="182" t="s">
        <v>48</v>
      </c>
      <c r="O617" s="37"/>
      <c r="P617" s="183">
        <f>O617*H617</f>
        <v>0</v>
      </c>
      <c r="Q617" s="183">
        <v>0.00489</v>
      </c>
      <c r="R617" s="183">
        <f>Q617*H617</f>
        <v>0.36474510000000004</v>
      </c>
      <c r="S617" s="183">
        <v>0</v>
      </c>
      <c r="T617" s="184">
        <f>S617*H617</f>
        <v>0</v>
      </c>
      <c r="AR617" s="19" t="s">
        <v>155</v>
      </c>
      <c r="AT617" s="19" t="s">
        <v>150</v>
      </c>
      <c r="AU617" s="19" t="s">
        <v>86</v>
      </c>
      <c r="AY617" s="19" t="s">
        <v>148</v>
      </c>
      <c r="BE617" s="185">
        <f>IF(N617="základní",J617,0)</f>
        <v>0</v>
      </c>
      <c r="BF617" s="185">
        <f>IF(N617="snížená",J617,0)</f>
        <v>0</v>
      </c>
      <c r="BG617" s="185">
        <f>IF(N617="zákl. přenesená",J617,0)</f>
        <v>0</v>
      </c>
      <c r="BH617" s="185">
        <f>IF(N617="sníž. přenesená",J617,0)</f>
        <v>0</v>
      </c>
      <c r="BI617" s="185">
        <f>IF(N617="nulová",J617,0)</f>
        <v>0</v>
      </c>
      <c r="BJ617" s="19" t="s">
        <v>86</v>
      </c>
      <c r="BK617" s="185">
        <f>ROUND(I617*H617,2)</f>
        <v>0</v>
      </c>
      <c r="BL617" s="19" t="s">
        <v>155</v>
      </c>
      <c r="BM617" s="19" t="s">
        <v>452</v>
      </c>
    </row>
    <row r="618" spans="2:47" s="1" customFormat="1" ht="27">
      <c r="B618" s="36"/>
      <c r="D618" s="186" t="s">
        <v>156</v>
      </c>
      <c r="F618" s="187" t="s">
        <v>455</v>
      </c>
      <c r="I618" s="147"/>
      <c r="L618" s="36"/>
      <c r="M618" s="65"/>
      <c r="N618" s="37"/>
      <c r="O618" s="37"/>
      <c r="P618" s="37"/>
      <c r="Q618" s="37"/>
      <c r="R618" s="37"/>
      <c r="S618" s="37"/>
      <c r="T618" s="66"/>
      <c r="AT618" s="19" t="s">
        <v>156</v>
      </c>
      <c r="AU618" s="19" t="s">
        <v>86</v>
      </c>
    </row>
    <row r="619" spans="2:51" s="12" customFormat="1" ht="13.5">
      <c r="B619" s="188"/>
      <c r="D619" s="186" t="s">
        <v>158</v>
      </c>
      <c r="E619" s="189" t="s">
        <v>20</v>
      </c>
      <c r="F619" s="190" t="s">
        <v>456</v>
      </c>
      <c r="H619" s="191" t="s">
        <v>20</v>
      </c>
      <c r="I619" s="192"/>
      <c r="L619" s="188"/>
      <c r="M619" s="193"/>
      <c r="N619" s="194"/>
      <c r="O619" s="194"/>
      <c r="P619" s="194"/>
      <c r="Q619" s="194"/>
      <c r="R619" s="194"/>
      <c r="S619" s="194"/>
      <c r="T619" s="195"/>
      <c r="AT619" s="191" t="s">
        <v>158</v>
      </c>
      <c r="AU619" s="191" t="s">
        <v>86</v>
      </c>
      <c r="AV619" s="12" t="s">
        <v>22</v>
      </c>
      <c r="AW619" s="12" t="s">
        <v>40</v>
      </c>
      <c r="AX619" s="12" t="s">
        <v>76</v>
      </c>
      <c r="AY619" s="191" t="s">
        <v>148</v>
      </c>
    </row>
    <row r="620" spans="2:51" s="12" customFormat="1" ht="13.5">
      <c r="B620" s="188"/>
      <c r="D620" s="186" t="s">
        <v>158</v>
      </c>
      <c r="E620" s="189" t="s">
        <v>20</v>
      </c>
      <c r="F620" s="190" t="s">
        <v>167</v>
      </c>
      <c r="H620" s="191" t="s">
        <v>20</v>
      </c>
      <c r="I620" s="192"/>
      <c r="L620" s="188"/>
      <c r="M620" s="193"/>
      <c r="N620" s="194"/>
      <c r="O620" s="194"/>
      <c r="P620" s="194"/>
      <c r="Q620" s="194"/>
      <c r="R620" s="194"/>
      <c r="S620" s="194"/>
      <c r="T620" s="195"/>
      <c r="AT620" s="191" t="s">
        <v>158</v>
      </c>
      <c r="AU620" s="191" t="s">
        <v>86</v>
      </c>
      <c r="AV620" s="12" t="s">
        <v>22</v>
      </c>
      <c r="AW620" s="12" t="s">
        <v>40</v>
      </c>
      <c r="AX620" s="12" t="s">
        <v>76</v>
      </c>
      <c r="AY620" s="191" t="s">
        <v>148</v>
      </c>
    </row>
    <row r="621" spans="2:51" s="12" customFormat="1" ht="13.5">
      <c r="B621" s="188"/>
      <c r="D621" s="186" t="s">
        <v>158</v>
      </c>
      <c r="E621" s="189" t="s">
        <v>20</v>
      </c>
      <c r="F621" s="190" t="s">
        <v>168</v>
      </c>
      <c r="H621" s="191" t="s">
        <v>20</v>
      </c>
      <c r="I621" s="192"/>
      <c r="L621" s="188"/>
      <c r="M621" s="193"/>
      <c r="N621" s="194"/>
      <c r="O621" s="194"/>
      <c r="P621" s="194"/>
      <c r="Q621" s="194"/>
      <c r="R621" s="194"/>
      <c r="S621" s="194"/>
      <c r="T621" s="195"/>
      <c r="AT621" s="191" t="s">
        <v>158</v>
      </c>
      <c r="AU621" s="191" t="s">
        <v>86</v>
      </c>
      <c r="AV621" s="12" t="s">
        <v>22</v>
      </c>
      <c r="AW621" s="12" t="s">
        <v>40</v>
      </c>
      <c r="AX621" s="12" t="s">
        <v>76</v>
      </c>
      <c r="AY621" s="191" t="s">
        <v>148</v>
      </c>
    </row>
    <row r="622" spans="2:51" s="13" customFormat="1" ht="13.5">
      <c r="B622" s="196"/>
      <c r="D622" s="186" t="s">
        <v>158</v>
      </c>
      <c r="E622" s="205" t="s">
        <v>20</v>
      </c>
      <c r="F622" s="206" t="s">
        <v>449</v>
      </c>
      <c r="H622" s="207">
        <v>5.335</v>
      </c>
      <c r="I622" s="201"/>
      <c r="L622" s="196"/>
      <c r="M622" s="202"/>
      <c r="N622" s="203"/>
      <c r="O622" s="203"/>
      <c r="P622" s="203"/>
      <c r="Q622" s="203"/>
      <c r="R622" s="203"/>
      <c r="S622" s="203"/>
      <c r="T622" s="204"/>
      <c r="AT622" s="205" t="s">
        <v>158</v>
      </c>
      <c r="AU622" s="205" t="s">
        <v>86</v>
      </c>
      <c r="AV622" s="13" t="s">
        <v>86</v>
      </c>
      <c r="AW622" s="13" t="s">
        <v>40</v>
      </c>
      <c r="AX622" s="13" t="s">
        <v>76</v>
      </c>
      <c r="AY622" s="205" t="s">
        <v>148</v>
      </c>
    </row>
    <row r="623" spans="2:51" s="12" customFormat="1" ht="13.5">
      <c r="B623" s="188"/>
      <c r="D623" s="186" t="s">
        <v>158</v>
      </c>
      <c r="E623" s="189" t="s">
        <v>20</v>
      </c>
      <c r="F623" s="190" t="s">
        <v>450</v>
      </c>
      <c r="H623" s="191" t="s">
        <v>20</v>
      </c>
      <c r="I623" s="192"/>
      <c r="L623" s="188"/>
      <c r="M623" s="193"/>
      <c r="N623" s="194"/>
      <c r="O623" s="194"/>
      <c r="P623" s="194"/>
      <c r="Q623" s="194"/>
      <c r="R623" s="194"/>
      <c r="S623" s="194"/>
      <c r="T623" s="195"/>
      <c r="AT623" s="191" t="s">
        <v>158</v>
      </c>
      <c r="AU623" s="191" t="s">
        <v>86</v>
      </c>
      <c r="AV623" s="12" t="s">
        <v>22</v>
      </c>
      <c r="AW623" s="12" t="s">
        <v>40</v>
      </c>
      <c r="AX623" s="12" t="s">
        <v>76</v>
      </c>
      <c r="AY623" s="191" t="s">
        <v>148</v>
      </c>
    </row>
    <row r="624" spans="2:51" s="13" customFormat="1" ht="13.5">
      <c r="B624" s="196"/>
      <c r="D624" s="186" t="s">
        <v>158</v>
      </c>
      <c r="E624" s="205" t="s">
        <v>20</v>
      </c>
      <c r="F624" s="206" t="s">
        <v>451</v>
      </c>
      <c r="H624" s="207">
        <v>69.255</v>
      </c>
      <c r="I624" s="201"/>
      <c r="L624" s="196"/>
      <c r="M624" s="202"/>
      <c r="N624" s="203"/>
      <c r="O624" s="203"/>
      <c r="P624" s="203"/>
      <c r="Q624" s="203"/>
      <c r="R624" s="203"/>
      <c r="S624" s="203"/>
      <c r="T624" s="204"/>
      <c r="AT624" s="205" t="s">
        <v>158</v>
      </c>
      <c r="AU624" s="205" t="s">
        <v>86</v>
      </c>
      <c r="AV624" s="13" t="s">
        <v>86</v>
      </c>
      <c r="AW624" s="13" t="s">
        <v>40</v>
      </c>
      <c r="AX624" s="13" t="s">
        <v>76</v>
      </c>
      <c r="AY624" s="205" t="s">
        <v>148</v>
      </c>
    </row>
    <row r="625" spans="2:51" s="15" customFormat="1" ht="13.5">
      <c r="B625" s="216"/>
      <c r="D625" s="197" t="s">
        <v>158</v>
      </c>
      <c r="E625" s="217" t="s">
        <v>20</v>
      </c>
      <c r="F625" s="218" t="s">
        <v>191</v>
      </c>
      <c r="H625" s="219">
        <v>74.59</v>
      </c>
      <c r="I625" s="220"/>
      <c r="L625" s="216"/>
      <c r="M625" s="221"/>
      <c r="N625" s="222"/>
      <c r="O625" s="222"/>
      <c r="P625" s="222"/>
      <c r="Q625" s="222"/>
      <c r="R625" s="222"/>
      <c r="S625" s="222"/>
      <c r="T625" s="223"/>
      <c r="AT625" s="224" t="s">
        <v>158</v>
      </c>
      <c r="AU625" s="224" t="s">
        <v>86</v>
      </c>
      <c r="AV625" s="15" t="s">
        <v>155</v>
      </c>
      <c r="AW625" s="15" t="s">
        <v>40</v>
      </c>
      <c r="AX625" s="15" t="s">
        <v>22</v>
      </c>
      <c r="AY625" s="224" t="s">
        <v>148</v>
      </c>
    </row>
    <row r="626" spans="2:65" s="1" customFormat="1" ht="22.5" customHeight="1">
      <c r="B626" s="173"/>
      <c r="C626" s="174" t="s">
        <v>457</v>
      </c>
      <c r="D626" s="174" t="s">
        <v>150</v>
      </c>
      <c r="E626" s="175" t="s">
        <v>458</v>
      </c>
      <c r="F626" s="176" t="s">
        <v>459</v>
      </c>
      <c r="G626" s="177" t="s">
        <v>153</v>
      </c>
      <c r="H626" s="178">
        <v>180.54</v>
      </c>
      <c r="I626" s="179"/>
      <c r="J626" s="180">
        <f>ROUND(I626*H626,2)</f>
        <v>0</v>
      </c>
      <c r="K626" s="176" t="s">
        <v>154</v>
      </c>
      <c r="L626" s="36"/>
      <c r="M626" s="181" t="s">
        <v>20</v>
      </c>
      <c r="N626" s="182" t="s">
        <v>48</v>
      </c>
      <c r="O626" s="37"/>
      <c r="P626" s="183">
        <f>O626*H626</f>
        <v>0</v>
      </c>
      <c r="Q626" s="183">
        <v>0.00837384</v>
      </c>
      <c r="R626" s="183">
        <f>Q626*H626</f>
        <v>1.5118130736</v>
      </c>
      <c r="S626" s="183">
        <v>0</v>
      </c>
      <c r="T626" s="184">
        <f>S626*H626</f>
        <v>0</v>
      </c>
      <c r="AR626" s="19" t="s">
        <v>155</v>
      </c>
      <c r="AT626" s="19" t="s">
        <v>150</v>
      </c>
      <c r="AU626" s="19" t="s">
        <v>86</v>
      </c>
      <c r="AY626" s="19" t="s">
        <v>148</v>
      </c>
      <c r="BE626" s="185">
        <f>IF(N626="základní",J626,0)</f>
        <v>0</v>
      </c>
      <c r="BF626" s="185">
        <f>IF(N626="snížená",J626,0)</f>
        <v>0</v>
      </c>
      <c r="BG626" s="185">
        <f>IF(N626="zákl. přenesená",J626,0)</f>
        <v>0</v>
      </c>
      <c r="BH626" s="185">
        <f>IF(N626="sníž. přenesená",J626,0)</f>
        <v>0</v>
      </c>
      <c r="BI626" s="185">
        <f>IF(N626="nulová",J626,0)</f>
        <v>0</v>
      </c>
      <c r="BJ626" s="19" t="s">
        <v>86</v>
      </c>
      <c r="BK626" s="185">
        <f>ROUND(I626*H626,2)</f>
        <v>0</v>
      </c>
      <c r="BL626" s="19" t="s">
        <v>155</v>
      </c>
      <c r="BM626" s="19" t="s">
        <v>457</v>
      </c>
    </row>
    <row r="627" spans="2:47" s="1" customFormat="1" ht="27">
      <c r="B627" s="36"/>
      <c r="D627" s="186" t="s">
        <v>156</v>
      </c>
      <c r="F627" s="187" t="s">
        <v>460</v>
      </c>
      <c r="I627" s="147"/>
      <c r="L627" s="36"/>
      <c r="M627" s="65"/>
      <c r="N627" s="37"/>
      <c r="O627" s="37"/>
      <c r="P627" s="37"/>
      <c r="Q627" s="37"/>
      <c r="R627" s="37"/>
      <c r="S627" s="37"/>
      <c r="T627" s="66"/>
      <c r="AT627" s="19" t="s">
        <v>156</v>
      </c>
      <c r="AU627" s="19" t="s">
        <v>86</v>
      </c>
    </row>
    <row r="628" spans="2:51" s="12" customFormat="1" ht="13.5">
      <c r="B628" s="188"/>
      <c r="D628" s="186" t="s">
        <v>158</v>
      </c>
      <c r="E628" s="189" t="s">
        <v>20</v>
      </c>
      <c r="F628" s="190" t="s">
        <v>461</v>
      </c>
      <c r="H628" s="191" t="s">
        <v>20</v>
      </c>
      <c r="I628" s="192"/>
      <c r="L628" s="188"/>
      <c r="M628" s="193"/>
      <c r="N628" s="194"/>
      <c r="O628" s="194"/>
      <c r="P628" s="194"/>
      <c r="Q628" s="194"/>
      <c r="R628" s="194"/>
      <c r="S628" s="194"/>
      <c r="T628" s="195"/>
      <c r="AT628" s="191" t="s">
        <v>158</v>
      </c>
      <c r="AU628" s="191" t="s">
        <v>86</v>
      </c>
      <c r="AV628" s="12" t="s">
        <v>22</v>
      </c>
      <c r="AW628" s="12" t="s">
        <v>40</v>
      </c>
      <c r="AX628" s="12" t="s">
        <v>76</v>
      </c>
      <c r="AY628" s="191" t="s">
        <v>148</v>
      </c>
    </row>
    <row r="629" spans="2:51" s="12" customFormat="1" ht="13.5">
      <c r="B629" s="188"/>
      <c r="D629" s="186" t="s">
        <v>158</v>
      </c>
      <c r="E629" s="189" t="s">
        <v>20</v>
      </c>
      <c r="F629" s="190" t="s">
        <v>175</v>
      </c>
      <c r="H629" s="191" t="s">
        <v>20</v>
      </c>
      <c r="I629" s="192"/>
      <c r="L629" s="188"/>
      <c r="M629" s="193"/>
      <c r="N629" s="194"/>
      <c r="O629" s="194"/>
      <c r="P629" s="194"/>
      <c r="Q629" s="194"/>
      <c r="R629" s="194"/>
      <c r="S629" s="194"/>
      <c r="T629" s="195"/>
      <c r="AT629" s="191" t="s">
        <v>158</v>
      </c>
      <c r="AU629" s="191" t="s">
        <v>86</v>
      </c>
      <c r="AV629" s="12" t="s">
        <v>22</v>
      </c>
      <c r="AW629" s="12" t="s">
        <v>40</v>
      </c>
      <c r="AX629" s="12" t="s">
        <v>76</v>
      </c>
      <c r="AY629" s="191" t="s">
        <v>148</v>
      </c>
    </row>
    <row r="630" spans="2:51" s="12" customFormat="1" ht="13.5">
      <c r="B630" s="188"/>
      <c r="D630" s="186" t="s">
        <v>158</v>
      </c>
      <c r="E630" s="189" t="s">
        <v>20</v>
      </c>
      <c r="F630" s="190" t="s">
        <v>462</v>
      </c>
      <c r="H630" s="191" t="s">
        <v>20</v>
      </c>
      <c r="I630" s="192"/>
      <c r="L630" s="188"/>
      <c r="M630" s="193"/>
      <c r="N630" s="194"/>
      <c r="O630" s="194"/>
      <c r="P630" s="194"/>
      <c r="Q630" s="194"/>
      <c r="R630" s="194"/>
      <c r="S630" s="194"/>
      <c r="T630" s="195"/>
      <c r="AT630" s="191" t="s">
        <v>158</v>
      </c>
      <c r="AU630" s="191" t="s">
        <v>86</v>
      </c>
      <c r="AV630" s="12" t="s">
        <v>22</v>
      </c>
      <c r="AW630" s="12" t="s">
        <v>40</v>
      </c>
      <c r="AX630" s="12" t="s">
        <v>76</v>
      </c>
      <c r="AY630" s="191" t="s">
        <v>148</v>
      </c>
    </row>
    <row r="631" spans="2:51" s="12" customFormat="1" ht="13.5">
      <c r="B631" s="188"/>
      <c r="D631" s="186" t="s">
        <v>158</v>
      </c>
      <c r="E631" s="189" t="s">
        <v>20</v>
      </c>
      <c r="F631" s="190" t="s">
        <v>348</v>
      </c>
      <c r="H631" s="191" t="s">
        <v>20</v>
      </c>
      <c r="I631" s="192"/>
      <c r="L631" s="188"/>
      <c r="M631" s="193"/>
      <c r="N631" s="194"/>
      <c r="O631" s="194"/>
      <c r="P631" s="194"/>
      <c r="Q631" s="194"/>
      <c r="R631" s="194"/>
      <c r="S631" s="194"/>
      <c r="T631" s="195"/>
      <c r="AT631" s="191" t="s">
        <v>158</v>
      </c>
      <c r="AU631" s="191" t="s">
        <v>86</v>
      </c>
      <c r="AV631" s="12" t="s">
        <v>22</v>
      </c>
      <c r="AW631" s="12" t="s">
        <v>40</v>
      </c>
      <c r="AX631" s="12" t="s">
        <v>76</v>
      </c>
      <c r="AY631" s="191" t="s">
        <v>148</v>
      </c>
    </row>
    <row r="632" spans="2:51" s="13" customFormat="1" ht="13.5">
      <c r="B632" s="196"/>
      <c r="D632" s="186" t="s">
        <v>158</v>
      </c>
      <c r="E632" s="205" t="s">
        <v>20</v>
      </c>
      <c r="F632" s="206" t="s">
        <v>349</v>
      </c>
      <c r="H632" s="207">
        <v>16.67</v>
      </c>
      <c r="I632" s="201"/>
      <c r="L632" s="196"/>
      <c r="M632" s="202"/>
      <c r="N632" s="203"/>
      <c r="O632" s="203"/>
      <c r="P632" s="203"/>
      <c r="Q632" s="203"/>
      <c r="R632" s="203"/>
      <c r="S632" s="203"/>
      <c r="T632" s="204"/>
      <c r="AT632" s="205" t="s">
        <v>158</v>
      </c>
      <c r="AU632" s="205" t="s">
        <v>86</v>
      </c>
      <c r="AV632" s="13" t="s">
        <v>86</v>
      </c>
      <c r="AW632" s="13" t="s">
        <v>40</v>
      </c>
      <c r="AX632" s="13" t="s">
        <v>76</v>
      </c>
      <c r="AY632" s="205" t="s">
        <v>148</v>
      </c>
    </row>
    <row r="633" spans="2:51" s="12" customFormat="1" ht="13.5">
      <c r="B633" s="188"/>
      <c r="D633" s="186" t="s">
        <v>158</v>
      </c>
      <c r="E633" s="189" t="s">
        <v>20</v>
      </c>
      <c r="F633" s="190" t="s">
        <v>350</v>
      </c>
      <c r="H633" s="191" t="s">
        <v>20</v>
      </c>
      <c r="I633" s="192"/>
      <c r="L633" s="188"/>
      <c r="M633" s="193"/>
      <c r="N633" s="194"/>
      <c r="O633" s="194"/>
      <c r="P633" s="194"/>
      <c r="Q633" s="194"/>
      <c r="R633" s="194"/>
      <c r="S633" s="194"/>
      <c r="T633" s="195"/>
      <c r="AT633" s="191" t="s">
        <v>158</v>
      </c>
      <c r="AU633" s="191" t="s">
        <v>86</v>
      </c>
      <c r="AV633" s="12" t="s">
        <v>22</v>
      </c>
      <c r="AW633" s="12" t="s">
        <v>40</v>
      </c>
      <c r="AX633" s="12" t="s">
        <v>76</v>
      </c>
      <c r="AY633" s="191" t="s">
        <v>148</v>
      </c>
    </row>
    <row r="634" spans="2:51" s="13" customFormat="1" ht="13.5">
      <c r="B634" s="196"/>
      <c r="D634" s="186" t="s">
        <v>158</v>
      </c>
      <c r="E634" s="205" t="s">
        <v>20</v>
      </c>
      <c r="F634" s="206" t="s">
        <v>351</v>
      </c>
      <c r="H634" s="207">
        <v>23.69</v>
      </c>
      <c r="I634" s="201"/>
      <c r="L634" s="196"/>
      <c r="M634" s="202"/>
      <c r="N634" s="203"/>
      <c r="O634" s="203"/>
      <c r="P634" s="203"/>
      <c r="Q634" s="203"/>
      <c r="R634" s="203"/>
      <c r="S634" s="203"/>
      <c r="T634" s="204"/>
      <c r="AT634" s="205" t="s">
        <v>158</v>
      </c>
      <c r="AU634" s="205" t="s">
        <v>86</v>
      </c>
      <c r="AV634" s="13" t="s">
        <v>86</v>
      </c>
      <c r="AW634" s="13" t="s">
        <v>40</v>
      </c>
      <c r="AX634" s="13" t="s">
        <v>76</v>
      </c>
      <c r="AY634" s="205" t="s">
        <v>148</v>
      </c>
    </row>
    <row r="635" spans="2:51" s="12" customFormat="1" ht="13.5">
      <c r="B635" s="188"/>
      <c r="D635" s="186" t="s">
        <v>158</v>
      </c>
      <c r="E635" s="189" t="s">
        <v>20</v>
      </c>
      <c r="F635" s="190" t="s">
        <v>352</v>
      </c>
      <c r="H635" s="191" t="s">
        <v>20</v>
      </c>
      <c r="I635" s="192"/>
      <c r="L635" s="188"/>
      <c r="M635" s="193"/>
      <c r="N635" s="194"/>
      <c r="O635" s="194"/>
      <c r="P635" s="194"/>
      <c r="Q635" s="194"/>
      <c r="R635" s="194"/>
      <c r="S635" s="194"/>
      <c r="T635" s="195"/>
      <c r="AT635" s="191" t="s">
        <v>158</v>
      </c>
      <c r="AU635" s="191" t="s">
        <v>86</v>
      </c>
      <c r="AV635" s="12" t="s">
        <v>22</v>
      </c>
      <c r="AW635" s="12" t="s">
        <v>40</v>
      </c>
      <c r="AX635" s="12" t="s">
        <v>76</v>
      </c>
      <c r="AY635" s="191" t="s">
        <v>148</v>
      </c>
    </row>
    <row r="636" spans="2:51" s="13" customFormat="1" ht="13.5">
      <c r="B636" s="196"/>
      <c r="D636" s="186" t="s">
        <v>158</v>
      </c>
      <c r="E636" s="205" t="s">
        <v>20</v>
      </c>
      <c r="F636" s="206" t="s">
        <v>353</v>
      </c>
      <c r="H636" s="207">
        <v>6.76</v>
      </c>
      <c r="I636" s="201"/>
      <c r="L636" s="196"/>
      <c r="M636" s="202"/>
      <c r="N636" s="203"/>
      <c r="O636" s="203"/>
      <c r="P636" s="203"/>
      <c r="Q636" s="203"/>
      <c r="R636" s="203"/>
      <c r="S636" s="203"/>
      <c r="T636" s="204"/>
      <c r="AT636" s="205" t="s">
        <v>158</v>
      </c>
      <c r="AU636" s="205" t="s">
        <v>86</v>
      </c>
      <c r="AV636" s="13" t="s">
        <v>86</v>
      </c>
      <c r="AW636" s="13" t="s">
        <v>40</v>
      </c>
      <c r="AX636" s="13" t="s">
        <v>76</v>
      </c>
      <c r="AY636" s="205" t="s">
        <v>148</v>
      </c>
    </row>
    <row r="637" spans="2:51" s="12" customFormat="1" ht="13.5">
      <c r="B637" s="188"/>
      <c r="D637" s="186" t="s">
        <v>158</v>
      </c>
      <c r="E637" s="189" t="s">
        <v>20</v>
      </c>
      <c r="F637" s="190" t="s">
        <v>354</v>
      </c>
      <c r="H637" s="191" t="s">
        <v>20</v>
      </c>
      <c r="I637" s="192"/>
      <c r="L637" s="188"/>
      <c r="M637" s="193"/>
      <c r="N637" s="194"/>
      <c r="O637" s="194"/>
      <c r="P637" s="194"/>
      <c r="Q637" s="194"/>
      <c r="R637" s="194"/>
      <c r="S637" s="194"/>
      <c r="T637" s="195"/>
      <c r="AT637" s="191" t="s">
        <v>158</v>
      </c>
      <c r="AU637" s="191" t="s">
        <v>86</v>
      </c>
      <c r="AV637" s="12" t="s">
        <v>22</v>
      </c>
      <c r="AW637" s="12" t="s">
        <v>40</v>
      </c>
      <c r="AX637" s="12" t="s">
        <v>76</v>
      </c>
      <c r="AY637" s="191" t="s">
        <v>148</v>
      </c>
    </row>
    <row r="638" spans="2:51" s="13" customFormat="1" ht="13.5">
      <c r="B638" s="196"/>
      <c r="D638" s="186" t="s">
        <v>158</v>
      </c>
      <c r="E638" s="205" t="s">
        <v>20</v>
      </c>
      <c r="F638" s="206" t="s">
        <v>351</v>
      </c>
      <c r="H638" s="207">
        <v>23.69</v>
      </c>
      <c r="I638" s="201"/>
      <c r="L638" s="196"/>
      <c r="M638" s="202"/>
      <c r="N638" s="203"/>
      <c r="O638" s="203"/>
      <c r="P638" s="203"/>
      <c r="Q638" s="203"/>
      <c r="R638" s="203"/>
      <c r="S638" s="203"/>
      <c r="T638" s="204"/>
      <c r="AT638" s="205" t="s">
        <v>158</v>
      </c>
      <c r="AU638" s="205" t="s">
        <v>86</v>
      </c>
      <c r="AV638" s="13" t="s">
        <v>86</v>
      </c>
      <c r="AW638" s="13" t="s">
        <v>40</v>
      </c>
      <c r="AX638" s="13" t="s">
        <v>76</v>
      </c>
      <c r="AY638" s="205" t="s">
        <v>148</v>
      </c>
    </row>
    <row r="639" spans="2:51" s="12" customFormat="1" ht="13.5">
      <c r="B639" s="188"/>
      <c r="D639" s="186" t="s">
        <v>158</v>
      </c>
      <c r="E639" s="189" t="s">
        <v>20</v>
      </c>
      <c r="F639" s="190" t="s">
        <v>355</v>
      </c>
      <c r="H639" s="191" t="s">
        <v>20</v>
      </c>
      <c r="I639" s="192"/>
      <c r="L639" s="188"/>
      <c r="M639" s="193"/>
      <c r="N639" s="194"/>
      <c r="O639" s="194"/>
      <c r="P639" s="194"/>
      <c r="Q639" s="194"/>
      <c r="R639" s="194"/>
      <c r="S639" s="194"/>
      <c r="T639" s="195"/>
      <c r="AT639" s="191" t="s">
        <v>158</v>
      </c>
      <c r="AU639" s="191" t="s">
        <v>86</v>
      </c>
      <c r="AV639" s="12" t="s">
        <v>22</v>
      </c>
      <c r="AW639" s="12" t="s">
        <v>40</v>
      </c>
      <c r="AX639" s="12" t="s">
        <v>76</v>
      </c>
      <c r="AY639" s="191" t="s">
        <v>148</v>
      </c>
    </row>
    <row r="640" spans="2:51" s="13" customFormat="1" ht="13.5">
      <c r="B640" s="196"/>
      <c r="D640" s="186" t="s">
        <v>158</v>
      </c>
      <c r="E640" s="205" t="s">
        <v>20</v>
      </c>
      <c r="F640" s="206" t="s">
        <v>349</v>
      </c>
      <c r="H640" s="207">
        <v>16.67</v>
      </c>
      <c r="I640" s="201"/>
      <c r="L640" s="196"/>
      <c r="M640" s="202"/>
      <c r="N640" s="203"/>
      <c r="O640" s="203"/>
      <c r="P640" s="203"/>
      <c r="Q640" s="203"/>
      <c r="R640" s="203"/>
      <c r="S640" s="203"/>
      <c r="T640" s="204"/>
      <c r="AT640" s="205" t="s">
        <v>158</v>
      </c>
      <c r="AU640" s="205" t="s">
        <v>86</v>
      </c>
      <c r="AV640" s="13" t="s">
        <v>86</v>
      </c>
      <c r="AW640" s="13" t="s">
        <v>40</v>
      </c>
      <c r="AX640" s="13" t="s">
        <v>76</v>
      </c>
      <c r="AY640" s="205" t="s">
        <v>148</v>
      </c>
    </row>
    <row r="641" spans="2:51" s="12" customFormat="1" ht="13.5">
      <c r="B641" s="188"/>
      <c r="D641" s="186" t="s">
        <v>158</v>
      </c>
      <c r="E641" s="189" t="s">
        <v>20</v>
      </c>
      <c r="F641" s="190" t="s">
        <v>356</v>
      </c>
      <c r="H641" s="191" t="s">
        <v>20</v>
      </c>
      <c r="I641" s="192"/>
      <c r="L641" s="188"/>
      <c r="M641" s="193"/>
      <c r="N641" s="194"/>
      <c r="O641" s="194"/>
      <c r="P641" s="194"/>
      <c r="Q641" s="194"/>
      <c r="R641" s="194"/>
      <c r="S641" s="194"/>
      <c r="T641" s="195"/>
      <c r="AT641" s="191" t="s">
        <v>158</v>
      </c>
      <c r="AU641" s="191" t="s">
        <v>86</v>
      </c>
      <c r="AV641" s="12" t="s">
        <v>22</v>
      </c>
      <c r="AW641" s="12" t="s">
        <v>40</v>
      </c>
      <c r="AX641" s="12" t="s">
        <v>76</v>
      </c>
      <c r="AY641" s="191" t="s">
        <v>148</v>
      </c>
    </row>
    <row r="642" spans="2:51" s="13" customFormat="1" ht="13.5">
      <c r="B642" s="196"/>
      <c r="D642" s="186" t="s">
        <v>158</v>
      </c>
      <c r="E642" s="205" t="s">
        <v>20</v>
      </c>
      <c r="F642" s="206" t="s">
        <v>351</v>
      </c>
      <c r="H642" s="207">
        <v>23.69</v>
      </c>
      <c r="I642" s="201"/>
      <c r="L642" s="196"/>
      <c r="M642" s="202"/>
      <c r="N642" s="203"/>
      <c r="O642" s="203"/>
      <c r="P642" s="203"/>
      <c r="Q642" s="203"/>
      <c r="R642" s="203"/>
      <c r="S642" s="203"/>
      <c r="T642" s="204"/>
      <c r="AT642" s="205" t="s">
        <v>158</v>
      </c>
      <c r="AU642" s="205" t="s">
        <v>86</v>
      </c>
      <c r="AV642" s="13" t="s">
        <v>86</v>
      </c>
      <c r="AW642" s="13" t="s">
        <v>40</v>
      </c>
      <c r="AX642" s="13" t="s">
        <v>76</v>
      </c>
      <c r="AY642" s="205" t="s">
        <v>148</v>
      </c>
    </row>
    <row r="643" spans="2:51" s="12" customFormat="1" ht="13.5">
      <c r="B643" s="188"/>
      <c r="D643" s="186" t="s">
        <v>158</v>
      </c>
      <c r="E643" s="189" t="s">
        <v>20</v>
      </c>
      <c r="F643" s="190" t="s">
        <v>357</v>
      </c>
      <c r="H643" s="191" t="s">
        <v>20</v>
      </c>
      <c r="I643" s="192"/>
      <c r="L643" s="188"/>
      <c r="M643" s="193"/>
      <c r="N643" s="194"/>
      <c r="O643" s="194"/>
      <c r="P643" s="194"/>
      <c r="Q643" s="194"/>
      <c r="R643" s="194"/>
      <c r="S643" s="194"/>
      <c r="T643" s="195"/>
      <c r="AT643" s="191" t="s">
        <v>158</v>
      </c>
      <c r="AU643" s="191" t="s">
        <v>86</v>
      </c>
      <c r="AV643" s="12" t="s">
        <v>22</v>
      </c>
      <c r="AW643" s="12" t="s">
        <v>40</v>
      </c>
      <c r="AX643" s="12" t="s">
        <v>76</v>
      </c>
      <c r="AY643" s="191" t="s">
        <v>148</v>
      </c>
    </row>
    <row r="644" spans="2:51" s="13" customFormat="1" ht="13.5">
      <c r="B644" s="196"/>
      <c r="D644" s="186" t="s">
        <v>158</v>
      </c>
      <c r="E644" s="205" t="s">
        <v>20</v>
      </c>
      <c r="F644" s="206" t="s">
        <v>358</v>
      </c>
      <c r="H644" s="207">
        <v>1.19</v>
      </c>
      <c r="I644" s="201"/>
      <c r="L644" s="196"/>
      <c r="M644" s="202"/>
      <c r="N644" s="203"/>
      <c r="O644" s="203"/>
      <c r="P644" s="203"/>
      <c r="Q644" s="203"/>
      <c r="R644" s="203"/>
      <c r="S644" s="203"/>
      <c r="T644" s="204"/>
      <c r="AT644" s="205" t="s">
        <v>158</v>
      </c>
      <c r="AU644" s="205" t="s">
        <v>86</v>
      </c>
      <c r="AV644" s="13" t="s">
        <v>86</v>
      </c>
      <c r="AW644" s="13" t="s">
        <v>40</v>
      </c>
      <c r="AX644" s="13" t="s">
        <v>76</v>
      </c>
      <c r="AY644" s="205" t="s">
        <v>148</v>
      </c>
    </row>
    <row r="645" spans="2:51" s="12" customFormat="1" ht="13.5">
      <c r="B645" s="188"/>
      <c r="D645" s="186" t="s">
        <v>158</v>
      </c>
      <c r="E645" s="189" t="s">
        <v>20</v>
      </c>
      <c r="F645" s="190" t="s">
        <v>359</v>
      </c>
      <c r="H645" s="191" t="s">
        <v>20</v>
      </c>
      <c r="I645" s="192"/>
      <c r="L645" s="188"/>
      <c r="M645" s="193"/>
      <c r="N645" s="194"/>
      <c r="O645" s="194"/>
      <c r="P645" s="194"/>
      <c r="Q645" s="194"/>
      <c r="R645" s="194"/>
      <c r="S645" s="194"/>
      <c r="T645" s="195"/>
      <c r="AT645" s="191" t="s">
        <v>158</v>
      </c>
      <c r="AU645" s="191" t="s">
        <v>86</v>
      </c>
      <c r="AV645" s="12" t="s">
        <v>22</v>
      </c>
      <c r="AW645" s="12" t="s">
        <v>40</v>
      </c>
      <c r="AX645" s="12" t="s">
        <v>76</v>
      </c>
      <c r="AY645" s="191" t="s">
        <v>148</v>
      </c>
    </row>
    <row r="646" spans="2:51" s="13" customFormat="1" ht="13.5">
      <c r="B646" s="196"/>
      <c r="D646" s="186" t="s">
        <v>158</v>
      </c>
      <c r="E646" s="205" t="s">
        <v>20</v>
      </c>
      <c r="F646" s="206" t="s">
        <v>358</v>
      </c>
      <c r="H646" s="207">
        <v>1.19</v>
      </c>
      <c r="I646" s="201"/>
      <c r="L646" s="196"/>
      <c r="M646" s="202"/>
      <c r="N646" s="203"/>
      <c r="O646" s="203"/>
      <c r="P646" s="203"/>
      <c r="Q646" s="203"/>
      <c r="R646" s="203"/>
      <c r="S646" s="203"/>
      <c r="T646" s="204"/>
      <c r="AT646" s="205" t="s">
        <v>158</v>
      </c>
      <c r="AU646" s="205" t="s">
        <v>86</v>
      </c>
      <c r="AV646" s="13" t="s">
        <v>86</v>
      </c>
      <c r="AW646" s="13" t="s">
        <v>40</v>
      </c>
      <c r="AX646" s="13" t="s">
        <v>76</v>
      </c>
      <c r="AY646" s="205" t="s">
        <v>148</v>
      </c>
    </row>
    <row r="647" spans="2:51" s="12" customFormat="1" ht="13.5">
      <c r="B647" s="188"/>
      <c r="D647" s="186" t="s">
        <v>158</v>
      </c>
      <c r="E647" s="189" t="s">
        <v>20</v>
      </c>
      <c r="F647" s="190" t="s">
        <v>360</v>
      </c>
      <c r="H647" s="191" t="s">
        <v>20</v>
      </c>
      <c r="I647" s="192"/>
      <c r="L647" s="188"/>
      <c r="M647" s="193"/>
      <c r="N647" s="194"/>
      <c r="O647" s="194"/>
      <c r="P647" s="194"/>
      <c r="Q647" s="194"/>
      <c r="R647" s="194"/>
      <c r="S647" s="194"/>
      <c r="T647" s="195"/>
      <c r="AT647" s="191" t="s">
        <v>158</v>
      </c>
      <c r="AU647" s="191" t="s">
        <v>86</v>
      </c>
      <c r="AV647" s="12" t="s">
        <v>22</v>
      </c>
      <c r="AW647" s="12" t="s">
        <v>40</v>
      </c>
      <c r="AX647" s="12" t="s">
        <v>76</v>
      </c>
      <c r="AY647" s="191" t="s">
        <v>148</v>
      </c>
    </row>
    <row r="648" spans="2:51" s="13" customFormat="1" ht="13.5">
      <c r="B648" s="196"/>
      <c r="D648" s="186" t="s">
        <v>158</v>
      </c>
      <c r="E648" s="205" t="s">
        <v>20</v>
      </c>
      <c r="F648" s="206" t="s">
        <v>358</v>
      </c>
      <c r="H648" s="207">
        <v>1.19</v>
      </c>
      <c r="I648" s="201"/>
      <c r="L648" s="196"/>
      <c r="M648" s="202"/>
      <c r="N648" s="203"/>
      <c r="O648" s="203"/>
      <c r="P648" s="203"/>
      <c r="Q648" s="203"/>
      <c r="R648" s="203"/>
      <c r="S648" s="203"/>
      <c r="T648" s="204"/>
      <c r="AT648" s="205" t="s">
        <v>158</v>
      </c>
      <c r="AU648" s="205" t="s">
        <v>86</v>
      </c>
      <c r="AV648" s="13" t="s">
        <v>86</v>
      </c>
      <c r="AW648" s="13" t="s">
        <v>40</v>
      </c>
      <c r="AX648" s="13" t="s">
        <v>76</v>
      </c>
      <c r="AY648" s="205" t="s">
        <v>148</v>
      </c>
    </row>
    <row r="649" spans="2:51" s="12" customFormat="1" ht="13.5">
      <c r="B649" s="188"/>
      <c r="D649" s="186" t="s">
        <v>158</v>
      </c>
      <c r="E649" s="189" t="s">
        <v>20</v>
      </c>
      <c r="F649" s="190" t="s">
        <v>361</v>
      </c>
      <c r="H649" s="191" t="s">
        <v>20</v>
      </c>
      <c r="I649" s="192"/>
      <c r="L649" s="188"/>
      <c r="M649" s="193"/>
      <c r="N649" s="194"/>
      <c r="O649" s="194"/>
      <c r="P649" s="194"/>
      <c r="Q649" s="194"/>
      <c r="R649" s="194"/>
      <c r="S649" s="194"/>
      <c r="T649" s="195"/>
      <c r="AT649" s="191" t="s">
        <v>158</v>
      </c>
      <c r="AU649" s="191" t="s">
        <v>86</v>
      </c>
      <c r="AV649" s="12" t="s">
        <v>22</v>
      </c>
      <c r="AW649" s="12" t="s">
        <v>40</v>
      </c>
      <c r="AX649" s="12" t="s">
        <v>76</v>
      </c>
      <c r="AY649" s="191" t="s">
        <v>148</v>
      </c>
    </row>
    <row r="650" spans="2:51" s="13" customFormat="1" ht="13.5">
      <c r="B650" s="196"/>
      <c r="D650" s="186" t="s">
        <v>158</v>
      </c>
      <c r="E650" s="205" t="s">
        <v>20</v>
      </c>
      <c r="F650" s="206" t="s">
        <v>362</v>
      </c>
      <c r="H650" s="207">
        <v>6.58</v>
      </c>
      <c r="I650" s="201"/>
      <c r="L650" s="196"/>
      <c r="M650" s="202"/>
      <c r="N650" s="203"/>
      <c r="O650" s="203"/>
      <c r="P650" s="203"/>
      <c r="Q650" s="203"/>
      <c r="R650" s="203"/>
      <c r="S650" s="203"/>
      <c r="T650" s="204"/>
      <c r="AT650" s="205" t="s">
        <v>158</v>
      </c>
      <c r="AU650" s="205" t="s">
        <v>86</v>
      </c>
      <c r="AV650" s="13" t="s">
        <v>86</v>
      </c>
      <c r="AW650" s="13" t="s">
        <v>40</v>
      </c>
      <c r="AX650" s="13" t="s">
        <v>76</v>
      </c>
      <c r="AY650" s="205" t="s">
        <v>148</v>
      </c>
    </row>
    <row r="651" spans="2:51" s="12" customFormat="1" ht="13.5">
      <c r="B651" s="188"/>
      <c r="D651" s="186" t="s">
        <v>158</v>
      </c>
      <c r="E651" s="189" t="s">
        <v>20</v>
      </c>
      <c r="F651" s="190" t="s">
        <v>363</v>
      </c>
      <c r="H651" s="191" t="s">
        <v>20</v>
      </c>
      <c r="I651" s="192"/>
      <c r="L651" s="188"/>
      <c r="M651" s="193"/>
      <c r="N651" s="194"/>
      <c r="O651" s="194"/>
      <c r="P651" s="194"/>
      <c r="Q651" s="194"/>
      <c r="R651" s="194"/>
      <c r="S651" s="194"/>
      <c r="T651" s="195"/>
      <c r="AT651" s="191" t="s">
        <v>158</v>
      </c>
      <c r="AU651" s="191" t="s">
        <v>86</v>
      </c>
      <c r="AV651" s="12" t="s">
        <v>22</v>
      </c>
      <c r="AW651" s="12" t="s">
        <v>40</v>
      </c>
      <c r="AX651" s="12" t="s">
        <v>76</v>
      </c>
      <c r="AY651" s="191" t="s">
        <v>148</v>
      </c>
    </row>
    <row r="652" spans="2:51" s="13" customFormat="1" ht="13.5">
      <c r="B652" s="196"/>
      <c r="D652" s="186" t="s">
        <v>158</v>
      </c>
      <c r="E652" s="205" t="s">
        <v>20</v>
      </c>
      <c r="F652" s="206" t="s">
        <v>351</v>
      </c>
      <c r="H652" s="207">
        <v>23.69</v>
      </c>
      <c r="I652" s="201"/>
      <c r="L652" s="196"/>
      <c r="M652" s="202"/>
      <c r="N652" s="203"/>
      <c r="O652" s="203"/>
      <c r="P652" s="203"/>
      <c r="Q652" s="203"/>
      <c r="R652" s="203"/>
      <c r="S652" s="203"/>
      <c r="T652" s="204"/>
      <c r="AT652" s="205" t="s">
        <v>158</v>
      </c>
      <c r="AU652" s="205" t="s">
        <v>86</v>
      </c>
      <c r="AV652" s="13" t="s">
        <v>86</v>
      </c>
      <c r="AW652" s="13" t="s">
        <v>40</v>
      </c>
      <c r="AX652" s="13" t="s">
        <v>76</v>
      </c>
      <c r="AY652" s="205" t="s">
        <v>148</v>
      </c>
    </row>
    <row r="653" spans="2:51" s="12" customFormat="1" ht="13.5">
      <c r="B653" s="188"/>
      <c r="D653" s="186" t="s">
        <v>158</v>
      </c>
      <c r="E653" s="189" t="s">
        <v>20</v>
      </c>
      <c r="F653" s="190" t="s">
        <v>364</v>
      </c>
      <c r="H653" s="191" t="s">
        <v>20</v>
      </c>
      <c r="I653" s="192"/>
      <c r="L653" s="188"/>
      <c r="M653" s="193"/>
      <c r="N653" s="194"/>
      <c r="O653" s="194"/>
      <c r="P653" s="194"/>
      <c r="Q653" s="194"/>
      <c r="R653" s="194"/>
      <c r="S653" s="194"/>
      <c r="T653" s="195"/>
      <c r="AT653" s="191" t="s">
        <v>158</v>
      </c>
      <c r="AU653" s="191" t="s">
        <v>86</v>
      </c>
      <c r="AV653" s="12" t="s">
        <v>22</v>
      </c>
      <c r="AW653" s="12" t="s">
        <v>40</v>
      </c>
      <c r="AX653" s="12" t="s">
        <v>76</v>
      </c>
      <c r="AY653" s="191" t="s">
        <v>148</v>
      </c>
    </row>
    <row r="654" spans="2:51" s="13" customFormat="1" ht="13.5">
      <c r="B654" s="196"/>
      <c r="D654" s="186" t="s">
        <v>158</v>
      </c>
      <c r="E654" s="205" t="s">
        <v>20</v>
      </c>
      <c r="F654" s="206" t="s">
        <v>349</v>
      </c>
      <c r="H654" s="207">
        <v>16.67</v>
      </c>
      <c r="I654" s="201"/>
      <c r="L654" s="196"/>
      <c r="M654" s="202"/>
      <c r="N654" s="203"/>
      <c r="O654" s="203"/>
      <c r="P654" s="203"/>
      <c r="Q654" s="203"/>
      <c r="R654" s="203"/>
      <c r="S654" s="203"/>
      <c r="T654" s="204"/>
      <c r="AT654" s="205" t="s">
        <v>158</v>
      </c>
      <c r="AU654" s="205" t="s">
        <v>86</v>
      </c>
      <c r="AV654" s="13" t="s">
        <v>86</v>
      </c>
      <c r="AW654" s="13" t="s">
        <v>40</v>
      </c>
      <c r="AX654" s="13" t="s">
        <v>76</v>
      </c>
      <c r="AY654" s="205" t="s">
        <v>148</v>
      </c>
    </row>
    <row r="655" spans="2:51" s="12" customFormat="1" ht="13.5">
      <c r="B655" s="188"/>
      <c r="D655" s="186" t="s">
        <v>158</v>
      </c>
      <c r="E655" s="189" t="s">
        <v>20</v>
      </c>
      <c r="F655" s="190" t="s">
        <v>365</v>
      </c>
      <c r="H655" s="191" t="s">
        <v>20</v>
      </c>
      <c r="I655" s="192"/>
      <c r="L655" s="188"/>
      <c r="M655" s="193"/>
      <c r="N655" s="194"/>
      <c r="O655" s="194"/>
      <c r="P655" s="194"/>
      <c r="Q655" s="194"/>
      <c r="R655" s="194"/>
      <c r="S655" s="194"/>
      <c r="T655" s="195"/>
      <c r="AT655" s="191" t="s">
        <v>158</v>
      </c>
      <c r="AU655" s="191" t="s">
        <v>86</v>
      </c>
      <c r="AV655" s="12" t="s">
        <v>22</v>
      </c>
      <c r="AW655" s="12" t="s">
        <v>40</v>
      </c>
      <c r="AX655" s="12" t="s">
        <v>76</v>
      </c>
      <c r="AY655" s="191" t="s">
        <v>148</v>
      </c>
    </row>
    <row r="656" spans="2:51" s="13" customFormat="1" ht="13.5">
      <c r="B656" s="196"/>
      <c r="D656" s="186" t="s">
        <v>158</v>
      </c>
      <c r="E656" s="205" t="s">
        <v>20</v>
      </c>
      <c r="F656" s="206" t="s">
        <v>366</v>
      </c>
      <c r="H656" s="207">
        <v>0.88</v>
      </c>
      <c r="I656" s="201"/>
      <c r="L656" s="196"/>
      <c r="M656" s="202"/>
      <c r="N656" s="203"/>
      <c r="O656" s="203"/>
      <c r="P656" s="203"/>
      <c r="Q656" s="203"/>
      <c r="R656" s="203"/>
      <c r="S656" s="203"/>
      <c r="T656" s="204"/>
      <c r="AT656" s="205" t="s">
        <v>158</v>
      </c>
      <c r="AU656" s="205" t="s">
        <v>86</v>
      </c>
      <c r="AV656" s="13" t="s">
        <v>86</v>
      </c>
      <c r="AW656" s="13" t="s">
        <v>40</v>
      </c>
      <c r="AX656" s="13" t="s">
        <v>76</v>
      </c>
      <c r="AY656" s="205" t="s">
        <v>148</v>
      </c>
    </row>
    <row r="657" spans="2:51" s="12" customFormat="1" ht="13.5">
      <c r="B657" s="188"/>
      <c r="D657" s="186" t="s">
        <v>158</v>
      </c>
      <c r="E657" s="189" t="s">
        <v>20</v>
      </c>
      <c r="F657" s="190" t="s">
        <v>367</v>
      </c>
      <c r="H657" s="191" t="s">
        <v>20</v>
      </c>
      <c r="I657" s="192"/>
      <c r="L657" s="188"/>
      <c r="M657" s="193"/>
      <c r="N657" s="194"/>
      <c r="O657" s="194"/>
      <c r="P657" s="194"/>
      <c r="Q657" s="194"/>
      <c r="R657" s="194"/>
      <c r="S657" s="194"/>
      <c r="T657" s="195"/>
      <c r="AT657" s="191" t="s">
        <v>158</v>
      </c>
      <c r="AU657" s="191" t="s">
        <v>86</v>
      </c>
      <c r="AV657" s="12" t="s">
        <v>22</v>
      </c>
      <c r="AW657" s="12" t="s">
        <v>40</v>
      </c>
      <c r="AX657" s="12" t="s">
        <v>76</v>
      </c>
      <c r="AY657" s="191" t="s">
        <v>148</v>
      </c>
    </row>
    <row r="658" spans="2:51" s="13" customFormat="1" ht="13.5">
      <c r="B658" s="196"/>
      <c r="D658" s="186" t="s">
        <v>158</v>
      </c>
      <c r="E658" s="205" t="s">
        <v>20</v>
      </c>
      <c r="F658" s="206" t="s">
        <v>366</v>
      </c>
      <c r="H658" s="207">
        <v>0.88</v>
      </c>
      <c r="I658" s="201"/>
      <c r="L658" s="196"/>
      <c r="M658" s="202"/>
      <c r="N658" s="203"/>
      <c r="O658" s="203"/>
      <c r="P658" s="203"/>
      <c r="Q658" s="203"/>
      <c r="R658" s="203"/>
      <c r="S658" s="203"/>
      <c r="T658" s="204"/>
      <c r="AT658" s="205" t="s">
        <v>158</v>
      </c>
      <c r="AU658" s="205" t="s">
        <v>86</v>
      </c>
      <c r="AV658" s="13" t="s">
        <v>86</v>
      </c>
      <c r="AW658" s="13" t="s">
        <v>40</v>
      </c>
      <c r="AX658" s="13" t="s">
        <v>76</v>
      </c>
      <c r="AY658" s="205" t="s">
        <v>148</v>
      </c>
    </row>
    <row r="659" spans="2:51" s="12" customFormat="1" ht="13.5">
      <c r="B659" s="188"/>
      <c r="D659" s="186" t="s">
        <v>158</v>
      </c>
      <c r="E659" s="189" t="s">
        <v>20</v>
      </c>
      <c r="F659" s="190" t="s">
        <v>368</v>
      </c>
      <c r="H659" s="191" t="s">
        <v>20</v>
      </c>
      <c r="I659" s="192"/>
      <c r="L659" s="188"/>
      <c r="M659" s="193"/>
      <c r="N659" s="194"/>
      <c r="O659" s="194"/>
      <c r="P659" s="194"/>
      <c r="Q659" s="194"/>
      <c r="R659" s="194"/>
      <c r="S659" s="194"/>
      <c r="T659" s="195"/>
      <c r="AT659" s="191" t="s">
        <v>158</v>
      </c>
      <c r="AU659" s="191" t="s">
        <v>86</v>
      </c>
      <c r="AV659" s="12" t="s">
        <v>22</v>
      </c>
      <c r="AW659" s="12" t="s">
        <v>40</v>
      </c>
      <c r="AX659" s="12" t="s">
        <v>76</v>
      </c>
      <c r="AY659" s="191" t="s">
        <v>148</v>
      </c>
    </row>
    <row r="660" spans="2:51" s="13" customFormat="1" ht="13.5">
      <c r="B660" s="196"/>
      <c r="D660" s="186" t="s">
        <v>158</v>
      </c>
      <c r="E660" s="205" t="s">
        <v>20</v>
      </c>
      <c r="F660" s="206" t="s">
        <v>366</v>
      </c>
      <c r="H660" s="207">
        <v>0.88</v>
      </c>
      <c r="I660" s="201"/>
      <c r="L660" s="196"/>
      <c r="M660" s="202"/>
      <c r="N660" s="203"/>
      <c r="O660" s="203"/>
      <c r="P660" s="203"/>
      <c r="Q660" s="203"/>
      <c r="R660" s="203"/>
      <c r="S660" s="203"/>
      <c r="T660" s="204"/>
      <c r="AT660" s="205" t="s">
        <v>158</v>
      </c>
      <c r="AU660" s="205" t="s">
        <v>86</v>
      </c>
      <c r="AV660" s="13" t="s">
        <v>86</v>
      </c>
      <c r="AW660" s="13" t="s">
        <v>40</v>
      </c>
      <c r="AX660" s="13" t="s">
        <v>76</v>
      </c>
      <c r="AY660" s="205" t="s">
        <v>148</v>
      </c>
    </row>
    <row r="661" spans="2:51" s="12" customFormat="1" ht="13.5">
      <c r="B661" s="188"/>
      <c r="D661" s="186" t="s">
        <v>158</v>
      </c>
      <c r="E661" s="189" t="s">
        <v>20</v>
      </c>
      <c r="F661" s="190" t="s">
        <v>369</v>
      </c>
      <c r="H661" s="191" t="s">
        <v>20</v>
      </c>
      <c r="I661" s="192"/>
      <c r="L661" s="188"/>
      <c r="M661" s="193"/>
      <c r="N661" s="194"/>
      <c r="O661" s="194"/>
      <c r="P661" s="194"/>
      <c r="Q661" s="194"/>
      <c r="R661" s="194"/>
      <c r="S661" s="194"/>
      <c r="T661" s="195"/>
      <c r="AT661" s="191" t="s">
        <v>158</v>
      </c>
      <c r="AU661" s="191" t="s">
        <v>86</v>
      </c>
      <c r="AV661" s="12" t="s">
        <v>22</v>
      </c>
      <c r="AW661" s="12" t="s">
        <v>40</v>
      </c>
      <c r="AX661" s="12" t="s">
        <v>76</v>
      </c>
      <c r="AY661" s="191" t="s">
        <v>148</v>
      </c>
    </row>
    <row r="662" spans="2:51" s="13" customFormat="1" ht="13.5">
      <c r="B662" s="196"/>
      <c r="D662" s="186" t="s">
        <v>158</v>
      </c>
      <c r="E662" s="205" t="s">
        <v>20</v>
      </c>
      <c r="F662" s="206" t="s">
        <v>366</v>
      </c>
      <c r="H662" s="207">
        <v>0.88</v>
      </c>
      <c r="I662" s="201"/>
      <c r="L662" s="196"/>
      <c r="M662" s="202"/>
      <c r="N662" s="203"/>
      <c r="O662" s="203"/>
      <c r="P662" s="203"/>
      <c r="Q662" s="203"/>
      <c r="R662" s="203"/>
      <c r="S662" s="203"/>
      <c r="T662" s="204"/>
      <c r="AT662" s="205" t="s">
        <v>158</v>
      </c>
      <c r="AU662" s="205" t="s">
        <v>86</v>
      </c>
      <c r="AV662" s="13" t="s">
        <v>86</v>
      </c>
      <c r="AW662" s="13" t="s">
        <v>40</v>
      </c>
      <c r="AX662" s="13" t="s">
        <v>76</v>
      </c>
      <c r="AY662" s="205" t="s">
        <v>148</v>
      </c>
    </row>
    <row r="663" spans="2:51" s="12" customFormat="1" ht="13.5">
      <c r="B663" s="188"/>
      <c r="D663" s="186" t="s">
        <v>158</v>
      </c>
      <c r="E663" s="189" t="s">
        <v>20</v>
      </c>
      <c r="F663" s="190" t="s">
        <v>370</v>
      </c>
      <c r="H663" s="191" t="s">
        <v>20</v>
      </c>
      <c r="I663" s="192"/>
      <c r="L663" s="188"/>
      <c r="M663" s="193"/>
      <c r="N663" s="194"/>
      <c r="O663" s="194"/>
      <c r="P663" s="194"/>
      <c r="Q663" s="194"/>
      <c r="R663" s="194"/>
      <c r="S663" s="194"/>
      <c r="T663" s="195"/>
      <c r="AT663" s="191" t="s">
        <v>158</v>
      </c>
      <c r="AU663" s="191" t="s">
        <v>86</v>
      </c>
      <c r="AV663" s="12" t="s">
        <v>22</v>
      </c>
      <c r="AW663" s="12" t="s">
        <v>40</v>
      </c>
      <c r="AX663" s="12" t="s">
        <v>76</v>
      </c>
      <c r="AY663" s="191" t="s">
        <v>148</v>
      </c>
    </row>
    <row r="664" spans="2:51" s="13" customFormat="1" ht="13.5">
      <c r="B664" s="196"/>
      <c r="D664" s="186" t="s">
        <v>158</v>
      </c>
      <c r="E664" s="205" t="s">
        <v>20</v>
      </c>
      <c r="F664" s="206" t="s">
        <v>366</v>
      </c>
      <c r="H664" s="207">
        <v>0.88</v>
      </c>
      <c r="I664" s="201"/>
      <c r="L664" s="196"/>
      <c r="M664" s="202"/>
      <c r="N664" s="203"/>
      <c r="O664" s="203"/>
      <c r="P664" s="203"/>
      <c r="Q664" s="203"/>
      <c r="R664" s="203"/>
      <c r="S664" s="203"/>
      <c r="T664" s="204"/>
      <c r="AT664" s="205" t="s">
        <v>158</v>
      </c>
      <c r="AU664" s="205" t="s">
        <v>86</v>
      </c>
      <c r="AV664" s="13" t="s">
        <v>86</v>
      </c>
      <c r="AW664" s="13" t="s">
        <v>40</v>
      </c>
      <c r="AX664" s="13" t="s">
        <v>76</v>
      </c>
      <c r="AY664" s="205" t="s">
        <v>148</v>
      </c>
    </row>
    <row r="665" spans="2:51" s="12" customFormat="1" ht="13.5">
      <c r="B665" s="188"/>
      <c r="D665" s="186" t="s">
        <v>158</v>
      </c>
      <c r="E665" s="189" t="s">
        <v>20</v>
      </c>
      <c r="F665" s="190" t="s">
        <v>371</v>
      </c>
      <c r="H665" s="191" t="s">
        <v>20</v>
      </c>
      <c r="I665" s="192"/>
      <c r="L665" s="188"/>
      <c r="M665" s="193"/>
      <c r="N665" s="194"/>
      <c r="O665" s="194"/>
      <c r="P665" s="194"/>
      <c r="Q665" s="194"/>
      <c r="R665" s="194"/>
      <c r="S665" s="194"/>
      <c r="T665" s="195"/>
      <c r="AT665" s="191" t="s">
        <v>158</v>
      </c>
      <c r="AU665" s="191" t="s">
        <v>86</v>
      </c>
      <c r="AV665" s="12" t="s">
        <v>22</v>
      </c>
      <c r="AW665" s="12" t="s">
        <v>40</v>
      </c>
      <c r="AX665" s="12" t="s">
        <v>76</v>
      </c>
      <c r="AY665" s="191" t="s">
        <v>148</v>
      </c>
    </row>
    <row r="666" spans="2:51" s="13" customFormat="1" ht="13.5">
      <c r="B666" s="196"/>
      <c r="D666" s="186" t="s">
        <v>158</v>
      </c>
      <c r="E666" s="205" t="s">
        <v>20</v>
      </c>
      <c r="F666" s="206" t="s">
        <v>366</v>
      </c>
      <c r="H666" s="207">
        <v>0.88</v>
      </c>
      <c r="I666" s="201"/>
      <c r="L666" s="196"/>
      <c r="M666" s="202"/>
      <c r="N666" s="203"/>
      <c r="O666" s="203"/>
      <c r="P666" s="203"/>
      <c r="Q666" s="203"/>
      <c r="R666" s="203"/>
      <c r="S666" s="203"/>
      <c r="T666" s="204"/>
      <c r="AT666" s="205" t="s">
        <v>158</v>
      </c>
      <c r="AU666" s="205" t="s">
        <v>86</v>
      </c>
      <c r="AV666" s="13" t="s">
        <v>86</v>
      </c>
      <c r="AW666" s="13" t="s">
        <v>40</v>
      </c>
      <c r="AX666" s="13" t="s">
        <v>76</v>
      </c>
      <c r="AY666" s="205" t="s">
        <v>148</v>
      </c>
    </row>
    <row r="667" spans="2:51" s="12" customFormat="1" ht="13.5">
      <c r="B667" s="188"/>
      <c r="D667" s="186" t="s">
        <v>158</v>
      </c>
      <c r="E667" s="189" t="s">
        <v>20</v>
      </c>
      <c r="F667" s="190" t="s">
        <v>372</v>
      </c>
      <c r="H667" s="191" t="s">
        <v>20</v>
      </c>
      <c r="I667" s="192"/>
      <c r="L667" s="188"/>
      <c r="M667" s="193"/>
      <c r="N667" s="194"/>
      <c r="O667" s="194"/>
      <c r="P667" s="194"/>
      <c r="Q667" s="194"/>
      <c r="R667" s="194"/>
      <c r="S667" s="194"/>
      <c r="T667" s="195"/>
      <c r="AT667" s="191" t="s">
        <v>158</v>
      </c>
      <c r="AU667" s="191" t="s">
        <v>86</v>
      </c>
      <c r="AV667" s="12" t="s">
        <v>22</v>
      </c>
      <c r="AW667" s="12" t="s">
        <v>40</v>
      </c>
      <c r="AX667" s="12" t="s">
        <v>76</v>
      </c>
      <c r="AY667" s="191" t="s">
        <v>148</v>
      </c>
    </row>
    <row r="668" spans="2:51" s="13" customFormat="1" ht="13.5">
      <c r="B668" s="196"/>
      <c r="D668" s="186" t="s">
        <v>158</v>
      </c>
      <c r="E668" s="205" t="s">
        <v>20</v>
      </c>
      <c r="F668" s="206" t="s">
        <v>366</v>
      </c>
      <c r="H668" s="207">
        <v>0.88</v>
      </c>
      <c r="I668" s="201"/>
      <c r="L668" s="196"/>
      <c r="M668" s="202"/>
      <c r="N668" s="203"/>
      <c r="O668" s="203"/>
      <c r="P668" s="203"/>
      <c r="Q668" s="203"/>
      <c r="R668" s="203"/>
      <c r="S668" s="203"/>
      <c r="T668" s="204"/>
      <c r="AT668" s="205" t="s">
        <v>158</v>
      </c>
      <c r="AU668" s="205" t="s">
        <v>86</v>
      </c>
      <c r="AV668" s="13" t="s">
        <v>86</v>
      </c>
      <c r="AW668" s="13" t="s">
        <v>40</v>
      </c>
      <c r="AX668" s="13" t="s">
        <v>76</v>
      </c>
      <c r="AY668" s="205" t="s">
        <v>148</v>
      </c>
    </row>
    <row r="669" spans="2:51" s="12" customFormat="1" ht="13.5">
      <c r="B669" s="188"/>
      <c r="D669" s="186" t="s">
        <v>158</v>
      </c>
      <c r="E669" s="189" t="s">
        <v>20</v>
      </c>
      <c r="F669" s="190" t="s">
        <v>373</v>
      </c>
      <c r="H669" s="191" t="s">
        <v>20</v>
      </c>
      <c r="I669" s="192"/>
      <c r="L669" s="188"/>
      <c r="M669" s="193"/>
      <c r="N669" s="194"/>
      <c r="O669" s="194"/>
      <c r="P669" s="194"/>
      <c r="Q669" s="194"/>
      <c r="R669" s="194"/>
      <c r="S669" s="194"/>
      <c r="T669" s="195"/>
      <c r="AT669" s="191" t="s">
        <v>158</v>
      </c>
      <c r="AU669" s="191" t="s">
        <v>86</v>
      </c>
      <c r="AV669" s="12" t="s">
        <v>22</v>
      </c>
      <c r="AW669" s="12" t="s">
        <v>40</v>
      </c>
      <c r="AX669" s="12" t="s">
        <v>76</v>
      </c>
      <c r="AY669" s="191" t="s">
        <v>148</v>
      </c>
    </row>
    <row r="670" spans="2:51" s="13" customFormat="1" ht="13.5">
      <c r="B670" s="196"/>
      <c r="D670" s="186" t="s">
        <v>158</v>
      </c>
      <c r="E670" s="205" t="s">
        <v>20</v>
      </c>
      <c r="F670" s="206" t="s">
        <v>366</v>
      </c>
      <c r="H670" s="207">
        <v>0.88</v>
      </c>
      <c r="I670" s="201"/>
      <c r="L670" s="196"/>
      <c r="M670" s="202"/>
      <c r="N670" s="203"/>
      <c r="O670" s="203"/>
      <c r="P670" s="203"/>
      <c r="Q670" s="203"/>
      <c r="R670" s="203"/>
      <c r="S670" s="203"/>
      <c r="T670" s="204"/>
      <c r="AT670" s="205" t="s">
        <v>158</v>
      </c>
      <c r="AU670" s="205" t="s">
        <v>86</v>
      </c>
      <c r="AV670" s="13" t="s">
        <v>86</v>
      </c>
      <c r="AW670" s="13" t="s">
        <v>40</v>
      </c>
      <c r="AX670" s="13" t="s">
        <v>76</v>
      </c>
      <c r="AY670" s="205" t="s">
        <v>148</v>
      </c>
    </row>
    <row r="671" spans="2:51" s="12" customFormat="1" ht="13.5">
      <c r="B671" s="188"/>
      <c r="D671" s="186" t="s">
        <v>158</v>
      </c>
      <c r="E671" s="189" t="s">
        <v>20</v>
      </c>
      <c r="F671" s="190" t="s">
        <v>374</v>
      </c>
      <c r="H671" s="191" t="s">
        <v>20</v>
      </c>
      <c r="I671" s="192"/>
      <c r="L671" s="188"/>
      <c r="M671" s="193"/>
      <c r="N671" s="194"/>
      <c r="O671" s="194"/>
      <c r="P671" s="194"/>
      <c r="Q671" s="194"/>
      <c r="R671" s="194"/>
      <c r="S671" s="194"/>
      <c r="T671" s="195"/>
      <c r="AT671" s="191" t="s">
        <v>158</v>
      </c>
      <c r="AU671" s="191" t="s">
        <v>86</v>
      </c>
      <c r="AV671" s="12" t="s">
        <v>22</v>
      </c>
      <c r="AW671" s="12" t="s">
        <v>40</v>
      </c>
      <c r="AX671" s="12" t="s">
        <v>76</v>
      </c>
      <c r="AY671" s="191" t="s">
        <v>148</v>
      </c>
    </row>
    <row r="672" spans="2:51" s="13" customFormat="1" ht="13.5">
      <c r="B672" s="196"/>
      <c r="D672" s="186" t="s">
        <v>158</v>
      </c>
      <c r="E672" s="205" t="s">
        <v>20</v>
      </c>
      <c r="F672" s="206" t="s">
        <v>366</v>
      </c>
      <c r="H672" s="207">
        <v>0.88</v>
      </c>
      <c r="I672" s="201"/>
      <c r="L672" s="196"/>
      <c r="M672" s="202"/>
      <c r="N672" s="203"/>
      <c r="O672" s="203"/>
      <c r="P672" s="203"/>
      <c r="Q672" s="203"/>
      <c r="R672" s="203"/>
      <c r="S672" s="203"/>
      <c r="T672" s="204"/>
      <c r="AT672" s="205" t="s">
        <v>158</v>
      </c>
      <c r="AU672" s="205" t="s">
        <v>86</v>
      </c>
      <c r="AV672" s="13" t="s">
        <v>86</v>
      </c>
      <c r="AW672" s="13" t="s">
        <v>40</v>
      </c>
      <c r="AX672" s="13" t="s">
        <v>76</v>
      </c>
      <c r="AY672" s="205" t="s">
        <v>148</v>
      </c>
    </row>
    <row r="673" spans="2:51" s="12" customFormat="1" ht="13.5">
      <c r="B673" s="188"/>
      <c r="D673" s="186" t="s">
        <v>158</v>
      </c>
      <c r="E673" s="189" t="s">
        <v>20</v>
      </c>
      <c r="F673" s="190" t="s">
        <v>375</v>
      </c>
      <c r="H673" s="191" t="s">
        <v>20</v>
      </c>
      <c r="I673" s="192"/>
      <c r="L673" s="188"/>
      <c r="M673" s="193"/>
      <c r="N673" s="194"/>
      <c r="O673" s="194"/>
      <c r="P673" s="194"/>
      <c r="Q673" s="194"/>
      <c r="R673" s="194"/>
      <c r="S673" s="194"/>
      <c r="T673" s="195"/>
      <c r="AT673" s="191" t="s">
        <v>158</v>
      </c>
      <c r="AU673" s="191" t="s">
        <v>86</v>
      </c>
      <c r="AV673" s="12" t="s">
        <v>22</v>
      </c>
      <c r="AW673" s="12" t="s">
        <v>40</v>
      </c>
      <c r="AX673" s="12" t="s">
        <v>76</v>
      </c>
      <c r="AY673" s="191" t="s">
        <v>148</v>
      </c>
    </row>
    <row r="674" spans="2:51" s="13" customFormat="1" ht="13.5">
      <c r="B674" s="196"/>
      <c r="D674" s="186" t="s">
        <v>158</v>
      </c>
      <c r="E674" s="205" t="s">
        <v>20</v>
      </c>
      <c r="F674" s="206" t="s">
        <v>376</v>
      </c>
      <c r="H674" s="207">
        <v>1.6</v>
      </c>
      <c r="I674" s="201"/>
      <c r="L674" s="196"/>
      <c r="M674" s="202"/>
      <c r="N674" s="203"/>
      <c r="O674" s="203"/>
      <c r="P674" s="203"/>
      <c r="Q674" s="203"/>
      <c r="R674" s="203"/>
      <c r="S674" s="203"/>
      <c r="T674" s="204"/>
      <c r="AT674" s="205" t="s">
        <v>158</v>
      </c>
      <c r="AU674" s="205" t="s">
        <v>86</v>
      </c>
      <c r="AV674" s="13" t="s">
        <v>86</v>
      </c>
      <c r="AW674" s="13" t="s">
        <v>40</v>
      </c>
      <c r="AX674" s="13" t="s">
        <v>76</v>
      </c>
      <c r="AY674" s="205" t="s">
        <v>148</v>
      </c>
    </row>
    <row r="675" spans="2:51" s="12" customFormat="1" ht="13.5">
      <c r="B675" s="188"/>
      <c r="D675" s="186" t="s">
        <v>158</v>
      </c>
      <c r="E675" s="189" t="s">
        <v>20</v>
      </c>
      <c r="F675" s="190" t="s">
        <v>377</v>
      </c>
      <c r="H675" s="191" t="s">
        <v>20</v>
      </c>
      <c r="I675" s="192"/>
      <c r="L675" s="188"/>
      <c r="M675" s="193"/>
      <c r="N675" s="194"/>
      <c r="O675" s="194"/>
      <c r="P675" s="194"/>
      <c r="Q675" s="194"/>
      <c r="R675" s="194"/>
      <c r="S675" s="194"/>
      <c r="T675" s="195"/>
      <c r="AT675" s="191" t="s">
        <v>158</v>
      </c>
      <c r="AU675" s="191" t="s">
        <v>86</v>
      </c>
      <c r="AV675" s="12" t="s">
        <v>22</v>
      </c>
      <c r="AW675" s="12" t="s">
        <v>40</v>
      </c>
      <c r="AX675" s="12" t="s">
        <v>76</v>
      </c>
      <c r="AY675" s="191" t="s">
        <v>148</v>
      </c>
    </row>
    <row r="676" spans="2:51" s="13" customFormat="1" ht="13.5">
      <c r="B676" s="196"/>
      <c r="D676" s="186" t="s">
        <v>158</v>
      </c>
      <c r="E676" s="205" t="s">
        <v>20</v>
      </c>
      <c r="F676" s="206" t="s">
        <v>378</v>
      </c>
      <c r="H676" s="207">
        <v>1.45</v>
      </c>
      <c r="I676" s="201"/>
      <c r="L676" s="196"/>
      <c r="M676" s="202"/>
      <c r="N676" s="203"/>
      <c r="O676" s="203"/>
      <c r="P676" s="203"/>
      <c r="Q676" s="203"/>
      <c r="R676" s="203"/>
      <c r="S676" s="203"/>
      <c r="T676" s="204"/>
      <c r="AT676" s="205" t="s">
        <v>158</v>
      </c>
      <c r="AU676" s="205" t="s">
        <v>86</v>
      </c>
      <c r="AV676" s="13" t="s">
        <v>86</v>
      </c>
      <c r="AW676" s="13" t="s">
        <v>40</v>
      </c>
      <c r="AX676" s="13" t="s">
        <v>76</v>
      </c>
      <c r="AY676" s="205" t="s">
        <v>148</v>
      </c>
    </row>
    <row r="677" spans="2:51" s="12" customFormat="1" ht="13.5">
      <c r="B677" s="188"/>
      <c r="D677" s="186" t="s">
        <v>158</v>
      </c>
      <c r="E677" s="189" t="s">
        <v>20</v>
      </c>
      <c r="F677" s="190" t="s">
        <v>379</v>
      </c>
      <c r="H677" s="191" t="s">
        <v>20</v>
      </c>
      <c r="I677" s="192"/>
      <c r="L677" s="188"/>
      <c r="M677" s="193"/>
      <c r="N677" s="194"/>
      <c r="O677" s="194"/>
      <c r="P677" s="194"/>
      <c r="Q677" s="194"/>
      <c r="R677" s="194"/>
      <c r="S677" s="194"/>
      <c r="T677" s="195"/>
      <c r="AT677" s="191" t="s">
        <v>158</v>
      </c>
      <c r="AU677" s="191" t="s">
        <v>86</v>
      </c>
      <c r="AV677" s="12" t="s">
        <v>22</v>
      </c>
      <c r="AW677" s="12" t="s">
        <v>40</v>
      </c>
      <c r="AX677" s="12" t="s">
        <v>76</v>
      </c>
      <c r="AY677" s="191" t="s">
        <v>148</v>
      </c>
    </row>
    <row r="678" spans="2:51" s="13" customFormat="1" ht="13.5">
      <c r="B678" s="196"/>
      <c r="D678" s="186" t="s">
        <v>158</v>
      </c>
      <c r="E678" s="205" t="s">
        <v>20</v>
      </c>
      <c r="F678" s="206" t="s">
        <v>378</v>
      </c>
      <c r="H678" s="207">
        <v>1.45</v>
      </c>
      <c r="I678" s="201"/>
      <c r="L678" s="196"/>
      <c r="M678" s="202"/>
      <c r="N678" s="203"/>
      <c r="O678" s="203"/>
      <c r="P678" s="203"/>
      <c r="Q678" s="203"/>
      <c r="R678" s="203"/>
      <c r="S678" s="203"/>
      <c r="T678" s="204"/>
      <c r="AT678" s="205" t="s">
        <v>158</v>
      </c>
      <c r="AU678" s="205" t="s">
        <v>86</v>
      </c>
      <c r="AV678" s="13" t="s">
        <v>86</v>
      </c>
      <c r="AW678" s="13" t="s">
        <v>40</v>
      </c>
      <c r="AX678" s="13" t="s">
        <v>76</v>
      </c>
      <c r="AY678" s="205" t="s">
        <v>148</v>
      </c>
    </row>
    <row r="679" spans="2:51" s="12" customFormat="1" ht="13.5">
      <c r="B679" s="188"/>
      <c r="D679" s="186" t="s">
        <v>158</v>
      </c>
      <c r="E679" s="189" t="s">
        <v>20</v>
      </c>
      <c r="F679" s="190" t="s">
        <v>380</v>
      </c>
      <c r="H679" s="191" t="s">
        <v>20</v>
      </c>
      <c r="I679" s="192"/>
      <c r="L679" s="188"/>
      <c r="M679" s="193"/>
      <c r="N679" s="194"/>
      <c r="O679" s="194"/>
      <c r="P679" s="194"/>
      <c r="Q679" s="194"/>
      <c r="R679" s="194"/>
      <c r="S679" s="194"/>
      <c r="T679" s="195"/>
      <c r="AT679" s="191" t="s">
        <v>158</v>
      </c>
      <c r="AU679" s="191" t="s">
        <v>86</v>
      </c>
      <c r="AV679" s="12" t="s">
        <v>22</v>
      </c>
      <c r="AW679" s="12" t="s">
        <v>40</v>
      </c>
      <c r="AX679" s="12" t="s">
        <v>76</v>
      </c>
      <c r="AY679" s="191" t="s">
        <v>148</v>
      </c>
    </row>
    <row r="680" spans="2:51" s="13" customFormat="1" ht="13.5">
      <c r="B680" s="196"/>
      <c r="D680" s="186" t="s">
        <v>158</v>
      </c>
      <c r="E680" s="205" t="s">
        <v>20</v>
      </c>
      <c r="F680" s="206" t="s">
        <v>378</v>
      </c>
      <c r="H680" s="207">
        <v>1.45</v>
      </c>
      <c r="I680" s="201"/>
      <c r="L680" s="196"/>
      <c r="M680" s="202"/>
      <c r="N680" s="203"/>
      <c r="O680" s="203"/>
      <c r="P680" s="203"/>
      <c r="Q680" s="203"/>
      <c r="R680" s="203"/>
      <c r="S680" s="203"/>
      <c r="T680" s="204"/>
      <c r="AT680" s="205" t="s">
        <v>158</v>
      </c>
      <c r="AU680" s="205" t="s">
        <v>86</v>
      </c>
      <c r="AV680" s="13" t="s">
        <v>86</v>
      </c>
      <c r="AW680" s="13" t="s">
        <v>40</v>
      </c>
      <c r="AX680" s="13" t="s">
        <v>76</v>
      </c>
      <c r="AY680" s="205" t="s">
        <v>148</v>
      </c>
    </row>
    <row r="681" spans="2:51" s="12" customFormat="1" ht="13.5">
      <c r="B681" s="188"/>
      <c r="D681" s="186" t="s">
        <v>158</v>
      </c>
      <c r="E681" s="189" t="s">
        <v>20</v>
      </c>
      <c r="F681" s="190" t="s">
        <v>381</v>
      </c>
      <c r="H681" s="191" t="s">
        <v>20</v>
      </c>
      <c r="I681" s="192"/>
      <c r="L681" s="188"/>
      <c r="M681" s="193"/>
      <c r="N681" s="194"/>
      <c r="O681" s="194"/>
      <c r="P681" s="194"/>
      <c r="Q681" s="194"/>
      <c r="R681" s="194"/>
      <c r="S681" s="194"/>
      <c r="T681" s="195"/>
      <c r="AT681" s="191" t="s">
        <v>158</v>
      </c>
      <c r="AU681" s="191" t="s">
        <v>86</v>
      </c>
      <c r="AV681" s="12" t="s">
        <v>22</v>
      </c>
      <c r="AW681" s="12" t="s">
        <v>40</v>
      </c>
      <c r="AX681" s="12" t="s">
        <v>76</v>
      </c>
      <c r="AY681" s="191" t="s">
        <v>148</v>
      </c>
    </row>
    <row r="682" spans="2:51" s="13" customFormat="1" ht="13.5">
      <c r="B682" s="196"/>
      <c r="D682" s="186" t="s">
        <v>158</v>
      </c>
      <c r="E682" s="205" t="s">
        <v>20</v>
      </c>
      <c r="F682" s="206" t="s">
        <v>378</v>
      </c>
      <c r="H682" s="207">
        <v>1.45</v>
      </c>
      <c r="I682" s="201"/>
      <c r="L682" s="196"/>
      <c r="M682" s="202"/>
      <c r="N682" s="203"/>
      <c r="O682" s="203"/>
      <c r="P682" s="203"/>
      <c r="Q682" s="203"/>
      <c r="R682" s="203"/>
      <c r="S682" s="203"/>
      <c r="T682" s="204"/>
      <c r="AT682" s="205" t="s">
        <v>158</v>
      </c>
      <c r="AU682" s="205" t="s">
        <v>86</v>
      </c>
      <c r="AV682" s="13" t="s">
        <v>86</v>
      </c>
      <c r="AW682" s="13" t="s">
        <v>40</v>
      </c>
      <c r="AX682" s="13" t="s">
        <v>76</v>
      </c>
      <c r="AY682" s="205" t="s">
        <v>148</v>
      </c>
    </row>
    <row r="683" spans="2:51" s="12" customFormat="1" ht="13.5">
      <c r="B683" s="188"/>
      <c r="D683" s="186" t="s">
        <v>158</v>
      </c>
      <c r="E683" s="189" t="s">
        <v>20</v>
      </c>
      <c r="F683" s="190" t="s">
        <v>382</v>
      </c>
      <c r="H683" s="191" t="s">
        <v>20</v>
      </c>
      <c r="I683" s="192"/>
      <c r="L683" s="188"/>
      <c r="M683" s="193"/>
      <c r="N683" s="194"/>
      <c r="O683" s="194"/>
      <c r="P683" s="194"/>
      <c r="Q683" s="194"/>
      <c r="R683" s="194"/>
      <c r="S683" s="194"/>
      <c r="T683" s="195"/>
      <c r="AT683" s="191" t="s">
        <v>158</v>
      </c>
      <c r="AU683" s="191" t="s">
        <v>86</v>
      </c>
      <c r="AV683" s="12" t="s">
        <v>22</v>
      </c>
      <c r="AW683" s="12" t="s">
        <v>40</v>
      </c>
      <c r="AX683" s="12" t="s">
        <v>76</v>
      </c>
      <c r="AY683" s="191" t="s">
        <v>148</v>
      </c>
    </row>
    <row r="684" spans="2:51" s="13" customFormat="1" ht="13.5">
      <c r="B684" s="196"/>
      <c r="D684" s="186" t="s">
        <v>158</v>
      </c>
      <c r="E684" s="205" t="s">
        <v>20</v>
      </c>
      <c r="F684" s="206" t="s">
        <v>383</v>
      </c>
      <c r="H684" s="207">
        <v>1.18</v>
      </c>
      <c r="I684" s="201"/>
      <c r="L684" s="196"/>
      <c r="M684" s="202"/>
      <c r="N684" s="203"/>
      <c r="O684" s="203"/>
      <c r="P684" s="203"/>
      <c r="Q684" s="203"/>
      <c r="R684" s="203"/>
      <c r="S684" s="203"/>
      <c r="T684" s="204"/>
      <c r="AT684" s="205" t="s">
        <v>158</v>
      </c>
      <c r="AU684" s="205" t="s">
        <v>86</v>
      </c>
      <c r="AV684" s="13" t="s">
        <v>86</v>
      </c>
      <c r="AW684" s="13" t="s">
        <v>40</v>
      </c>
      <c r="AX684" s="13" t="s">
        <v>76</v>
      </c>
      <c r="AY684" s="205" t="s">
        <v>148</v>
      </c>
    </row>
    <row r="685" spans="2:51" s="12" customFormat="1" ht="13.5">
      <c r="B685" s="188"/>
      <c r="D685" s="186" t="s">
        <v>158</v>
      </c>
      <c r="E685" s="189" t="s">
        <v>20</v>
      </c>
      <c r="F685" s="190" t="s">
        <v>384</v>
      </c>
      <c r="H685" s="191" t="s">
        <v>20</v>
      </c>
      <c r="I685" s="192"/>
      <c r="L685" s="188"/>
      <c r="M685" s="193"/>
      <c r="N685" s="194"/>
      <c r="O685" s="194"/>
      <c r="P685" s="194"/>
      <c r="Q685" s="194"/>
      <c r="R685" s="194"/>
      <c r="S685" s="194"/>
      <c r="T685" s="195"/>
      <c r="AT685" s="191" t="s">
        <v>158</v>
      </c>
      <c r="AU685" s="191" t="s">
        <v>86</v>
      </c>
      <c r="AV685" s="12" t="s">
        <v>22</v>
      </c>
      <c r="AW685" s="12" t="s">
        <v>40</v>
      </c>
      <c r="AX685" s="12" t="s">
        <v>76</v>
      </c>
      <c r="AY685" s="191" t="s">
        <v>148</v>
      </c>
    </row>
    <row r="686" spans="2:51" s="13" customFormat="1" ht="13.5">
      <c r="B686" s="196"/>
      <c r="D686" s="186" t="s">
        <v>158</v>
      </c>
      <c r="E686" s="205" t="s">
        <v>20</v>
      </c>
      <c r="F686" s="206" t="s">
        <v>383</v>
      </c>
      <c r="H686" s="207">
        <v>1.18</v>
      </c>
      <c r="I686" s="201"/>
      <c r="L686" s="196"/>
      <c r="M686" s="202"/>
      <c r="N686" s="203"/>
      <c r="O686" s="203"/>
      <c r="P686" s="203"/>
      <c r="Q686" s="203"/>
      <c r="R686" s="203"/>
      <c r="S686" s="203"/>
      <c r="T686" s="204"/>
      <c r="AT686" s="205" t="s">
        <v>158</v>
      </c>
      <c r="AU686" s="205" t="s">
        <v>86</v>
      </c>
      <c r="AV686" s="13" t="s">
        <v>86</v>
      </c>
      <c r="AW686" s="13" t="s">
        <v>40</v>
      </c>
      <c r="AX686" s="13" t="s">
        <v>76</v>
      </c>
      <c r="AY686" s="205" t="s">
        <v>148</v>
      </c>
    </row>
    <row r="687" spans="2:51" s="12" customFormat="1" ht="13.5">
      <c r="B687" s="188"/>
      <c r="D687" s="186" t="s">
        <v>158</v>
      </c>
      <c r="E687" s="189" t="s">
        <v>20</v>
      </c>
      <c r="F687" s="190" t="s">
        <v>385</v>
      </c>
      <c r="H687" s="191" t="s">
        <v>20</v>
      </c>
      <c r="I687" s="192"/>
      <c r="L687" s="188"/>
      <c r="M687" s="193"/>
      <c r="N687" s="194"/>
      <c r="O687" s="194"/>
      <c r="P687" s="194"/>
      <c r="Q687" s="194"/>
      <c r="R687" s="194"/>
      <c r="S687" s="194"/>
      <c r="T687" s="195"/>
      <c r="AT687" s="191" t="s">
        <v>158</v>
      </c>
      <c r="AU687" s="191" t="s">
        <v>86</v>
      </c>
      <c r="AV687" s="12" t="s">
        <v>22</v>
      </c>
      <c r="AW687" s="12" t="s">
        <v>40</v>
      </c>
      <c r="AX687" s="12" t="s">
        <v>76</v>
      </c>
      <c r="AY687" s="191" t="s">
        <v>148</v>
      </c>
    </row>
    <row r="688" spans="2:51" s="13" customFormat="1" ht="13.5">
      <c r="B688" s="196"/>
      <c r="D688" s="186" t="s">
        <v>158</v>
      </c>
      <c r="E688" s="205" t="s">
        <v>20</v>
      </c>
      <c r="F688" s="206" t="s">
        <v>383</v>
      </c>
      <c r="H688" s="207">
        <v>1.18</v>
      </c>
      <c r="I688" s="201"/>
      <c r="L688" s="196"/>
      <c r="M688" s="202"/>
      <c r="N688" s="203"/>
      <c r="O688" s="203"/>
      <c r="P688" s="203"/>
      <c r="Q688" s="203"/>
      <c r="R688" s="203"/>
      <c r="S688" s="203"/>
      <c r="T688" s="204"/>
      <c r="AT688" s="205" t="s">
        <v>158</v>
      </c>
      <c r="AU688" s="205" t="s">
        <v>86</v>
      </c>
      <c r="AV688" s="13" t="s">
        <v>86</v>
      </c>
      <c r="AW688" s="13" t="s">
        <v>40</v>
      </c>
      <c r="AX688" s="13" t="s">
        <v>76</v>
      </c>
      <c r="AY688" s="205" t="s">
        <v>148</v>
      </c>
    </row>
    <row r="689" spans="2:51" s="15" customFormat="1" ht="13.5">
      <c r="B689" s="216"/>
      <c r="D689" s="197" t="s">
        <v>158</v>
      </c>
      <c r="E689" s="217" t="s">
        <v>20</v>
      </c>
      <c r="F689" s="218" t="s">
        <v>191</v>
      </c>
      <c r="H689" s="219">
        <v>180.54</v>
      </c>
      <c r="I689" s="220"/>
      <c r="L689" s="216"/>
      <c r="M689" s="221"/>
      <c r="N689" s="222"/>
      <c r="O689" s="222"/>
      <c r="P689" s="222"/>
      <c r="Q689" s="222"/>
      <c r="R689" s="222"/>
      <c r="S689" s="222"/>
      <c r="T689" s="223"/>
      <c r="AT689" s="224" t="s">
        <v>158</v>
      </c>
      <c r="AU689" s="224" t="s">
        <v>86</v>
      </c>
      <c r="AV689" s="15" t="s">
        <v>155</v>
      </c>
      <c r="AW689" s="15" t="s">
        <v>40</v>
      </c>
      <c r="AX689" s="15" t="s">
        <v>22</v>
      </c>
      <c r="AY689" s="224" t="s">
        <v>148</v>
      </c>
    </row>
    <row r="690" spans="2:65" s="1" customFormat="1" ht="22.5" customHeight="1">
      <c r="B690" s="173"/>
      <c r="C690" s="225" t="s">
        <v>463</v>
      </c>
      <c r="D690" s="225" t="s">
        <v>230</v>
      </c>
      <c r="E690" s="226" t="s">
        <v>464</v>
      </c>
      <c r="F690" s="227" t="s">
        <v>465</v>
      </c>
      <c r="G690" s="228" t="s">
        <v>153</v>
      </c>
      <c r="H690" s="229">
        <v>198.594</v>
      </c>
      <c r="I690" s="230"/>
      <c r="J690" s="231">
        <f>ROUND(I690*H690,2)</f>
        <v>0</v>
      </c>
      <c r="K690" s="227" t="s">
        <v>154</v>
      </c>
      <c r="L690" s="232"/>
      <c r="M690" s="233" t="s">
        <v>20</v>
      </c>
      <c r="N690" s="234" t="s">
        <v>48</v>
      </c>
      <c r="O690" s="37"/>
      <c r="P690" s="183">
        <f>O690*H690</f>
        <v>0</v>
      </c>
      <c r="Q690" s="183">
        <v>0.0023</v>
      </c>
      <c r="R690" s="183">
        <f>Q690*H690</f>
        <v>0.45676619999999996</v>
      </c>
      <c r="S690" s="183">
        <v>0</v>
      </c>
      <c r="T690" s="184">
        <f>S690*H690</f>
        <v>0</v>
      </c>
      <c r="AR690" s="19" t="s">
        <v>214</v>
      </c>
      <c r="AT690" s="19" t="s">
        <v>230</v>
      </c>
      <c r="AU690" s="19" t="s">
        <v>86</v>
      </c>
      <c r="AY690" s="19" t="s">
        <v>148</v>
      </c>
      <c r="BE690" s="185">
        <f>IF(N690="základní",J690,0)</f>
        <v>0</v>
      </c>
      <c r="BF690" s="185">
        <f>IF(N690="snížená",J690,0)</f>
        <v>0</v>
      </c>
      <c r="BG690" s="185">
        <f>IF(N690="zákl. přenesená",J690,0)</f>
        <v>0</v>
      </c>
      <c r="BH690" s="185">
        <f>IF(N690="sníž. přenesená",J690,0)</f>
        <v>0</v>
      </c>
      <c r="BI690" s="185">
        <f>IF(N690="nulová",J690,0)</f>
        <v>0</v>
      </c>
      <c r="BJ690" s="19" t="s">
        <v>86</v>
      </c>
      <c r="BK690" s="185">
        <f>ROUND(I690*H690,2)</f>
        <v>0</v>
      </c>
      <c r="BL690" s="19" t="s">
        <v>155</v>
      </c>
      <c r="BM690" s="19" t="s">
        <v>463</v>
      </c>
    </row>
    <row r="691" spans="2:47" s="1" customFormat="1" ht="40.5">
      <c r="B691" s="36"/>
      <c r="D691" s="186" t="s">
        <v>156</v>
      </c>
      <c r="F691" s="187" t="s">
        <v>466</v>
      </c>
      <c r="I691" s="147"/>
      <c r="L691" s="36"/>
      <c r="M691" s="65"/>
      <c r="N691" s="37"/>
      <c r="O691" s="37"/>
      <c r="P691" s="37"/>
      <c r="Q691" s="37"/>
      <c r="R691" s="37"/>
      <c r="S691" s="37"/>
      <c r="T691" s="66"/>
      <c r="AT691" s="19" t="s">
        <v>156</v>
      </c>
      <c r="AU691" s="19" t="s">
        <v>86</v>
      </c>
    </row>
    <row r="692" spans="2:51" s="12" customFormat="1" ht="13.5">
      <c r="B692" s="188"/>
      <c r="D692" s="186" t="s">
        <v>158</v>
      </c>
      <c r="E692" s="189" t="s">
        <v>20</v>
      </c>
      <c r="F692" s="190" t="s">
        <v>467</v>
      </c>
      <c r="H692" s="191" t="s">
        <v>20</v>
      </c>
      <c r="I692" s="192"/>
      <c r="L692" s="188"/>
      <c r="M692" s="193"/>
      <c r="N692" s="194"/>
      <c r="O692" s="194"/>
      <c r="P692" s="194"/>
      <c r="Q692" s="194"/>
      <c r="R692" s="194"/>
      <c r="S692" s="194"/>
      <c r="T692" s="195"/>
      <c r="AT692" s="191" t="s">
        <v>158</v>
      </c>
      <c r="AU692" s="191" t="s">
        <v>86</v>
      </c>
      <c r="AV692" s="12" t="s">
        <v>22</v>
      </c>
      <c r="AW692" s="12" t="s">
        <v>40</v>
      </c>
      <c r="AX692" s="12" t="s">
        <v>76</v>
      </c>
      <c r="AY692" s="191" t="s">
        <v>148</v>
      </c>
    </row>
    <row r="693" spans="2:51" s="12" customFormat="1" ht="13.5">
      <c r="B693" s="188"/>
      <c r="D693" s="186" t="s">
        <v>158</v>
      </c>
      <c r="E693" s="189" t="s">
        <v>20</v>
      </c>
      <c r="F693" s="190" t="s">
        <v>468</v>
      </c>
      <c r="H693" s="191" t="s">
        <v>20</v>
      </c>
      <c r="I693" s="192"/>
      <c r="L693" s="188"/>
      <c r="M693" s="193"/>
      <c r="N693" s="194"/>
      <c r="O693" s="194"/>
      <c r="P693" s="194"/>
      <c r="Q693" s="194"/>
      <c r="R693" s="194"/>
      <c r="S693" s="194"/>
      <c r="T693" s="195"/>
      <c r="AT693" s="191" t="s">
        <v>158</v>
      </c>
      <c r="AU693" s="191" t="s">
        <v>86</v>
      </c>
      <c r="AV693" s="12" t="s">
        <v>22</v>
      </c>
      <c r="AW693" s="12" t="s">
        <v>40</v>
      </c>
      <c r="AX693" s="12" t="s">
        <v>76</v>
      </c>
      <c r="AY693" s="191" t="s">
        <v>148</v>
      </c>
    </row>
    <row r="694" spans="2:51" s="13" customFormat="1" ht="13.5">
      <c r="B694" s="196"/>
      <c r="D694" s="197" t="s">
        <v>158</v>
      </c>
      <c r="E694" s="198" t="s">
        <v>20</v>
      </c>
      <c r="F694" s="199" t="s">
        <v>469</v>
      </c>
      <c r="H694" s="200">
        <v>198.594</v>
      </c>
      <c r="I694" s="201"/>
      <c r="L694" s="196"/>
      <c r="M694" s="202"/>
      <c r="N694" s="203"/>
      <c r="O694" s="203"/>
      <c r="P694" s="203"/>
      <c r="Q694" s="203"/>
      <c r="R694" s="203"/>
      <c r="S694" s="203"/>
      <c r="T694" s="204"/>
      <c r="AT694" s="205" t="s">
        <v>158</v>
      </c>
      <c r="AU694" s="205" t="s">
        <v>86</v>
      </c>
      <c r="AV694" s="13" t="s">
        <v>86</v>
      </c>
      <c r="AW694" s="13" t="s">
        <v>40</v>
      </c>
      <c r="AX694" s="13" t="s">
        <v>22</v>
      </c>
      <c r="AY694" s="205" t="s">
        <v>148</v>
      </c>
    </row>
    <row r="695" spans="2:65" s="1" customFormat="1" ht="31.5" customHeight="1">
      <c r="B695" s="173"/>
      <c r="C695" s="174" t="s">
        <v>470</v>
      </c>
      <c r="D695" s="174" t="s">
        <v>150</v>
      </c>
      <c r="E695" s="175" t="s">
        <v>471</v>
      </c>
      <c r="F695" s="176" t="s">
        <v>472</v>
      </c>
      <c r="G695" s="177" t="s">
        <v>153</v>
      </c>
      <c r="H695" s="178">
        <v>48.91</v>
      </c>
      <c r="I695" s="179"/>
      <c r="J695" s="180">
        <f>ROUND(I695*H695,2)</f>
        <v>0</v>
      </c>
      <c r="K695" s="176" t="s">
        <v>154</v>
      </c>
      <c r="L695" s="36"/>
      <c r="M695" s="181" t="s">
        <v>20</v>
      </c>
      <c r="N695" s="182" t="s">
        <v>48</v>
      </c>
      <c r="O695" s="37"/>
      <c r="P695" s="183">
        <f>O695*H695</f>
        <v>0</v>
      </c>
      <c r="Q695" s="183">
        <v>0.00946384</v>
      </c>
      <c r="R695" s="183">
        <f>Q695*H695</f>
        <v>0.46287641439999994</v>
      </c>
      <c r="S695" s="183">
        <v>0</v>
      </c>
      <c r="T695" s="184">
        <f>S695*H695</f>
        <v>0</v>
      </c>
      <c r="AR695" s="19" t="s">
        <v>155</v>
      </c>
      <c r="AT695" s="19" t="s">
        <v>150</v>
      </c>
      <c r="AU695" s="19" t="s">
        <v>86</v>
      </c>
      <c r="AY695" s="19" t="s">
        <v>148</v>
      </c>
      <c r="BE695" s="185">
        <f>IF(N695="základní",J695,0)</f>
        <v>0</v>
      </c>
      <c r="BF695" s="185">
        <f>IF(N695="snížená",J695,0)</f>
        <v>0</v>
      </c>
      <c r="BG695" s="185">
        <f>IF(N695="zákl. přenesená",J695,0)</f>
        <v>0</v>
      </c>
      <c r="BH695" s="185">
        <f>IF(N695="sníž. přenesená",J695,0)</f>
        <v>0</v>
      </c>
      <c r="BI695" s="185">
        <f>IF(N695="nulová",J695,0)</f>
        <v>0</v>
      </c>
      <c r="BJ695" s="19" t="s">
        <v>86</v>
      </c>
      <c r="BK695" s="185">
        <f>ROUND(I695*H695,2)</f>
        <v>0</v>
      </c>
      <c r="BL695" s="19" t="s">
        <v>155</v>
      </c>
      <c r="BM695" s="19" t="s">
        <v>470</v>
      </c>
    </row>
    <row r="696" spans="2:47" s="1" customFormat="1" ht="27">
      <c r="B696" s="36"/>
      <c r="D696" s="186" t="s">
        <v>156</v>
      </c>
      <c r="F696" s="187" t="s">
        <v>473</v>
      </c>
      <c r="I696" s="147"/>
      <c r="L696" s="36"/>
      <c r="M696" s="65"/>
      <c r="N696" s="37"/>
      <c r="O696" s="37"/>
      <c r="P696" s="37"/>
      <c r="Q696" s="37"/>
      <c r="R696" s="37"/>
      <c r="S696" s="37"/>
      <c r="T696" s="66"/>
      <c r="AT696" s="19" t="s">
        <v>156</v>
      </c>
      <c r="AU696" s="19" t="s">
        <v>86</v>
      </c>
    </row>
    <row r="697" spans="2:51" s="12" customFormat="1" ht="13.5">
      <c r="B697" s="188"/>
      <c r="D697" s="186" t="s">
        <v>158</v>
      </c>
      <c r="E697" s="189" t="s">
        <v>20</v>
      </c>
      <c r="F697" s="190" t="s">
        <v>386</v>
      </c>
      <c r="H697" s="191" t="s">
        <v>20</v>
      </c>
      <c r="I697" s="192"/>
      <c r="L697" s="188"/>
      <c r="M697" s="193"/>
      <c r="N697" s="194"/>
      <c r="O697" s="194"/>
      <c r="P697" s="194"/>
      <c r="Q697" s="194"/>
      <c r="R697" s="194"/>
      <c r="S697" s="194"/>
      <c r="T697" s="195"/>
      <c r="AT697" s="191" t="s">
        <v>158</v>
      </c>
      <c r="AU697" s="191" t="s">
        <v>86</v>
      </c>
      <c r="AV697" s="12" t="s">
        <v>22</v>
      </c>
      <c r="AW697" s="12" t="s">
        <v>40</v>
      </c>
      <c r="AX697" s="12" t="s">
        <v>76</v>
      </c>
      <c r="AY697" s="191" t="s">
        <v>148</v>
      </c>
    </row>
    <row r="698" spans="2:51" s="12" customFormat="1" ht="13.5">
      <c r="B698" s="188"/>
      <c r="D698" s="186" t="s">
        <v>158</v>
      </c>
      <c r="E698" s="189" t="s">
        <v>20</v>
      </c>
      <c r="F698" s="190" t="s">
        <v>175</v>
      </c>
      <c r="H698" s="191" t="s">
        <v>20</v>
      </c>
      <c r="I698" s="192"/>
      <c r="L698" s="188"/>
      <c r="M698" s="193"/>
      <c r="N698" s="194"/>
      <c r="O698" s="194"/>
      <c r="P698" s="194"/>
      <c r="Q698" s="194"/>
      <c r="R698" s="194"/>
      <c r="S698" s="194"/>
      <c r="T698" s="195"/>
      <c r="AT698" s="191" t="s">
        <v>158</v>
      </c>
      <c r="AU698" s="191" t="s">
        <v>86</v>
      </c>
      <c r="AV698" s="12" t="s">
        <v>22</v>
      </c>
      <c r="AW698" s="12" t="s">
        <v>40</v>
      </c>
      <c r="AX698" s="12" t="s">
        <v>76</v>
      </c>
      <c r="AY698" s="191" t="s">
        <v>148</v>
      </c>
    </row>
    <row r="699" spans="2:51" s="12" customFormat="1" ht="13.5">
      <c r="B699" s="188"/>
      <c r="D699" s="186" t="s">
        <v>158</v>
      </c>
      <c r="E699" s="189" t="s">
        <v>20</v>
      </c>
      <c r="F699" s="190" t="s">
        <v>462</v>
      </c>
      <c r="H699" s="191" t="s">
        <v>20</v>
      </c>
      <c r="I699" s="192"/>
      <c r="L699" s="188"/>
      <c r="M699" s="193"/>
      <c r="N699" s="194"/>
      <c r="O699" s="194"/>
      <c r="P699" s="194"/>
      <c r="Q699" s="194"/>
      <c r="R699" s="194"/>
      <c r="S699" s="194"/>
      <c r="T699" s="195"/>
      <c r="AT699" s="191" t="s">
        <v>158</v>
      </c>
      <c r="AU699" s="191" t="s">
        <v>86</v>
      </c>
      <c r="AV699" s="12" t="s">
        <v>22</v>
      </c>
      <c r="AW699" s="12" t="s">
        <v>40</v>
      </c>
      <c r="AX699" s="12" t="s">
        <v>76</v>
      </c>
      <c r="AY699" s="191" t="s">
        <v>148</v>
      </c>
    </row>
    <row r="700" spans="2:51" s="12" customFormat="1" ht="13.5">
      <c r="B700" s="188"/>
      <c r="D700" s="186" t="s">
        <v>158</v>
      </c>
      <c r="E700" s="189" t="s">
        <v>20</v>
      </c>
      <c r="F700" s="190" t="s">
        <v>387</v>
      </c>
      <c r="H700" s="191" t="s">
        <v>20</v>
      </c>
      <c r="I700" s="192"/>
      <c r="L700" s="188"/>
      <c r="M700" s="193"/>
      <c r="N700" s="194"/>
      <c r="O700" s="194"/>
      <c r="P700" s="194"/>
      <c r="Q700" s="194"/>
      <c r="R700" s="194"/>
      <c r="S700" s="194"/>
      <c r="T700" s="195"/>
      <c r="AT700" s="191" t="s">
        <v>158</v>
      </c>
      <c r="AU700" s="191" t="s">
        <v>86</v>
      </c>
      <c r="AV700" s="12" t="s">
        <v>22</v>
      </c>
      <c r="AW700" s="12" t="s">
        <v>40</v>
      </c>
      <c r="AX700" s="12" t="s">
        <v>76</v>
      </c>
      <c r="AY700" s="191" t="s">
        <v>148</v>
      </c>
    </row>
    <row r="701" spans="2:51" s="13" customFormat="1" ht="13.5">
      <c r="B701" s="196"/>
      <c r="D701" s="186" t="s">
        <v>158</v>
      </c>
      <c r="E701" s="205" t="s">
        <v>20</v>
      </c>
      <c r="F701" s="206" t="s">
        <v>388</v>
      </c>
      <c r="H701" s="207">
        <v>7.59</v>
      </c>
      <c r="I701" s="201"/>
      <c r="L701" s="196"/>
      <c r="M701" s="202"/>
      <c r="N701" s="203"/>
      <c r="O701" s="203"/>
      <c r="P701" s="203"/>
      <c r="Q701" s="203"/>
      <c r="R701" s="203"/>
      <c r="S701" s="203"/>
      <c r="T701" s="204"/>
      <c r="AT701" s="205" t="s">
        <v>158</v>
      </c>
      <c r="AU701" s="205" t="s">
        <v>86</v>
      </c>
      <c r="AV701" s="13" t="s">
        <v>86</v>
      </c>
      <c r="AW701" s="13" t="s">
        <v>40</v>
      </c>
      <c r="AX701" s="13" t="s">
        <v>76</v>
      </c>
      <c r="AY701" s="205" t="s">
        <v>148</v>
      </c>
    </row>
    <row r="702" spans="2:51" s="12" customFormat="1" ht="13.5">
      <c r="B702" s="188"/>
      <c r="D702" s="186" t="s">
        <v>158</v>
      </c>
      <c r="E702" s="189" t="s">
        <v>20</v>
      </c>
      <c r="F702" s="190" t="s">
        <v>389</v>
      </c>
      <c r="H702" s="191" t="s">
        <v>20</v>
      </c>
      <c r="I702" s="192"/>
      <c r="L702" s="188"/>
      <c r="M702" s="193"/>
      <c r="N702" s="194"/>
      <c r="O702" s="194"/>
      <c r="P702" s="194"/>
      <c r="Q702" s="194"/>
      <c r="R702" s="194"/>
      <c r="S702" s="194"/>
      <c r="T702" s="195"/>
      <c r="AT702" s="191" t="s">
        <v>158</v>
      </c>
      <c r="AU702" s="191" t="s">
        <v>86</v>
      </c>
      <c r="AV702" s="12" t="s">
        <v>22</v>
      </c>
      <c r="AW702" s="12" t="s">
        <v>40</v>
      </c>
      <c r="AX702" s="12" t="s">
        <v>76</v>
      </c>
      <c r="AY702" s="191" t="s">
        <v>148</v>
      </c>
    </row>
    <row r="703" spans="2:51" s="13" customFormat="1" ht="13.5">
      <c r="B703" s="196"/>
      <c r="D703" s="186" t="s">
        <v>158</v>
      </c>
      <c r="E703" s="205" t="s">
        <v>20</v>
      </c>
      <c r="F703" s="206" t="s">
        <v>390</v>
      </c>
      <c r="H703" s="207">
        <v>20.71</v>
      </c>
      <c r="I703" s="201"/>
      <c r="L703" s="196"/>
      <c r="M703" s="202"/>
      <c r="N703" s="203"/>
      <c r="O703" s="203"/>
      <c r="P703" s="203"/>
      <c r="Q703" s="203"/>
      <c r="R703" s="203"/>
      <c r="S703" s="203"/>
      <c r="T703" s="204"/>
      <c r="AT703" s="205" t="s">
        <v>158</v>
      </c>
      <c r="AU703" s="205" t="s">
        <v>86</v>
      </c>
      <c r="AV703" s="13" t="s">
        <v>86</v>
      </c>
      <c r="AW703" s="13" t="s">
        <v>40</v>
      </c>
      <c r="AX703" s="13" t="s">
        <v>76</v>
      </c>
      <c r="AY703" s="205" t="s">
        <v>148</v>
      </c>
    </row>
    <row r="704" spans="2:51" s="12" customFormat="1" ht="13.5">
      <c r="B704" s="188"/>
      <c r="D704" s="186" t="s">
        <v>158</v>
      </c>
      <c r="E704" s="189" t="s">
        <v>20</v>
      </c>
      <c r="F704" s="190" t="s">
        <v>391</v>
      </c>
      <c r="H704" s="191" t="s">
        <v>20</v>
      </c>
      <c r="I704" s="192"/>
      <c r="L704" s="188"/>
      <c r="M704" s="193"/>
      <c r="N704" s="194"/>
      <c r="O704" s="194"/>
      <c r="P704" s="194"/>
      <c r="Q704" s="194"/>
      <c r="R704" s="194"/>
      <c r="S704" s="194"/>
      <c r="T704" s="195"/>
      <c r="AT704" s="191" t="s">
        <v>158</v>
      </c>
      <c r="AU704" s="191" t="s">
        <v>86</v>
      </c>
      <c r="AV704" s="12" t="s">
        <v>22</v>
      </c>
      <c r="AW704" s="12" t="s">
        <v>40</v>
      </c>
      <c r="AX704" s="12" t="s">
        <v>76</v>
      </c>
      <c r="AY704" s="191" t="s">
        <v>148</v>
      </c>
    </row>
    <row r="705" spans="2:51" s="13" customFormat="1" ht="13.5">
      <c r="B705" s="196"/>
      <c r="D705" s="186" t="s">
        <v>158</v>
      </c>
      <c r="E705" s="205" t="s">
        <v>20</v>
      </c>
      <c r="F705" s="206" t="s">
        <v>392</v>
      </c>
      <c r="H705" s="207">
        <v>5.67</v>
      </c>
      <c r="I705" s="201"/>
      <c r="L705" s="196"/>
      <c r="M705" s="202"/>
      <c r="N705" s="203"/>
      <c r="O705" s="203"/>
      <c r="P705" s="203"/>
      <c r="Q705" s="203"/>
      <c r="R705" s="203"/>
      <c r="S705" s="203"/>
      <c r="T705" s="204"/>
      <c r="AT705" s="205" t="s">
        <v>158</v>
      </c>
      <c r="AU705" s="205" t="s">
        <v>86</v>
      </c>
      <c r="AV705" s="13" t="s">
        <v>86</v>
      </c>
      <c r="AW705" s="13" t="s">
        <v>40</v>
      </c>
      <c r="AX705" s="13" t="s">
        <v>76</v>
      </c>
      <c r="AY705" s="205" t="s">
        <v>148</v>
      </c>
    </row>
    <row r="706" spans="2:51" s="12" customFormat="1" ht="13.5">
      <c r="B706" s="188"/>
      <c r="D706" s="186" t="s">
        <v>158</v>
      </c>
      <c r="E706" s="189" t="s">
        <v>20</v>
      </c>
      <c r="F706" s="190" t="s">
        <v>393</v>
      </c>
      <c r="H706" s="191" t="s">
        <v>20</v>
      </c>
      <c r="I706" s="192"/>
      <c r="L706" s="188"/>
      <c r="M706" s="193"/>
      <c r="N706" s="194"/>
      <c r="O706" s="194"/>
      <c r="P706" s="194"/>
      <c r="Q706" s="194"/>
      <c r="R706" s="194"/>
      <c r="S706" s="194"/>
      <c r="T706" s="195"/>
      <c r="AT706" s="191" t="s">
        <v>158</v>
      </c>
      <c r="AU706" s="191" t="s">
        <v>86</v>
      </c>
      <c r="AV706" s="12" t="s">
        <v>22</v>
      </c>
      <c r="AW706" s="12" t="s">
        <v>40</v>
      </c>
      <c r="AX706" s="12" t="s">
        <v>76</v>
      </c>
      <c r="AY706" s="191" t="s">
        <v>148</v>
      </c>
    </row>
    <row r="707" spans="2:51" s="13" customFormat="1" ht="13.5">
      <c r="B707" s="196"/>
      <c r="D707" s="186" t="s">
        <v>158</v>
      </c>
      <c r="E707" s="205" t="s">
        <v>20</v>
      </c>
      <c r="F707" s="206" t="s">
        <v>394</v>
      </c>
      <c r="H707" s="207">
        <v>6.85</v>
      </c>
      <c r="I707" s="201"/>
      <c r="L707" s="196"/>
      <c r="M707" s="202"/>
      <c r="N707" s="203"/>
      <c r="O707" s="203"/>
      <c r="P707" s="203"/>
      <c r="Q707" s="203"/>
      <c r="R707" s="203"/>
      <c r="S707" s="203"/>
      <c r="T707" s="204"/>
      <c r="AT707" s="205" t="s">
        <v>158</v>
      </c>
      <c r="AU707" s="205" t="s">
        <v>86</v>
      </c>
      <c r="AV707" s="13" t="s">
        <v>86</v>
      </c>
      <c r="AW707" s="13" t="s">
        <v>40</v>
      </c>
      <c r="AX707" s="13" t="s">
        <v>76</v>
      </c>
      <c r="AY707" s="205" t="s">
        <v>148</v>
      </c>
    </row>
    <row r="708" spans="2:51" s="12" customFormat="1" ht="13.5">
      <c r="B708" s="188"/>
      <c r="D708" s="186" t="s">
        <v>158</v>
      </c>
      <c r="E708" s="189" t="s">
        <v>20</v>
      </c>
      <c r="F708" s="190" t="s">
        <v>395</v>
      </c>
      <c r="H708" s="191" t="s">
        <v>20</v>
      </c>
      <c r="I708" s="192"/>
      <c r="L708" s="188"/>
      <c r="M708" s="193"/>
      <c r="N708" s="194"/>
      <c r="O708" s="194"/>
      <c r="P708" s="194"/>
      <c r="Q708" s="194"/>
      <c r="R708" s="194"/>
      <c r="S708" s="194"/>
      <c r="T708" s="195"/>
      <c r="AT708" s="191" t="s">
        <v>158</v>
      </c>
      <c r="AU708" s="191" t="s">
        <v>86</v>
      </c>
      <c r="AV708" s="12" t="s">
        <v>22</v>
      </c>
      <c r="AW708" s="12" t="s">
        <v>40</v>
      </c>
      <c r="AX708" s="12" t="s">
        <v>76</v>
      </c>
      <c r="AY708" s="191" t="s">
        <v>148</v>
      </c>
    </row>
    <row r="709" spans="2:51" s="13" customFormat="1" ht="13.5">
      <c r="B709" s="196"/>
      <c r="D709" s="186" t="s">
        <v>158</v>
      </c>
      <c r="E709" s="205" t="s">
        <v>20</v>
      </c>
      <c r="F709" s="206" t="s">
        <v>396</v>
      </c>
      <c r="H709" s="207">
        <v>8.09</v>
      </c>
      <c r="I709" s="201"/>
      <c r="L709" s="196"/>
      <c r="M709" s="202"/>
      <c r="N709" s="203"/>
      <c r="O709" s="203"/>
      <c r="P709" s="203"/>
      <c r="Q709" s="203"/>
      <c r="R709" s="203"/>
      <c r="S709" s="203"/>
      <c r="T709" s="204"/>
      <c r="AT709" s="205" t="s">
        <v>158</v>
      </c>
      <c r="AU709" s="205" t="s">
        <v>86</v>
      </c>
      <c r="AV709" s="13" t="s">
        <v>86</v>
      </c>
      <c r="AW709" s="13" t="s">
        <v>40</v>
      </c>
      <c r="AX709" s="13" t="s">
        <v>76</v>
      </c>
      <c r="AY709" s="205" t="s">
        <v>148</v>
      </c>
    </row>
    <row r="710" spans="2:51" s="15" customFormat="1" ht="13.5">
      <c r="B710" s="216"/>
      <c r="D710" s="197" t="s">
        <v>158</v>
      </c>
      <c r="E710" s="217" t="s">
        <v>20</v>
      </c>
      <c r="F710" s="218" t="s">
        <v>191</v>
      </c>
      <c r="H710" s="219">
        <v>48.91</v>
      </c>
      <c r="I710" s="220"/>
      <c r="L710" s="216"/>
      <c r="M710" s="221"/>
      <c r="N710" s="222"/>
      <c r="O710" s="222"/>
      <c r="P710" s="222"/>
      <c r="Q710" s="222"/>
      <c r="R710" s="222"/>
      <c r="S710" s="222"/>
      <c r="T710" s="223"/>
      <c r="AT710" s="224" t="s">
        <v>158</v>
      </c>
      <c r="AU710" s="224" t="s">
        <v>86</v>
      </c>
      <c r="AV710" s="15" t="s">
        <v>155</v>
      </c>
      <c r="AW710" s="15" t="s">
        <v>40</v>
      </c>
      <c r="AX710" s="15" t="s">
        <v>22</v>
      </c>
      <c r="AY710" s="224" t="s">
        <v>148</v>
      </c>
    </row>
    <row r="711" spans="2:65" s="1" customFormat="1" ht="22.5" customHeight="1">
      <c r="B711" s="173"/>
      <c r="C711" s="225" t="s">
        <v>474</v>
      </c>
      <c r="D711" s="225" t="s">
        <v>230</v>
      </c>
      <c r="E711" s="226" t="s">
        <v>475</v>
      </c>
      <c r="F711" s="227" t="s">
        <v>476</v>
      </c>
      <c r="G711" s="228" t="s">
        <v>153</v>
      </c>
      <c r="H711" s="229">
        <v>53.801</v>
      </c>
      <c r="I711" s="230"/>
      <c r="J711" s="231">
        <f>ROUND(I711*H711,2)</f>
        <v>0</v>
      </c>
      <c r="K711" s="227" t="s">
        <v>154</v>
      </c>
      <c r="L711" s="232"/>
      <c r="M711" s="233" t="s">
        <v>20</v>
      </c>
      <c r="N711" s="234" t="s">
        <v>48</v>
      </c>
      <c r="O711" s="37"/>
      <c r="P711" s="183">
        <f>O711*H711</f>
        <v>0</v>
      </c>
      <c r="Q711" s="183">
        <v>0.0135</v>
      </c>
      <c r="R711" s="183">
        <f>Q711*H711</f>
        <v>0.7263135000000001</v>
      </c>
      <c r="S711" s="183">
        <v>0</v>
      </c>
      <c r="T711" s="184">
        <f>S711*H711</f>
        <v>0</v>
      </c>
      <c r="AR711" s="19" t="s">
        <v>214</v>
      </c>
      <c r="AT711" s="19" t="s">
        <v>230</v>
      </c>
      <c r="AU711" s="19" t="s">
        <v>86</v>
      </c>
      <c r="AY711" s="19" t="s">
        <v>148</v>
      </c>
      <c r="BE711" s="185">
        <f>IF(N711="základní",J711,0)</f>
        <v>0</v>
      </c>
      <c r="BF711" s="185">
        <f>IF(N711="snížená",J711,0)</f>
        <v>0</v>
      </c>
      <c r="BG711" s="185">
        <f>IF(N711="zákl. přenesená",J711,0)</f>
        <v>0</v>
      </c>
      <c r="BH711" s="185">
        <f>IF(N711="sníž. přenesená",J711,0)</f>
        <v>0</v>
      </c>
      <c r="BI711" s="185">
        <f>IF(N711="nulová",J711,0)</f>
        <v>0</v>
      </c>
      <c r="BJ711" s="19" t="s">
        <v>86</v>
      </c>
      <c r="BK711" s="185">
        <f>ROUND(I711*H711,2)</f>
        <v>0</v>
      </c>
      <c r="BL711" s="19" t="s">
        <v>155</v>
      </c>
      <c r="BM711" s="19" t="s">
        <v>474</v>
      </c>
    </row>
    <row r="712" spans="2:47" s="1" customFormat="1" ht="40.5">
      <c r="B712" s="36"/>
      <c r="D712" s="186" t="s">
        <v>156</v>
      </c>
      <c r="F712" s="187" t="s">
        <v>477</v>
      </c>
      <c r="I712" s="147"/>
      <c r="L712" s="36"/>
      <c r="M712" s="65"/>
      <c r="N712" s="37"/>
      <c r="O712" s="37"/>
      <c r="P712" s="37"/>
      <c r="Q712" s="37"/>
      <c r="R712" s="37"/>
      <c r="S712" s="37"/>
      <c r="T712" s="66"/>
      <c r="AT712" s="19" t="s">
        <v>156</v>
      </c>
      <c r="AU712" s="19" t="s">
        <v>86</v>
      </c>
    </row>
    <row r="713" spans="2:51" s="12" customFormat="1" ht="13.5">
      <c r="B713" s="188"/>
      <c r="D713" s="186" t="s">
        <v>158</v>
      </c>
      <c r="E713" s="189" t="s">
        <v>20</v>
      </c>
      <c r="F713" s="190" t="s">
        <v>468</v>
      </c>
      <c r="H713" s="191" t="s">
        <v>20</v>
      </c>
      <c r="I713" s="192"/>
      <c r="L713" s="188"/>
      <c r="M713" s="193"/>
      <c r="N713" s="194"/>
      <c r="O713" s="194"/>
      <c r="P713" s="194"/>
      <c r="Q713" s="194"/>
      <c r="R713" s="194"/>
      <c r="S713" s="194"/>
      <c r="T713" s="195"/>
      <c r="AT713" s="191" t="s">
        <v>158</v>
      </c>
      <c r="AU713" s="191" t="s">
        <v>86</v>
      </c>
      <c r="AV713" s="12" t="s">
        <v>22</v>
      </c>
      <c r="AW713" s="12" t="s">
        <v>40</v>
      </c>
      <c r="AX713" s="12" t="s">
        <v>76</v>
      </c>
      <c r="AY713" s="191" t="s">
        <v>148</v>
      </c>
    </row>
    <row r="714" spans="2:51" s="13" customFormat="1" ht="13.5">
      <c r="B714" s="196"/>
      <c r="D714" s="197" t="s">
        <v>158</v>
      </c>
      <c r="E714" s="198" t="s">
        <v>20</v>
      </c>
      <c r="F714" s="199" t="s">
        <v>478</v>
      </c>
      <c r="H714" s="200">
        <v>53.801</v>
      </c>
      <c r="I714" s="201"/>
      <c r="L714" s="196"/>
      <c r="M714" s="202"/>
      <c r="N714" s="203"/>
      <c r="O714" s="203"/>
      <c r="P714" s="203"/>
      <c r="Q714" s="203"/>
      <c r="R714" s="203"/>
      <c r="S714" s="203"/>
      <c r="T714" s="204"/>
      <c r="AT714" s="205" t="s">
        <v>158</v>
      </c>
      <c r="AU714" s="205" t="s">
        <v>86</v>
      </c>
      <c r="AV714" s="13" t="s">
        <v>86</v>
      </c>
      <c r="AW714" s="13" t="s">
        <v>40</v>
      </c>
      <c r="AX714" s="13" t="s">
        <v>22</v>
      </c>
      <c r="AY714" s="205" t="s">
        <v>148</v>
      </c>
    </row>
    <row r="715" spans="2:65" s="1" customFormat="1" ht="22.5" customHeight="1">
      <c r="B715" s="173"/>
      <c r="C715" s="174" t="s">
        <v>479</v>
      </c>
      <c r="D715" s="174" t="s">
        <v>150</v>
      </c>
      <c r="E715" s="175" t="s">
        <v>480</v>
      </c>
      <c r="F715" s="176" t="s">
        <v>481</v>
      </c>
      <c r="G715" s="177" t="s">
        <v>153</v>
      </c>
      <c r="H715" s="178">
        <v>74.59</v>
      </c>
      <c r="I715" s="179"/>
      <c r="J715" s="180">
        <f>ROUND(I715*H715,2)</f>
        <v>0</v>
      </c>
      <c r="K715" s="176" t="s">
        <v>154</v>
      </c>
      <c r="L715" s="36"/>
      <c r="M715" s="181" t="s">
        <v>20</v>
      </c>
      <c r="N715" s="182" t="s">
        <v>48</v>
      </c>
      <c r="O715" s="37"/>
      <c r="P715" s="183">
        <f>O715*H715</f>
        <v>0</v>
      </c>
      <c r="Q715" s="183">
        <v>0.00348</v>
      </c>
      <c r="R715" s="183">
        <f>Q715*H715</f>
        <v>0.2595732</v>
      </c>
      <c r="S715" s="183">
        <v>0</v>
      </c>
      <c r="T715" s="184">
        <f>S715*H715</f>
        <v>0</v>
      </c>
      <c r="AR715" s="19" t="s">
        <v>155</v>
      </c>
      <c r="AT715" s="19" t="s">
        <v>150</v>
      </c>
      <c r="AU715" s="19" t="s">
        <v>86</v>
      </c>
      <c r="AY715" s="19" t="s">
        <v>148</v>
      </c>
      <c r="BE715" s="185">
        <f>IF(N715="základní",J715,0)</f>
        <v>0</v>
      </c>
      <c r="BF715" s="185">
        <f>IF(N715="snížená",J715,0)</f>
        <v>0</v>
      </c>
      <c r="BG715" s="185">
        <f>IF(N715="zákl. přenesená",J715,0)</f>
        <v>0</v>
      </c>
      <c r="BH715" s="185">
        <f>IF(N715="sníž. přenesená",J715,0)</f>
        <v>0</v>
      </c>
      <c r="BI715" s="185">
        <f>IF(N715="nulová",J715,0)</f>
        <v>0</v>
      </c>
      <c r="BJ715" s="19" t="s">
        <v>86</v>
      </c>
      <c r="BK715" s="185">
        <f>ROUND(I715*H715,2)</f>
        <v>0</v>
      </c>
      <c r="BL715" s="19" t="s">
        <v>155</v>
      </c>
      <c r="BM715" s="19" t="s">
        <v>479</v>
      </c>
    </row>
    <row r="716" spans="2:47" s="1" customFormat="1" ht="27">
      <c r="B716" s="36"/>
      <c r="D716" s="186" t="s">
        <v>156</v>
      </c>
      <c r="F716" s="187" t="s">
        <v>482</v>
      </c>
      <c r="I716" s="147"/>
      <c r="L716" s="36"/>
      <c r="M716" s="65"/>
      <c r="N716" s="37"/>
      <c r="O716" s="37"/>
      <c r="P716" s="37"/>
      <c r="Q716" s="37"/>
      <c r="R716" s="37"/>
      <c r="S716" s="37"/>
      <c r="T716" s="66"/>
      <c r="AT716" s="19" t="s">
        <v>156</v>
      </c>
      <c r="AU716" s="19" t="s">
        <v>86</v>
      </c>
    </row>
    <row r="717" spans="2:51" s="12" customFormat="1" ht="13.5">
      <c r="B717" s="188"/>
      <c r="D717" s="186" t="s">
        <v>158</v>
      </c>
      <c r="E717" s="189" t="s">
        <v>20</v>
      </c>
      <c r="F717" s="190" t="s">
        <v>483</v>
      </c>
      <c r="H717" s="191" t="s">
        <v>20</v>
      </c>
      <c r="I717" s="192"/>
      <c r="L717" s="188"/>
      <c r="M717" s="193"/>
      <c r="N717" s="194"/>
      <c r="O717" s="194"/>
      <c r="P717" s="194"/>
      <c r="Q717" s="194"/>
      <c r="R717" s="194"/>
      <c r="S717" s="194"/>
      <c r="T717" s="195"/>
      <c r="AT717" s="191" t="s">
        <v>158</v>
      </c>
      <c r="AU717" s="191" t="s">
        <v>86</v>
      </c>
      <c r="AV717" s="12" t="s">
        <v>22</v>
      </c>
      <c r="AW717" s="12" t="s">
        <v>40</v>
      </c>
      <c r="AX717" s="12" t="s">
        <v>76</v>
      </c>
      <c r="AY717" s="191" t="s">
        <v>148</v>
      </c>
    </row>
    <row r="718" spans="2:51" s="12" customFormat="1" ht="13.5">
      <c r="B718" s="188"/>
      <c r="D718" s="186" t="s">
        <v>158</v>
      </c>
      <c r="E718" s="189" t="s">
        <v>20</v>
      </c>
      <c r="F718" s="190" t="s">
        <v>167</v>
      </c>
      <c r="H718" s="191" t="s">
        <v>20</v>
      </c>
      <c r="I718" s="192"/>
      <c r="L718" s="188"/>
      <c r="M718" s="193"/>
      <c r="N718" s="194"/>
      <c r="O718" s="194"/>
      <c r="P718" s="194"/>
      <c r="Q718" s="194"/>
      <c r="R718" s="194"/>
      <c r="S718" s="194"/>
      <c r="T718" s="195"/>
      <c r="AT718" s="191" t="s">
        <v>158</v>
      </c>
      <c r="AU718" s="191" t="s">
        <v>86</v>
      </c>
      <c r="AV718" s="12" t="s">
        <v>22</v>
      </c>
      <c r="AW718" s="12" t="s">
        <v>40</v>
      </c>
      <c r="AX718" s="12" t="s">
        <v>76</v>
      </c>
      <c r="AY718" s="191" t="s">
        <v>148</v>
      </c>
    </row>
    <row r="719" spans="2:51" s="12" customFormat="1" ht="13.5">
      <c r="B719" s="188"/>
      <c r="D719" s="186" t="s">
        <v>158</v>
      </c>
      <c r="E719" s="189" t="s">
        <v>20</v>
      </c>
      <c r="F719" s="190" t="s">
        <v>168</v>
      </c>
      <c r="H719" s="191" t="s">
        <v>20</v>
      </c>
      <c r="I719" s="192"/>
      <c r="L719" s="188"/>
      <c r="M719" s="193"/>
      <c r="N719" s="194"/>
      <c r="O719" s="194"/>
      <c r="P719" s="194"/>
      <c r="Q719" s="194"/>
      <c r="R719" s="194"/>
      <c r="S719" s="194"/>
      <c r="T719" s="195"/>
      <c r="AT719" s="191" t="s">
        <v>158</v>
      </c>
      <c r="AU719" s="191" t="s">
        <v>86</v>
      </c>
      <c r="AV719" s="12" t="s">
        <v>22</v>
      </c>
      <c r="AW719" s="12" t="s">
        <v>40</v>
      </c>
      <c r="AX719" s="12" t="s">
        <v>76</v>
      </c>
      <c r="AY719" s="191" t="s">
        <v>148</v>
      </c>
    </row>
    <row r="720" spans="2:51" s="13" customFormat="1" ht="13.5">
      <c r="B720" s="196"/>
      <c r="D720" s="186" t="s">
        <v>158</v>
      </c>
      <c r="E720" s="205" t="s">
        <v>20</v>
      </c>
      <c r="F720" s="206" t="s">
        <v>449</v>
      </c>
      <c r="H720" s="207">
        <v>5.335</v>
      </c>
      <c r="I720" s="201"/>
      <c r="L720" s="196"/>
      <c r="M720" s="202"/>
      <c r="N720" s="203"/>
      <c r="O720" s="203"/>
      <c r="P720" s="203"/>
      <c r="Q720" s="203"/>
      <c r="R720" s="203"/>
      <c r="S720" s="203"/>
      <c r="T720" s="204"/>
      <c r="AT720" s="205" t="s">
        <v>158</v>
      </c>
      <c r="AU720" s="205" t="s">
        <v>86</v>
      </c>
      <c r="AV720" s="13" t="s">
        <v>86</v>
      </c>
      <c r="AW720" s="13" t="s">
        <v>40</v>
      </c>
      <c r="AX720" s="13" t="s">
        <v>76</v>
      </c>
      <c r="AY720" s="205" t="s">
        <v>148</v>
      </c>
    </row>
    <row r="721" spans="2:51" s="12" customFormat="1" ht="13.5">
      <c r="B721" s="188"/>
      <c r="D721" s="186" t="s">
        <v>158</v>
      </c>
      <c r="E721" s="189" t="s">
        <v>20</v>
      </c>
      <c r="F721" s="190" t="s">
        <v>450</v>
      </c>
      <c r="H721" s="191" t="s">
        <v>20</v>
      </c>
      <c r="I721" s="192"/>
      <c r="L721" s="188"/>
      <c r="M721" s="193"/>
      <c r="N721" s="194"/>
      <c r="O721" s="194"/>
      <c r="P721" s="194"/>
      <c r="Q721" s="194"/>
      <c r="R721" s="194"/>
      <c r="S721" s="194"/>
      <c r="T721" s="195"/>
      <c r="AT721" s="191" t="s">
        <v>158</v>
      </c>
      <c r="AU721" s="191" t="s">
        <v>86</v>
      </c>
      <c r="AV721" s="12" t="s">
        <v>22</v>
      </c>
      <c r="AW721" s="12" t="s">
        <v>40</v>
      </c>
      <c r="AX721" s="12" t="s">
        <v>76</v>
      </c>
      <c r="AY721" s="191" t="s">
        <v>148</v>
      </c>
    </row>
    <row r="722" spans="2:51" s="13" customFormat="1" ht="13.5">
      <c r="B722" s="196"/>
      <c r="D722" s="186" t="s">
        <v>158</v>
      </c>
      <c r="E722" s="205" t="s">
        <v>20</v>
      </c>
      <c r="F722" s="206" t="s">
        <v>451</v>
      </c>
      <c r="H722" s="207">
        <v>69.255</v>
      </c>
      <c r="I722" s="201"/>
      <c r="L722" s="196"/>
      <c r="M722" s="202"/>
      <c r="N722" s="203"/>
      <c r="O722" s="203"/>
      <c r="P722" s="203"/>
      <c r="Q722" s="203"/>
      <c r="R722" s="203"/>
      <c r="S722" s="203"/>
      <c r="T722" s="204"/>
      <c r="AT722" s="205" t="s">
        <v>158</v>
      </c>
      <c r="AU722" s="205" t="s">
        <v>86</v>
      </c>
      <c r="AV722" s="13" t="s">
        <v>86</v>
      </c>
      <c r="AW722" s="13" t="s">
        <v>40</v>
      </c>
      <c r="AX722" s="13" t="s">
        <v>76</v>
      </c>
      <c r="AY722" s="205" t="s">
        <v>148</v>
      </c>
    </row>
    <row r="723" spans="2:51" s="15" customFormat="1" ht="13.5">
      <c r="B723" s="216"/>
      <c r="D723" s="197" t="s">
        <v>158</v>
      </c>
      <c r="E723" s="217" t="s">
        <v>20</v>
      </c>
      <c r="F723" s="218" t="s">
        <v>191</v>
      </c>
      <c r="H723" s="219">
        <v>74.59</v>
      </c>
      <c r="I723" s="220"/>
      <c r="L723" s="216"/>
      <c r="M723" s="221"/>
      <c r="N723" s="222"/>
      <c r="O723" s="222"/>
      <c r="P723" s="222"/>
      <c r="Q723" s="222"/>
      <c r="R723" s="222"/>
      <c r="S723" s="222"/>
      <c r="T723" s="223"/>
      <c r="AT723" s="224" t="s">
        <v>158</v>
      </c>
      <c r="AU723" s="224" t="s">
        <v>86</v>
      </c>
      <c r="AV723" s="15" t="s">
        <v>155</v>
      </c>
      <c r="AW723" s="15" t="s">
        <v>40</v>
      </c>
      <c r="AX723" s="15" t="s">
        <v>22</v>
      </c>
      <c r="AY723" s="224" t="s">
        <v>148</v>
      </c>
    </row>
    <row r="724" spans="2:65" s="1" customFormat="1" ht="22.5" customHeight="1">
      <c r="B724" s="173"/>
      <c r="C724" s="174" t="s">
        <v>484</v>
      </c>
      <c r="D724" s="174" t="s">
        <v>150</v>
      </c>
      <c r="E724" s="175" t="s">
        <v>485</v>
      </c>
      <c r="F724" s="176" t="s">
        <v>486</v>
      </c>
      <c r="G724" s="177" t="s">
        <v>153</v>
      </c>
      <c r="H724" s="178">
        <v>1857.644</v>
      </c>
      <c r="I724" s="179"/>
      <c r="J724" s="180">
        <f>ROUND(I724*H724,2)</f>
        <v>0</v>
      </c>
      <c r="K724" s="176" t="s">
        <v>154</v>
      </c>
      <c r="L724" s="36"/>
      <c r="M724" s="181" t="s">
        <v>20</v>
      </c>
      <c r="N724" s="182" t="s">
        <v>48</v>
      </c>
      <c r="O724" s="37"/>
      <c r="P724" s="183">
        <f>O724*H724</f>
        <v>0</v>
      </c>
      <c r="Q724" s="183">
        <v>0.000263</v>
      </c>
      <c r="R724" s="183">
        <f>Q724*H724</f>
        <v>0.488560372</v>
      </c>
      <c r="S724" s="183">
        <v>0</v>
      </c>
      <c r="T724" s="184">
        <f>S724*H724</f>
        <v>0</v>
      </c>
      <c r="AR724" s="19" t="s">
        <v>155</v>
      </c>
      <c r="AT724" s="19" t="s">
        <v>150</v>
      </c>
      <c r="AU724" s="19" t="s">
        <v>86</v>
      </c>
      <c r="AY724" s="19" t="s">
        <v>148</v>
      </c>
      <c r="BE724" s="185">
        <f>IF(N724="základní",J724,0)</f>
        <v>0</v>
      </c>
      <c r="BF724" s="185">
        <f>IF(N724="snížená",J724,0)</f>
        <v>0</v>
      </c>
      <c r="BG724" s="185">
        <f>IF(N724="zákl. přenesená",J724,0)</f>
        <v>0</v>
      </c>
      <c r="BH724" s="185">
        <f>IF(N724="sníž. přenesená",J724,0)</f>
        <v>0</v>
      </c>
      <c r="BI724" s="185">
        <f>IF(N724="nulová",J724,0)</f>
        <v>0</v>
      </c>
      <c r="BJ724" s="19" t="s">
        <v>86</v>
      </c>
      <c r="BK724" s="185">
        <f>ROUND(I724*H724,2)</f>
        <v>0</v>
      </c>
      <c r="BL724" s="19" t="s">
        <v>155</v>
      </c>
      <c r="BM724" s="19" t="s">
        <v>484</v>
      </c>
    </row>
    <row r="725" spans="2:47" s="1" customFormat="1" ht="27">
      <c r="B725" s="36"/>
      <c r="D725" s="186" t="s">
        <v>156</v>
      </c>
      <c r="F725" s="187" t="s">
        <v>487</v>
      </c>
      <c r="I725" s="147"/>
      <c r="L725" s="36"/>
      <c r="M725" s="65"/>
      <c r="N725" s="37"/>
      <c r="O725" s="37"/>
      <c r="P725" s="37"/>
      <c r="Q725" s="37"/>
      <c r="R725" s="37"/>
      <c r="S725" s="37"/>
      <c r="T725" s="66"/>
      <c r="AT725" s="19" t="s">
        <v>156</v>
      </c>
      <c r="AU725" s="19" t="s">
        <v>86</v>
      </c>
    </row>
    <row r="726" spans="2:51" s="12" customFormat="1" ht="13.5">
      <c r="B726" s="188"/>
      <c r="D726" s="186" t="s">
        <v>158</v>
      </c>
      <c r="E726" s="189" t="s">
        <v>20</v>
      </c>
      <c r="F726" s="190" t="s">
        <v>488</v>
      </c>
      <c r="H726" s="191" t="s">
        <v>20</v>
      </c>
      <c r="I726" s="192"/>
      <c r="L726" s="188"/>
      <c r="M726" s="193"/>
      <c r="N726" s="194"/>
      <c r="O726" s="194"/>
      <c r="P726" s="194"/>
      <c r="Q726" s="194"/>
      <c r="R726" s="194"/>
      <c r="S726" s="194"/>
      <c r="T726" s="195"/>
      <c r="AT726" s="191" t="s">
        <v>158</v>
      </c>
      <c r="AU726" s="191" t="s">
        <v>86</v>
      </c>
      <c r="AV726" s="12" t="s">
        <v>22</v>
      </c>
      <c r="AW726" s="12" t="s">
        <v>40</v>
      </c>
      <c r="AX726" s="12" t="s">
        <v>76</v>
      </c>
      <c r="AY726" s="191" t="s">
        <v>148</v>
      </c>
    </row>
    <row r="727" spans="2:51" s="12" customFormat="1" ht="13.5">
      <c r="B727" s="188"/>
      <c r="D727" s="186" t="s">
        <v>158</v>
      </c>
      <c r="E727" s="189" t="s">
        <v>20</v>
      </c>
      <c r="F727" s="190" t="s">
        <v>489</v>
      </c>
      <c r="H727" s="191" t="s">
        <v>20</v>
      </c>
      <c r="I727" s="192"/>
      <c r="L727" s="188"/>
      <c r="M727" s="193"/>
      <c r="N727" s="194"/>
      <c r="O727" s="194"/>
      <c r="P727" s="194"/>
      <c r="Q727" s="194"/>
      <c r="R727" s="194"/>
      <c r="S727" s="194"/>
      <c r="T727" s="195"/>
      <c r="AT727" s="191" t="s">
        <v>158</v>
      </c>
      <c r="AU727" s="191" t="s">
        <v>86</v>
      </c>
      <c r="AV727" s="12" t="s">
        <v>22</v>
      </c>
      <c r="AW727" s="12" t="s">
        <v>40</v>
      </c>
      <c r="AX727" s="12" t="s">
        <v>76</v>
      </c>
      <c r="AY727" s="191" t="s">
        <v>148</v>
      </c>
    </row>
    <row r="728" spans="2:51" s="12" customFormat="1" ht="13.5">
      <c r="B728" s="188"/>
      <c r="D728" s="186" t="s">
        <v>158</v>
      </c>
      <c r="E728" s="189" t="s">
        <v>20</v>
      </c>
      <c r="F728" s="190" t="s">
        <v>490</v>
      </c>
      <c r="H728" s="191" t="s">
        <v>20</v>
      </c>
      <c r="I728" s="192"/>
      <c r="L728" s="188"/>
      <c r="M728" s="193"/>
      <c r="N728" s="194"/>
      <c r="O728" s="194"/>
      <c r="P728" s="194"/>
      <c r="Q728" s="194"/>
      <c r="R728" s="194"/>
      <c r="S728" s="194"/>
      <c r="T728" s="195"/>
      <c r="AT728" s="191" t="s">
        <v>158</v>
      </c>
      <c r="AU728" s="191" t="s">
        <v>86</v>
      </c>
      <c r="AV728" s="12" t="s">
        <v>22</v>
      </c>
      <c r="AW728" s="12" t="s">
        <v>40</v>
      </c>
      <c r="AX728" s="12" t="s">
        <v>76</v>
      </c>
      <c r="AY728" s="191" t="s">
        <v>148</v>
      </c>
    </row>
    <row r="729" spans="2:51" s="13" customFormat="1" ht="13.5">
      <c r="B729" s="196"/>
      <c r="D729" s="186" t="s">
        <v>158</v>
      </c>
      <c r="E729" s="205" t="s">
        <v>20</v>
      </c>
      <c r="F729" s="206" t="s">
        <v>491</v>
      </c>
      <c r="H729" s="207">
        <v>1430.234</v>
      </c>
      <c r="I729" s="201"/>
      <c r="L729" s="196"/>
      <c r="M729" s="202"/>
      <c r="N729" s="203"/>
      <c r="O729" s="203"/>
      <c r="P729" s="203"/>
      <c r="Q729" s="203"/>
      <c r="R729" s="203"/>
      <c r="S729" s="203"/>
      <c r="T729" s="204"/>
      <c r="AT729" s="205" t="s">
        <v>158</v>
      </c>
      <c r="AU729" s="205" t="s">
        <v>86</v>
      </c>
      <c r="AV729" s="13" t="s">
        <v>86</v>
      </c>
      <c r="AW729" s="13" t="s">
        <v>40</v>
      </c>
      <c r="AX729" s="13" t="s">
        <v>76</v>
      </c>
      <c r="AY729" s="205" t="s">
        <v>148</v>
      </c>
    </row>
    <row r="730" spans="2:51" s="12" customFormat="1" ht="13.5">
      <c r="B730" s="188"/>
      <c r="D730" s="186" t="s">
        <v>158</v>
      </c>
      <c r="E730" s="189" t="s">
        <v>20</v>
      </c>
      <c r="F730" s="190" t="s">
        <v>492</v>
      </c>
      <c r="H730" s="191" t="s">
        <v>20</v>
      </c>
      <c r="I730" s="192"/>
      <c r="L730" s="188"/>
      <c r="M730" s="193"/>
      <c r="N730" s="194"/>
      <c r="O730" s="194"/>
      <c r="P730" s="194"/>
      <c r="Q730" s="194"/>
      <c r="R730" s="194"/>
      <c r="S730" s="194"/>
      <c r="T730" s="195"/>
      <c r="AT730" s="191" t="s">
        <v>158</v>
      </c>
      <c r="AU730" s="191" t="s">
        <v>86</v>
      </c>
      <c r="AV730" s="12" t="s">
        <v>22</v>
      </c>
      <c r="AW730" s="12" t="s">
        <v>40</v>
      </c>
      <c r="AX730" s="12" t="s">
        <v>76</v>
      </c>
      <c r="AY730" s="191" t="s">
        <v>148</v>
      </c>
    </row>
    <row r="731" spans="2:51" s="13" customFormat="1" ht="13.5">
      <c r="B731" s="196"/>
      <c r="D731" s="186" t="s">
        <v>158</v>
      </c>
      <c r="E731" s="205" t="s">
        <v>20</v>
      </c>
      <c r="F731" s="206" t="s">
        <v>493</v>
      </c>
      <c r="H731" s="207">
        <v>198.33</v>
      </c>
      <c r="I731" s="201"/>
      <c r="L731" s="196"/>
      <c r="M731" s="202"/>
      <c r="N731" s="203"/>
      <c r="O731" s="203"/>
      <c r="P731" s="203"/>
      <c r="Q731" s="203"/>
      <c r="R731" s="203"/>
      <c r="S731" s="203"/>
      <c r="T731" s="204"/>
      <c r="AT731" s="205" t="s">
        <v>158</v>
      </c>
      <c r="AU731" s="205" t="s">
        <v>86</v>
      </c>
      <c r="AV731" s="13" t="s">
        <v>86</v>
      </c>
      <c r="AW731" s="13" t="s">
        <v>40</v>
      </c>
      <c r="AX731" s="13" t="s">
        <v>76</v>
      </c>
      <c r="AY731" s="205" t="s">
        <v>148</v>
      </c>
    </row>
    <row r="732" spans="2:51" s="12" customFormat="1" ht="13.5">
      <c r="B732" s="188"/>
      <c r="D732" s="186" t="s">
        <v>158</v>
      </c>
      <c r="E732" s="189" t="s">
        <v>20</v>
      </c>
      <c r="F732" s="190" t="s">
        <v>494</v>
      </c>
      <c r="H732" s="191" t="s">
        <v>20</v>
      </c>
      <c r="I732" s="192"/>
      <c r="L732" s="188"/>
      <c r="M732" s="193"/>
      <c r="N732" s="194"/>
      <c r="O732" s="194"/>
      <c r="P732" s="194"/>
      <c r="Q732" s="194"/>
      <c r="R732" s="194"/>
      <c r="S732" s="194"/>
      <c r="T732" s="195"/>
      <c r="AT732" s="191" t="s">
        <v>158</v>
      </c>
      <c r="AU732" s="191" t="s">
        <v>86</v>
      </c>
      <c r="AV732" s="12" t="s">
        <v>22</v>
      </c>
      <c r="AW732" s="12" t="s">
        <v>40</v>
      </c>
      <c r="AX732" s="12" t="s">
        <v>76</v>
      </c>
      <c r="AY732" s="191" t="s">
        <v>148</v>
      </c>
    </row>
    <row r="733" spans="2:51" s="13" customFormat="1" ht="13.5">
      <c r="B733" s="196"/>
      <c r="D733" s="186" t="s">
        <v>158</v>
      </c>
      <c r="E733" s="205" t="s">
        <v>20</v>
      </c>
      <c r="F733" s="206" t="s">
        <v>495</v>
      </c>
      <c r="H733" s="207">
        <v>222.618</v>
      </c>
      <c r="I733" s="201"/>
      <c r="L733" s="196"/>
      <c r="M733" s="202"/>
      <c r="N733" s="203"/>
      <c r="O733" s="203"/>
      <c r="P733" s="203"/>
      <c r="Q733" s="203"/>
      <c r="R733" s="203"/>
      <c r="S733" s="203"/>
      <c r="T733" s="204"/>
      <c r="AT733" s="205" t="s">
        <v>158</v>
      </c>
      <c r="AU733" s="205" t="s">
        <v>86</v>
      </c>
      <c r="AV733" s="13" t="s">
        <v>86</v>
      </c>
      <c r="AW733" s="13" t="s">
        <v>40</v>
      </c>
      <c r="AX733" s="13" t="s">
        <v>76</v>
      </c>
      <c r="AY733" s="205" t="s">
        <v>148</v>
      </c>
    </row>
    <row r="734" spans="2:51" s="14" customFormat="1" ht="13.5">
      <c r="B734" s="208"/>
      <c r="D734" s="186" t="s">
        <v>158</v>
      </c>
      <c r="E734" s="209" t="s">
        <v>20</v>
      </c>
      <c r="F734" s="210" t="s">
        <v>188</v>
      </c>
      <c r="H734" s="211">
        <v>1851.182</v>
      </c>
      <c r="I734" s="212"/>
      <c r="L734" s="208"/>
      <c r="M734" s="213"/>
      <c r="N734" s="214"/>
      <c r="O734" s="214"/>
      <c r="P734" s="214"/>
      <c r="Q734" s="214"/>
      <c r="R734" s="214"/>
      <c r="S734" s="214"/>
      <c r="T734" s="215"/>
      <c r="AT734" s="209" t="s">
        <v>158</v>
      </c>
      <c r="AU734" s="209" t="s">
        <v>86</v>
      </c>
      <c r="AV734" s="14" t="s">
        <v>170</v>
      </c>
      <c r="AW734" s="14" t="s">
        <v>40</v>
      </c>
      <c r="AX734" s="14" t="s">
        <v>76</v>
      </c>
      <c r="AY734" s="209" t="s">
        <v>148</v>
      </c>
    </row>
    <row r="735" spans="2:51" s="12" customFormat="1" ht="13.5">
      <c r="B735" s="188"/>
      <c r="D735" s="186" t="s">
        <v>158</v>
      </c>
      <c r="E735" s="189" t="s">
        <v>20</v>
      </c>
      <c r="F735" s="190" t="s">
        <v>496</v>
      </c>
      <c r="H735" s="191" t="s">
        <v>20</v>
      </c>
      <c r="I735" s="192"/>
      <c r="L735" s="188"/>
      <c r="M735" s="193"/>
      <c r="N735" s="194"/>
      <c r="O735" s="194"/>
      <c r="P735" s="194"/>
      <c r="Q735" s="194"/>
      <c r="R735" s="194"/>
      <c r="S735" s="194"/>
      <c r="T735" s="195"/>
      <c r="AT735" s="191" t="s">
        <v>158</v>
      </c>
      <c r="AU735" s="191" t="s">
        <v>86</v>
      </c>
      <c r="AV735" s="12" t="s">
        <v>22</v>
      </c>
      <c r="AW735" s="12" t="s">
        <v>40</v>
      </c>
      <c r="AX735" s="12" t="s">
        <v>76</v>
      </c>
      <c r="AY735" s="191" t="s">
        <v>148</v>
      </c>
    </row>
    <row r="736" spans="2:51" s="12" customFormat="1" ht="13.5">
      <c r="B736" s="188"/>
      <c r="D736" s="186" t="s">
        <v>158</v>
      </c>
      <c r="E736" s="189" t="s">
        <v>20</v>
      </c>
      <c r="F736" s="190" t="s">
        <v>167</v>
      </c>
      <c r="H736" s="191" t="s">
        <v>20</v>
      </c>
      <c r="I736" s="192"/>
      <c r="L736" s="188"/>
      <c r="M736" s="193"/>
      <c r="N736" s="194"/>
      <c r="O736" s="194"/>
      <c r="P736" s="194"/>
      <c r="Q736" s="194"/>
      <c r="R736" s="194"/>
      <c r="S736" s="194"/>
      <c r="T736" s="195"/>
      <c r="AT736" s="191" t="s">
        <v>158</v>
      </c>
      <c r="AU736" s="191" t="s">
        <v>86</v>
      </c>
      <c r="AV736" s="12" t="s">
        <v>22</v>
      </c>
      <c r="AW736" s="12" t="s">
        <v>40</v>
      </c>
      <c r="AX736" s="12" t="s">
        <v>76</v>
      </c>
      <c r="AY736" s="191" t="s">
        <v>148</v>
      </c>
    </row>
    <row r="737" spans="2:51" s="12" customFormat="1" ht="13.5">
      <c r="B737" s="188"/>
      <c r="D737" s="186" t="s">
        <v>158</v>
      </c>
      <c r="E737" s="189" t="s">
        <v>20</v>
      </c>
      <c r="F737" s="190" t="s">
        <v>299</v>
      </c>
      <c r="H737" s="191" t="s">
        <v>20</v>
      </c>
      <c r="I737" s="192"/>
      <c r="L737" s="188"/>
      <c r="M737" s="193"/>
      <c r="N737" s="194"/>
      <c r="O737" s="194"/>
      <c r="P737" s="194"/>
      <c r="Q737" s="194"/>
      <c r="R737" s="194"/>
      <c r="S737" s="194"/>
      <c r="T737" s="195"/>
      <c r="AT737" s="191" t="s">
        <v>158</v>
      </c>
      <c r="AU737" s="191" t="s">
        <v>86</v>
      </c>
      <c r="AV737" s="12" t="s">
        <v>22</v>
      </c>
      <c r="AW737" s="12" t="s">
        <v>40</v>
      </c>
      <c r="AX737" s="12" t="s">
        <v>76</v>
      </c>
      <c r="AY737" s="191" t="s">
        <v>148</v>
      </c>
    </row>
    <row r="738" spans="2:51" s="13" customFormat="1" ht="13.5">
      <c r="B738" s="196"/>
      <c r="D738" s="186" t="s">
        <v>158</v>
      </c>
      <c r="E738" s="205" t="s">
        <v>20</v>
      </c>
      <c r="F738" s="206" t="s">
        <v>300</v>
      </c>
      <c r="H738" s="207">
        <v>3.231</v>
      </c>
      <c r="I738" s="201"/>
      <c r="L738" s="196"/>
      <c r="M738" s="202"/>
      <c r="N738" s="203"/>
      <c r="O738" s="203"/>
      <c r="P738" s="203"/>
      <c r="Q738" s="203"/>
      <c r="R738" s="203"/>
      <c r="S738" s="203"/>
      <c r="T738" s="204"/>
      <c r="AT738" s="205" t="s">
        <v>158</v>
      </c>
      <c r="AU738" s="205" t="s">
        <v>86</v>
      </c>
      <c r="AV738" s="13" t="s">
        <v>86</v>
      </c>
      <c r="AW738" s="13" t="s">
        <v>40</v>
      </c>
      <c r="AX738" s="13" t="s">
        <v>76</v>
      </c>
      <c r="AY738" s="205" t="s">
        <v>148</v>
      </c>
    </row>
    <row r="739" spans="2:51" s="13" customFormat="1" ht="13.5">
      <c r="B739" s="196"/>
      <c r="D739" s="186" t="s">
        <v>158</v>
      </c>
      <c r="E739" s="205" t="s">
        <v>20</v>
      </c>
      <c r="F739" s="206" t="s">
        <v>300</v>
      </c>
      <c r="H739" s="207">
        <v>3.231</v>
      </c>
      <c r="I739" s="201"/>
      <c r="L739" s="196"/>
      <c r="M739" s="202"/>
      <c r="N739" s="203"/>
      <c r="O739" s="203"/>
      <c r="P739" s="203"/>
      <c r="Q739" s="203"/>
      <c r="R739" s="203"/>
      <c r="S739" s="203"/>
      <c r="T739" s="204"/>
      <c r="AT739" s="205" t="s">
        <v>158</v>
      </c>
      <c r="AU739" s="205" t="s">
        <v>86</v>
      </c>
      <c r="AV739" s="13" t="s">
        <v>86</v>
      </c>
      <c r="AW739" s="13" t="s">
        <v>40</v>
      </c>
      <c r="AX739" s="13" t="s">
        <v>76</v>
      </c>
      <c r="AY739" s="205" t="s">
        <v>148</v>
      </c>
    </row>
    <row r="740" spans="2:51" s="14" customFormat="1" ht="13.5">
      <c r="B740" s="208"/>
      <c r="D740" s="186" t="s">
        <v>158</v>
      </c>
      <c r="E740" s="209" t="s">
        <v>20</v>
      </c>
      <c r="F740" s="210" t="s">
        <v>188</v>
      </c>
      <c r="H740" s="211">
        <v>6.462</v>
      </c>
      <c r="I740" s="212"/>
      <c r="L740" s="208"/>
      <c r="M740" s="213"/>
      <c r="N740" s="214"/>
      <c r="O740" s="214"/>
      <c r="P740" s="214"/>
      <c r="Q740" s="214"/>
      <c r="R740" s="214"/>
      <c r="S740" s="214"/>
      <c r="T740" s="215"/>
      <c r="AT740" s="209" t="s">
        <v>158</v>
      </c>
      <c r="AU740" s="209" t="s">
        <v>86</v>
      </c>
      <c r="AV740" s="14" t="s">
        <v>170</v>
      </c>
      <c r="AW740" s="14" t="s">
        <v>40</v>
      </c>
      <c r="AX740" s="14" t="s">
        <v>76</v>
      </c>
      <c r="AY740" s="209" t="s">
        <v>148</v>
      </c>
    </row>
    <row r="741" spans="2:51" s="15" customFormat="1" ht="13.5">
      <c r="B741" s="216"/>
      <c r="D741" s="197" t="s">
        <v>158</v>
      </c>
      <c r="E741" s="217" t="s">
        <v>20</v>
      </c>
      <c r="F741" s="218" t="s">
        <v>191</v>
      </c>
      <c r="H741" s="219">
        <v>1857.644</v>
      </c>
      <c r="I741" s="220"/>
      <c r="L741" s="216"/>
      <c r="M741" s="221"/>
      <c r="N741" s="222"/>
      <c r="O741" s="222"/>
      <c r="P741" s="222"/>
      <c r="Q741" s="222"/>
      <c r="R741" s="222"/>
      <c r="S741" s="222"/>
      <c r="T741" s="223"/>
      <c r="AT741" s="224" t="s">
        <v>158</v>
      </c>
      <c r="AU741" s="224" t="s">
        <v>86</v>
      </c>
      <c r="AV741" s="15" t="s">
        <v>155</v>
      </c>
      <c r="AW741" s="15" t="s">
        <v>40</v>
      </c>
      <c r="AX741" s="15" t="s">
        <v>22</v>
      </c>
      <c r="AY741" s="224" t="s">
        <v>148</v>
      </c>
    </row>
    <row r="742" spans="2:65" s="1" customFormat="1" ht="22.5" customHeight="1">
      <c r="B742" s="173"/>
      <c r="C742" s="174" t="s">
        <v>497</v>
      </c>
      <c r="D742" s="174" t="s">
        <v>150</v>
      </c>
      <c r="E742" s="175" t="s">
        <v>498</v>
      </c>
      <c r="F742" s="176" t="s">
        <v>499</v>
      </c>
      <c r="G742" s="177" t="s">
        <v>153</v>
      </c>
      <c r="H742" s="178">
        <v>73.782</v>
      </c>
      <c r="I742" s="179"/>
      <c r="J742" s="180">
        <f>ROUND(I742*H742,2)</f>
        <v>0</v>
      </c>
      <c r="K742" s="176" t="s">
        <v>154</v>
      </c>
      <c r="L742" s="36"/>
      <c r="M742" s="181" t="s">
        <v>20</v>
      </c>
      <c r="N742" s="182" t="s">
        <v>48</v>
      </c>
      <c r="O742" s="37"/>
      <c r="P742" s="183">
        <f>O742*H742</f>
        <v>0</v>
      </c>
      <c r="Q742" s="183">
        <v>0.02048</v>
      </c>
      <c r="R742" s="183">
        <f>Q742*H742</f>
        <v>1.51105536</v>
      </c>
      <c r="S742" s="183">
        <v>0</v>
      </c>
      <c r="T742" s="184">
        <f>S742*H742</f>
        <v>0</v>
      </c>
      <c r="AR742" s="19" t="s">
        <v>155</v>
      </c>
      <c r="AT742" s="19" t="s">
        <v>150</v>
      </c>
      <c r="AU742" s="19" t="s">
        <v>86</v>
      </c>
      <c r="AY742" s="19" t="s">
        <v>148</v>
      </c>
      <c r="BE742" s="185">
        <f>IF(N742="základní",J742,0)</f>
        <v>0</v>
      </c>
      <c r="BF742" s="185">
        <f>IF(N742="snížená",J742,0)</f>
        <v>0</v>
      </c>
      <c r="BG742" s="185">
        <f>IF(N742="zákl. přenesená",J742,0)</f>
        <v>0</v>
      </c>
      <c r="BH742" s="185">
        <f>IF(N742="sníž. přenesená",J742,0)</f>
        <v>0</v>
      </c>
      <c r="BI742" s="185">
        <f>IF(N742="nulová",J742,0)</f>
        <v>0</v>
      </c>
      <c r="BJ742" s="19" t="s">
        <v>86</v>
      </c>
      <c r="BK742" s="185">
        <f>ROUND(I742*H742,2)</f>
        <v>0</v>
      </c>
      <c r="BL742" s="19" t="s">
        <v>155</v>
      </c>
      <c r="BM742" s="19" t="s">
        <v>497</v>
      </c>
    </row>
    <row r="743" spans="2:47" s="1" customFormat="1" ht="27">
      <c r="B743" s="36"/>
      <c r="D743" s="186" t="s">
        <v>156</v>
      </c>
      <c r="F743" s="187" t="s">
        <v>500</v>
      </c>
      <c r="I743" s="147"/>
      <c r="L743" s="36"/>
      <c r="M743" s="65"/>
      <c r="N743" s="37"/>
      <c r="O743" s="37"/>
      <c r="P743" s="37"/>
      <c r="Q743" s="37"/>
      <c r="R743" s="37"/>
      <c r="S743" s="37"/>
      <c r="T743" s="66"/>
      <c r="AT743" s="19" t="s">
        <v>156</v>
      </c>
      <c r="AU743" s="19" t="s">
        <v>86</v>
      </c>
    </row>
    <row r="744" spans="2:51" s="12" customFormat="1" ht="13.5">
      <c r="B744" s="188"/>
      <c r="D744" s="186" t="s">
        <v>158</v>
      </c>
      <c r="E744" s="189" t="s">
        <v>20</v>
      </c>
      <c r="F744" s="190" t="s">
        <v>501</v>
      </c>
      <c r="H744" s="191" t="s">
        <v>20</v>
      </c>
      <c r="I744" s="192"/>
      <c r="L744" s="188"/>
      <c r="M744" s="193"/>
      <c r="N744" s="194"/>
      <c r="O744" s="194"/>
      <c r="P744" s="194"/>
      <c r="Q744" s="194"/>
      <c r="R744" s="194"/>
      <c r="S744" s="194"/>
      <c r="T744" s="195"/>
      <c r="AT744" s="191" t="s">
        <v>158</v>
      </c>
      <c r="AU744" s="191" t="s">
        <v>86</v>
      </c>
      <c r="AV744" s="12" t="s">
        <v>22</v>
      </c>
      <c r="AW744" s="12" t="s">
        <v>40</v>
      </c>
      <c r="AX744" s="12" t="s">
        <v>76</v>
      </c>
      <c r="AY744" s="191" t="s">
        <v>148</v>
      </c>
    </row>
    <row r="745" spans="2:51" s="12" customFormat="1" ht="13.5">
      <c r="B745" s="188"/>
      <c r="D745" s="186" t="s">
        <v>158</v>
      </c>
      <c r="E745" s="189" t="s">
        <v>20</v>
      </c>
      <c r="F745" s="190" t="s">
        <v>176</v>
      </c>
      <c r="H745" s="191" t="s">
        <v>20</v>
      </c>
      <c r="I745" s="192"/>
      <c r="L745" s="188"/>
      <c r="M745" s="193"/>
      <c r="N745" s="194"/>
      <c r="O745" s="194"/>
      <c r="P745" s="194"/>
      <c r="Q745" s="194"/>
      <c r="R745" s="194"/>
      <c r="S745" s="194"/>
      <c r="T745" s="195"/>
      <c r="AT745" s="191" t="s">
        <v>158</v>
      </c>
      <c r="AU745" s="191" t="s">
        <v>86</v>
      </c>
      <c r="AV745" s="12" t="s">
        <v>22</v>
      </c>
      <c r="AW745" s="12" t="s">
        <v>40</v>
      </c>
      <c r="AX745" s="12" t="s">
        <v>76</v>
      </c>
      <c r="AY745" s="191" t="s">
        <v>148</v>
      </c>
    </row>
    <row r="746" spans="2:51" s="12" customFormat="1" ht="13.5">
      <c r="B746" s="188"/>
      <c r="D746" s="186" t="s">
        <v>158</v>
      </c>
      <c r="E746" s="189" t="s">
        <v>20</v>
      </c>
      <c r="F746" s="190" t="s">
        <v>177</v>
      </c>
      <c r="H746" s="191" t="s">
        <v>20</v>
      </c>
      <c r="I746" s="192"/>
      <c r="L746" s="188"/>
      <c r="M746" s="193"/>
      <c r="N746" s="194"/>
      <c r="O746" s="194"/>
      <c r="P746" s="194"/>
      <c r="Q746" s="194"/>
      <c r="R746" s="194"/>
      <c r="S746" s="194"/>
      <c r="T746" s="195"/>
      <c r="AT746" s="191" t="s">
        <v>158</v>
      </c>
      <c r="AU746" s="191" t="s">
        <v>86</v>
      </c>
      <c r="AV746" s="12" t="s">
        <v>22</v>
      </c>
      <c r="AW746" s="12" t="s">
        <v>40</v>
      </c>
      <c r="AX746" s="12" t="s">
        <v>76</v>
      </c>
      <c r="AY746" s="191" t="s">
        <v>148</v>
      </c>
    </row>
    <row r="747" spans="2:51" s="12" customFormat="1" ht="13.5">
      <c r="B747" s="188"/>
      <c r="D747" s="186" t="s">
        <v>158</v>
      </c>
      <c r="E747" s="189" t="s">
        <v>20</v>
      </c>
      <c r="F747" s="190" t="s">
        <v>178</v>
      </c>
      <c r="H747" s="191" t="s">
        <v>20</v>
      </c>
      <c r="I747" s="192"/>
      <c r="L747" s="188"/>
      <c r="M747" s="193"/>
      <c r="N747" s="194"/>
      <c r="O747" s="194"/>
      <c r="P747" s="194"/>
      <c r="Q747" s="194"/>
      <c r="R747" s="194"/>
      <c r="S747" s="194"/>
      <c r="T747" s="195"/>
      <c r="AT747" s="191" t="s">
        <v>158</v>
      </c>
      <c r="AU747" s="191" t="s">
        <v>86</v>
      </c>
      <c r="AV747" s="12" t="s">
        <v>22</v>
      </c>
      <c r="AW747" s="12" t="s">
        <v>40</v>
      </c>
      <c r="AX747" s="12" t="s">
        <v>76</v>
      </c>
      <c r="AY747" s="191" t="s">
        <v>148</v>
      </c>
    </row>
    <row r="748" spans="2:51" s="13" customFormat="1" ht="13.5">
      <c r="B748" s="196"/>
      <c r="D748" s="186" t="s">
        <v>158</v>
      </c>
      <c r="E748" s="205" t="s">
        <v>20</v>
      </c>
      <c r="F748" s="206" t="s">
        <v>502</v>
      </c>
      <c r="H748" s="207">
        <v>15.263</v>
      </c>
      <c r="I748" s="201"/>
      <c r="L748" s="196"/>
      <c r="M748" s="202"/>
      <c r="N748" s="203"/>
      <c r="O748" s="203"/>
      <c r="P748" s="203"/>
      <c r="Q748" s="203"/>
      <c r="R748" s="203"/>
      <c r="S748" s="203"/>
      <c r="T748" s="204"/>
      <c r="AT748" s="205" t="s">
        <v>158</v>
      </c>
      <c r="AU748" s="205" t="s">
        <v>86</v>
      </c>
      <c r="AV748" s="13" t="s">
        <v>86</v>
      </c>
      <c r="AW748" s="13" t="s">
        <v>40</v>
      </c>
      <c r="AX748" s="13" t="s">
        <v>76</v>
      </c>
      <c r="AY748" s="205" t="s">
        <v>148</v>
      </c>
    </row>
    <row r="749" spans="2:51" s="13" customFormat="1" ht="13.5">
      <c r="B749" s="196"/>
      <c r="D749" s="186" t="s">
        <v>158</v>
      </c>
      <c r="E749" s="205" t="s">
        <v>20</v>
      </c>
      <c r="F749" s="206" t="s">
        <v>503</v>
      </c>
      <c r="H749" s="207">
        <v>2.325</v>
      </c>
      <c r="I749" s="201"/>
      <c r="L749" s="196"/>
      <c r="M749" s="202"/>
      <c r="N749" s="203"/>
      <c r="O749" s="203"/>
      <c r="P749" s="203"/>
      <c r="Q749" s="203"/>
      <c r="R749" s="203"/>
      <c r="S749" s="203"/>
      <c r="T749" s="204"/>
      <c r="AT749" s="205" t="s">
        <v>158</v>
      </c>
      <c r="AU749" s="205" t="s">
        <v>86</v>
      </c>
      <c r="AV749" s="13" t="s">
        <v>86</v>
      </c>
      <c r="AW749" s="13" t="s">
        <v>40</v>
      </c>
      <c r="AX749" s="13" t="s">
        <v>76</v>
      </c>
      <c r="AY749" s="205" t="s">
        <v>148</v>
      </c>
    </row>
    <row r="750" spans="2:51" s="13" customFormat="1" ht="13.5">
      <c r="B750" s="196"/>
      <c r="D750" s="186" t="s">
        <v>158</v>
      </c>
      <c r="E750" s="205" t="s">
        <v>20</v>
      </c>
      <c r="F750" s="206" t="s">
        <v>504</v>
      </c>
      <c r="H750" s="207">
        <v>2.187</v>
      </c>
      <c r="I750" s="201"/>
      <c r="L750" s="196"/>
      <c r="M750" s="202"/>
      <c r="N750" s="203"/>
      <c r="O750" s="203"/>
      <c r="P750" s="203"/>
      <c r="Q750" s="203"/>
      <c r="R750" s="203"/>
      <c r="S750" s="203"/>
      <c r="T750" s="204"/>
      <c r="AT750" s="205" t="s">
        <v>158</v>
      </c>
      <c r="AU750" s="205" t="s">
        <v>86</v>
      </c>
      <c r="AV750" s="13" t="s">
        <v>86</v>
      </c>
      <c r="AW750" s="13" t="s">
        <v>40</v>
      </c>
      <c r="AX750" s="13" t="s">
        <v>76</v>
      </c>
      <c r="AY750" s="205" t="s">
        <v>148</v>
      </c>
    </row>
    <row r="751" spans="2:51" s="12" customFormat="1" ht="13.5">
      <c r="B751" s="188"/>
      <c r="D751" s="186" t="s">
        <v>158</v>
      </c>
      <c r="E751" s="189" t="s">
        <v>20</v>
      </c>
      <c r="F751" s="190" t="s">
        <v>182</v>
      </c>
      <c r="H751" s="191" t="s">
        <v>20</v>
      </c>
      <c r="I751" s="192"/>
      <c r="L751" s="188"/>
      <c r="M751" s="193"/>
      <c r="N751" s="194"/>
      <c r="O751" s="194"/>
      <c r="P751" s="194"/>
      <c r="Q751" s="194"/>
      <c r="R751" s="194"/>
      <c r="S751" s="194"/>
      <c r="T751" s="195"/>
      <c r="AT751" s="191" t="s">
        <v>158</v>
      </c>
      <c r="AU751" s="191" t="s">
        <v>86</v>
      </c>
      <c r="AV751" s="12" t="s">
        <v>22</v>
      </c>
      <c r="AW751" s="12" t="s">
        <v>40</v>
      </c>
      <c r="AX751" s="12" t="s">
        <v>76</v>
      </c>
      <c r="AY751" s="191" t="s">
        <v>148</v>
      </c>
    </row>
    <row r="752" spans="2:51" s="13" customFormat="1" ht="13.5">
      <c r="B752" s="196"/>
      <c r="D752" s="186" t="s">
        <v>158</v>
      </c>
      <c r="E752" s="205" t="s">
        <v>20</v>
      </c>
      <c r="F752" s="206" t="s">
        <v>505</v>
      </c>
      <c r="H752" s="207">
        <v>27.122</v>
      </c>
      <c r="I752" s="201"/>
      <c r="L752" s="196"/>
      <c r="M752" s="202"/>
      <c r="N752" s="203"/>
      <c r="O752" s="203"/>
      <c r="P752" s="203"/>
      <c r="Q752" s="203"/>
      <c r="R752" s="203"/>
      <c r="S752" s="203"/>
      <c r="T752" s="204"/>
      <c r="AT752" s="205" t="s">
        <v>158</v>
      </c>
      <c r="AU752" s="205" t="s">
        <v>86</v>
      </c>
      <c r="AV752" s="13" t="s">
        <v>86</v>
      </c>
      <c r="AW752" s="13" t="s">
        <v>40</v>
      </c>
      <c r="AX752" s="13" t="s">
        <v>76</v>
      </c>
      <c r="AY752" s="205" t="s">
        <v>148</v>
      </c>
    </row>
    <row r="753" spans="2:51" s="12" customFormat="1" ht="13.5">
      <c r="B753" s="188"/>
      <c r="D753" s="186" t="s">
        <v>158</v>
      </c>
      <c r="E753" s="189" t="s">
        <v>20</v>
      </c>
      <c r="F753" s="190" t="s">
        <v>184</v>
      </c>
      <c r="H753" s="191" t="s">
        <v>20</v>
      </c>
      <c r="I753" s="192"/>
      <c r="L753" s="188"/>
      <c r="M753" s="193"/>
      <c r="N753" s="194"/>
      <c r="O753" s="194"/>
      <c r="P753" s="194"/>
      <c r="Q753" s="194"/>
      <c r="R753" s="194"/>
      <c r="S753" s="194"/>
      <c r="T753" s="195"/>
      <c r="AT753" s="191" t="s">
        <v>158</v>
      </c>
      <c r="AU753" s="191" t="s">
        <v>86</v>
      </c>
      <c r="AV753" s="12" t="s">
        <v>22</v>
      </c>
      <c r="AW753" s="12" t="s">
        <v>40</v>
      </c>
      <c r="AX753" s="12" t="s">
        <v>76</v>
      </c>
      <c r="AY753" s="191" t="s">
        <v>148</v>
      </c>
    </row>
    <row r="754" spans="2:51" s="13" customFormat="1" ht="13.5">
      <c r="B754" s="196"/>
      <c r="D754" s="186" t="s">
        <v>158</v>
      </c>
      <c r="E754" s="205" t="s">
        <v>20</v>
      </c>
      <c r="F754" s="206" t="s">
        <v>506</v>
      </c>
      <c r="H754" s="207">
        <v>4.245</v>
      </c>
      <c r="I754" s="201"/>
      <c r="L754" s="196"/>
      <c r="M754" s="202"/>
      <c r="N754" s="203"/>
      <c r="O754" s="203"/>
      <c r="P754" s="203"/>
      <c r="Q754" s="203"/>
      <c r="R754" s="203"/>
      <c r="S754" s="203"/>
      <c r="T754" s="204"/>
      <c r="AT754" s="205" t="s">
        <v>158</v>
      </c>
      <c r="AU754" s="205" t="s">
        <v>86</v>
      </c>
      <c r="AV754" s="13" t="s">
        <v>86</v>
      </c>
      <c r="AW754" s="13" t="s">
        <v>40</v>
      </c>
      <c r="AX754" s="13" t="s">
        <v>76</v>
      </c>
      <c r="AY754" s="205" t="s">
        <v>148</v>
      </c>
    </row>
    <row r="755" spans="2:51" s="12" customFormat="1" ht="13.5">
      <c r="B755" s="188"/>
      <c r="D755" s="186" t="s">
        <v>158</v>
      </c>
      <c r="E755" s="189" t="s">
        <v>20</v>
      </c>
      <c r="F755" s="190" t="s">
        <v>186</v>
      </c>
      <c r="H755" s="191" t="s">
        <v>20</v>
      </c>
      <c r="I755" s="192"/>
      <c r="L755" s="188"/>
      <c r="M755" s="193"/>
      <c r="N755" s="194"/>
      <c r="O755" s="194"/>
      <c r="P755" s="194"/>
      <c r="Q755" s="194"/>
      <c r="R755" s="194"/>
      <c r="S755" s="194"/>
      <c r="T755" s="195"/>
      <c r="AT755" s="191" t="s">
        <v>158</v>
      </c>
      <c r="AU755" s="191" t="s">
        <v>86</v>
      </c>
      <c r="AV755" s="12" t="s">
        <v>22</v>
      </c>
      <c r="AW755" s="12" t="s">
        <v>40</v>
      </c>
      <c r="AX755" s="12" t="s">
        <v>76</v>
      </c>
      <c r="AY755" s="191" t="s">
        <v>148</v>
      </c>
    </row>
    <row r="756" spans="2:51" s="13" customFormat="1" ht="13.5">
      <c r="B756" s="196"/>
      <c r="D756" s="186" t="s">
        <v>158</v>
      </c>
      <c r="E756" s="205" t="s">
        <v>20</v>
      </c>
      <c r="F756" s="206" t="s">
        <v>507</v>
      </c>
      <c r="H756" s="207">
        <v>22.64</v>
      </c>
      <c r="I756" s="201"/>
      <c r="L756" s="196"/>
      <c r="M756" s="202"/>
      <c r="N756" s="203"/>
      <c r="O756" s="203"/>
      <c r="P756" s="203"/>
      <c r="Q756" s="203"/>
      <c r="R756" s="203"/>
      <c r="S756" s="203"/>
      <c r="T756" s="204"/>
      <c r="AT756" s="205" t="s">
        <v>158</v>
      </c>
      <c r="AU756" s="205" t="s">
        <v>86</v>
      </c>
      <c r="AV756" s="13" t="s">
        <v>86</v>
      </c>
      <c r="AW756" s="13" t="s">
        <v>40</v>
      </c>
      <c r="AX756" s="13" t="s">
        <v>76</v>
      </c>
      <c r="AY756" s="205" t="s">
        <v>148</v>
      </c>
    </row>
    <row r="757" spans="2:51" s="15" customFormat="1" ht="13.5">
      <c r="B757" s="216"/>
      <c r="D757" s="197" t="s">
        <v>158</v>
      </c>
      <c r="E757" s="217" t="s">
        <v>20</v>
      </c>
      <c r="F757" s="218" t="s">
        <v>191</v>
      </c>
      <c r="H757" s="219">
        <v>73.782</v>
      </c>
      <c r="I757" s="220"/>
      <c r="L757" s="216"/>
      <c r="M757" s="221"/>
      <c r="N757" s="222"/>
      <c r="O757" s="222"/>
      <c r="P757" s="222"/>
      <c r="Q757" s="222"/>
      <c r="R757" s="222"/>
      <c r="S757" s="222"/>
      <c r="T757" s="223"/>
      <c r="AT757" s="224" t="s">
        <v>158</v>
      </c>
      <c r="AU757" s="224" t="s">
        <v>86</v>
      </c>
      <c r="AV757" s="15" t="s">
        <v>155</v>
      </c>
      <c r="AW757" s="15" t="s">
        <v>40</v>
      </c>
      <c r="AX757" s="15" t="s">
        <v>22</v>
      </c>
      <c r="AY757" s="224" t="s">
        <v>148</v>
      </c>
    </row>
    <row r="758" spans="2:65" s="1" customFormat="1" ht="22.5" customHeight="1">
      <c r="B758" s="173"/>
      <c r="C758" s="174" t="s">
        <v>508</v>
      </c>
      <c r="D758" s="174" t="s">
        <v>150</v>
      </c>
      <c r="E758" s="175" t="s">
        <v>509</v>
      </c>
      <c r="F758" s="176" t="s">
        <v>510</v>
      </c>
      <c r="G758" s="177" t="s">
        <v>153</v>
      </c>
      <c r="H758" s="178">
        <v>6.462</v>
      </c>
      <c r="I758" s="179"/>
      <c r="J758" s="180">
        <f>ROUND(I758*H758,2)</f>
        <v>0</v>
      </c>
      <c r="K758" s="176" t="s">
        <v>154</v>
      </c>
      <c r="L758" s="36"/>
      <c r="M758" s="181" t="s">
        <v>20</v>
      </c>
      <c r="N758" s="182" t="s">
        <v>48</v>
      </c>
      <c r="O758" s="37"/>
      <c r="P758" s="183">
        <f>O758*H758</f>
        <v>0</v>
      </c>
      <c r="Q758" s="183">
        <v>0.00489</v>
      </c>
      <c r="R758" s="183">
        <f>Q758*H758</f>
        <v>0.03159918</v>
      </c>
      <c r="S758" s="183">
        <v>0</v>
      </c>
      <c r="T758" s="184">
        <f>S758*H758</f>
        <v>0</v>
      </c>
      <c r="AR758" s="19" t="s">
        <v>155</v>
      </c>
      <c r="AT758" s="19" t="s">
        <v>150</v>
      </c>
      <c r="AU758" s="19" t="s">
        <v>86</v>
      </c>
      <c r="AY758" s="19" t="s">
        <v>148</v>
      </c>
      <c r="BE758" s="185">
        <f>IF(N758="základní",J758,0)</f>
        <v>0</v>
      </c>
      <c r="BF758" s="185">
        <f>IF(N758="snížená",J758,0)</f>
        <v>0</v>
      </c>
      <c r="BG758" s="185">
        <f>IF(N758="zákl. přenesená",J758,0)</f>
        <v>0</v>
      </c>
      <c r="BH758" s="185">
        <f>IF(N758="sníž. přenesená",J758,0)</f>
        <v>0</v>
      </c>
      <c r="BI758" s="185">
        <f>IF(N758="nulová",J758,0)</f>
        <v>0</v>
      </c>
      <c r="BJ758" s="19" t="s">
        <v>86</v>
      </c>
      <c r="BK758" s="185">
        <f>ROUND(I758*H758,2)</f>
        <v>0</v>
      </c>
      <c r="BL758" s="19" t="s">
        <v>155</v>
      </c>
      <c r="BM758" s="19" t="s">
        <v>508</v>
      </c>
    </row>
    <row r="759" spans="2:47" s="1" customFormat="1" ht="27">
      <c r="B759" s="36"/>
      <c r="D759" s="186" t="s">
        <v>156</v>
      </c>
      <c r="F759" s="187" t="s">
        <v>511</v>
      </c>
      <c r="I759" s="147"/>
      <c r="L759" s="36"/>
      <c r="M759" s="65"/>
      <c r="N759" s="37"/>
      <c r="O759" s="37"/>
      <c r="P759" s="37"/>
      <c r="Q759" s="37"/>
      <c r="R759" s="37"/>
      <c r="S759" s="37"/>
      <c r="T759" s="66"/>
      <c r="AT759" s="19" t="s">
        <v>156</v>
      </c>
      <c r="AU759" s="19" t="s">
        <v>86</v>
      </c>
    </row>
    <row r="760" spans="2:51" s="12" customFormat="1" ht="13.5">
      <c r="B760" s="188"/>
      <c r="D760" s="186" t="s">
        <v>158</v>
      </c>
      <c r="E760" s="189" t="s">
        <v>20</v>
      </c>
      <c r="F760" s="190" t="s">
        <v>512</v>
      </c>
      <c r="H760" s="191" t="s">
        <v>20</v>
      </c>
      <c r="I760" s="192"/>
      <c r="L760" s="188"/>
      <c r="M760" s="193"/>
      <c r="N760" s="194"/>
      <c r="O760" s="194"/>
      <c r="P760" s="194"/>
      <c r="Q760" s="194"/>
      <c r="R760" s="194"/>
      <c r="S760" s="194"/>
      <c r="T760" s="195"/>
      <c r="AT760" s="191" t="s">
        <v>158</v>
      </c>
      <c r="AU760" s="191" t="s">
        <v>86</v>
      </c>
      <c r="AV760" s="12" t="s">
        <v>22</v>
      </c>
      <c r="AW760" s="12" t="s">
        <v>40</v>
      </c>
      <c r="AX760" s="12" t="s">
        <v>76</v>
      </c>
      <c r="AY760" s="191" t="s">
        <v>148</v>
      </c>
    </row>
    <row r="761" spans="2:51" s="12" customFormat="1" ht="13.5">
      <c r="B761" s="188"/>
      <c r="D761" s="186" t="s">
        <v>158</v>
      </c>
      <c r="E761" s="189" t="s">
        <v>20</v>
      </c>
      <c r="F761" s="190" t="s">
        <v>167</v>
      </c>
      <c r="H761" s="191" t="s">
        <v>20</v>
      </c>
      <c r="I761" s="192"/>
      <c r="L761" s="188"/>
      <c r="M761" s="193"/>
      <c r="N761" s="194"/>
      <c r="O761" s="194"/>
      <c r="P761" s="194"/>
      <c r="Q761" s="194"/>
      <c r="R761" s="194"/>
      <c r="S761" s="194"/>
      <c r="T761" s="195"/>
      <c r="AT761" s="191" t="s">
        <v>158</v>
      </c>
      <c r="AU761" s="191" t="s">
        <v>86</v>
      </c>
      <c r="AV761" s="12" t="s">
        <v>22</v>
      </c>
      <c r="AW761" s="12" t="s">
        <v>40</v>
      </c>
      <c r="AX761" s="12" t="s">
        <v>76</v>
      </c>
      <c r="AY761" s="191" t="s">
        <v>148</v>
      </c>
    </row>
    <row r="762" spans="2:51" s="12" customFormat="1" ht="13.5">
      <c r="B762" s="188"/>
      <c r="D762" s="186" t="s">
        <v>158</v>
      </c>
      <c r="E762" s="189" t="s">
        <v>20</v>
      </c>
      <c r="F762" s="190" t="s">
        <v>299</v>
      </c>
      <c r="H762" s="191" t="s">
        <v>20</v>
      </c>
      <c r="I762" s="192"/>
      <c r="L762" s="188"/>
      <c r="M762" s="193"/>
      <c r="N762" s="194"/>
      <c r="O762" s="194"/>
      <c r="P762" s="194"/>
      <c r="Q762" s="194"/>
      <c r="R762" s="194"/>
      <c r="S762" s="194"/>
      <c r="T762" s="195"/>
      <c r="AT762" s="191" t="s">
        <v>158</v>
      </c>
      <c r="AU762" s="191" t="s">
        <v>86</v>
      </c>
      <c r="AV762" s="12" t="s">
        <v>22</v>
      </c>
      <c r="AW762" s="12" t="s">
        <v>40</v>
      </c>
      <c r="AX762" s="12" t="s">
        <v>76</v>
      </c>
      <c r="AY762" s="191" t="s">
        <v>148</v>
      </c>
    </row>
    <row r="763" spans="2:51" s="13" customFormat="1" ht="13.5">
      <c r="B763" s="196"/>
      <c r="D763" s="186" t="s">
        <v>158</v>
      </c>
      <c r="E763" s="205" t="s">
        <v>20</v>
      </c>
      <c r="F763" s="206" t="s">
        <v>300</v>
      </c>
      <c r="H763" s="207">
        <v>3.231</v>
      </c>
      <c r="I763" s="201"/>
      <c r="L763" s="196"/>
      <c r="M763" s="202"/>
      <c r="N763" s="203"/>
      <c r="O763" s="203"/>
      <c r="P763" s="203"/>
      <c r="Q763" s="203"/>
      <c r="R763" s="203"/>
      <c r="S763" s="203"/>
      <c r="T763" s="204"/>
      <c r="AT763" s="205" t="s">
        <v>158</v>
      </c>
      <c r="AU763" s="205" t="s">
        <v>86</v>
      </c>
      <c r="AV763" s="13" t="s">
        <v>86</v>
      </c>
      <c r="AW763" s="13" t="s">
        <v>40</v>
      </c>
      <c r="AX763" s="13" t="s">
        <v>76</v>
      </c>
      <c r="AY763" s="205" t="s">
        <v>148</v>
      </c>
    </row>
    <row r="764" spans="2:51" s="13" customFormat="1" ht="13.5">
      <c r="B764" s="196"/>
      <c r="D764" s="186" t="s">
        <v>158</v>
      </c>
      <c r="E764" s="205" t="s">
        <v>20</v>
      </c>
      <c r="F764" s="206" t="s">
        <v>300</v>
      </c>
      <c r="H764" s="207">
        <v>3.231</v>
      </c>
      <c r="I764" s="201"/>
      <c r="L764" s="196"/>
      <c r="M764" s="202"/>
      <c r="N764" s="203"/>
      <c r="O764" s="203"/>
      <c r="P764" s="203"/>
      <c r="Q764" s="203"/>
      <c r="R764" s="203"/>
      <c r="S764" s="203"/>
      <c r="T764" s="204"/>
      <c r="AT764" s="205" t="s">
        <v>158</v>
      </c>
      <c r="AU764" s="205" t="s">
        <v>86</v>
      </c>
      <c r="AV764" s="13" t="s">
        <v>86</v>
      </c>
      <c r="AW764" s="13" t="s">
        <v>40</v>
      </c>
      <c r="AX764" s="13" t="s">
        <v>76</v>
      </c>
      <c r="AY764" s="205" t="s">
        <v>148</v>
      </c>
    </row>
    <row r="765" spans="2:51" s="15" customFormat="1" ht="13.5">
      <c r="B765" s="216"/>
      <c r="D765" s="197" t="s">
        <v>158</v>
      </c>
      <c r="E765" s="217" t="s">
        <v>20</v>
      </c>
      <c r="F765" s="218" t="s">
        <v>191</v>
      </c>
      <c r="H765" s="219">
        <v>6.462</v>
      </c>
      <c r="I765" s="220"/>
      <c r="L765" s="216"/>
      <c r="M765" s="221"/>
      <c r="N765" s="222"/>
      <c r="O765" s="222"/>
      <c r="P765" s="222"/>
      <c r="Q765" s="222"/>
      <c r="R765" s="222"/>
      <c r="S765" s="222"/>
      <c r="T765" s="223"/>
      <c r="AT765" s="224" t="s">
        <v>158</v>
      </c>
      <c r="AU765" s="224" t="s">
        <v>86</v>
      </c>
      <c r="AV765" s="15" t="s">
        <v>155</v>
      </c>
      <c r="AW765" s="15" t="s">
        <v>40</v>
      </c>
      <c r="AX765" s="15" t="s">
        <v>22</v>
      </c>
      <c r="AY765" s="224" t="s">
        <v>148</v>
      </c>
    </row>
    <row r="766" spans="2:65" s="1" customFormat="1" ht="22.5" customHeight="1">
      <c r="B766" s="173"/>
      <c r="C766" s="174" t="s">
        <v>513</v>
      </c>
      <c r="D766" s="174" t="s">
        <v>150</v>
      </c>
      <c r="E766" s="175" t="s">
        <v>514</v>
      </c>
      <c r="F766" s="176" t="s">
        <v>515</v>
      </c>
      <c r="G766" s="177" t="s">
        <v>273</v>
      </c>
      <c r="H766" s="178">
        <v>661.1</v>
      </c>
      <c r="I766" s="179"/>
      <c r="J766" s="180">
        <f>ROUND(I766*H766,2)</f>
        <v>0</v>
      </c>
      <c r="K766" s="176" t="s">
        <v>154</v>
      </c>
      <c r="L766" s="36"/>
      <c r="M766" s="181" t="s">
        <v>20</v>
      </c>
      <c r="N766" s="182" t="s">
        <v>48</v>
      </c>
      <c r="O766" s="37"/>
      <c r="P766" s="183">
        <f>O766*H766</f>
        <v>0</v>
      </c>
      <c r="Q766" s="183">
        <v>0</v>
      </c>
      <c r="R766" s="183">
        <f>Q766*H766</f>
        <v>0</v>
      </c>
      <c r="S766" s="183">
        <v>0</v>
      </c>
      <c r="T766" s="184">
        <f>S766*H766</f>
        <v>0</v>
      </c>
      <c r="AR766" s="19" t="s">
        <v>155</v>
      </c>
      <c r="AT766" s="19" t="s">
        <v>150</v>
      </c>
      <c r="AU766" s="19" t="s">
        <v>86</v>
      </c>
      <c r="AY766" s="19" t="s">
        <v>148</v>
      </c>
      <c r="BE766" s="185">
        <f>IF(N766="základní",J766,0)</f>
        <v>0</v>
      </c>
      <c r="BF766" s="185">
        <f>IF(N766="snížená",J766,0)</f>
        <v>0</v>
      </c>
      <c r="BG766" s="185">
        <f>IF(N766="zákl. přenesená",J766,0)</f>
        <v>0</v>
      </c>
      <c r="BH766" s="185">
        <f>IF(N766="sníž. přenesená",J766,0)</f>
        <v>0</v>
      </c>
      <c r="BI766" s="185">
        <f>IF(N766="nulová",J766,0)</f>
        <v>0</v>
      </c>
      <c r="BJ766" s="19" t="s">
        <v>86</v>
      </c>
      <c r="BK766" s="185">
        <f>ROUND(I766*H766,2)</f>
        <v>0</v>
      </c>
      <c r="BL766" s="19" t="s">
        <v>155</v>
      </c>
      <c r="BM766" s="19" t="s">
        <v>513</v>
      </c>
    </row>
    <row r="767" spans="2:47" s="1" customFormat="1" ht="27">
      <c r="B767" s="36"/>
      <c r="D767" s="186" t="s">
        <v>156</v>
      </c>
      <c r="F767" s="187" t="s">
        <v>516</v>
      </c>
      <c r="I767" s="147"/>
      <c r="L767" s="36"/>
      <c r="M767" s="65"/>
      <c r="N767" s="37"/>
      <c r="O767" s="37"/>
      <c r="P767" s="37"/>
      <c r="Q767" s="37"/>
      <c r="R767" s="37"/>
      <c r="S767" s="37"/>
      <c r="T767" s="66"/>
      <c r="AT767" s="19" t="s">
        <v>156</v>
      </c>
      <c r="AU767" s="19" t="s">
        <v>86</v>
      </c>
    </row>
    <row r="768" spans="2:51" s="12" customFormat="1" ht="13.5">
      <c r="B768" s="188"/>
      <c r="D768" s="186" t="s">
        <v>158</v>
      </c>
      <c r="E768" s="189" t="s">
        <v>20</v>
      </c>
      <c r="F768" s="190" t="s">
        <v>517</v>
      </c>
      <c r="H768" s="191" t="s">
        <v>20</v>
      </c>
      <c r="I768" s="192"/>
      <c r="L768" s="188"/>
      <c r="M768" s="193"/>
      <c r="N768" s="194"/>
      <c r="O768" s="194"/>
      <c r="P768" s="194"/>
      <c r="Q768" s="194"/>
      <c r="R768" s="194"/>
      <c r="S768" s="194"/>
      <c r="T768" s="195"/>
      <c r="AT768" s="191" t="s">
        <v>158</v>
      </c>
      <c r="AU768" s="191" t="s">
        <v>86</v>
      </c>
      <c r="AV768" s="12" t="s">
        <v>22</v>
      </c>
      <c r="AW768" s="12" t="s">
        <v>40</v>
      </c>
      <c r="AX768" s="12" t="s">
        <v>76</v>
      </c>
      <c r="AY768" s="191" t="s">
        <v>148</v>
      </c>
    </row>
    <row r="769" spans="2:51" s="12" customFormat="1" ht="13.5">
      <c r="B769" s="188"/>
      <c r="D769" s="186" t="s">
        <v>158</v>
      </c>
      <c r="E769" s="189" t="s">
        <v>20</v>
      </c>
      <c r="F769" s="190" t="s">
        <v>518</v>
      </c>
      <c r="H769" s="191" t="s">
        <v>20</v>
      </c>
      <c r="I769" s="192"/>
      <c r="L769" s="188"/>
      <c r="M769" s="193"/>
      <c r="N769" s="194"/>
      <c r="O769" s="194"/>
      <c r="P769" s="194"/>
      <c r="Q769" s="194"/>
      <c r="R769" s="194"/>
      <c r="S769" s="194"/>
      <c r="T769" s="195"/>
      <c r="AT769" s="191" t="s">
        <v>158</v>
      </c>
      <c r="AU769" s="191" t="s">
        <v>86</v>
      </c>
      <c r="AV769" s="12" t="s">
        <v>22</v>
      </c>
      <c r="AW769" s="12" t="s">
        <v>40</v>
      </c>
      <c r="AX769" s="12" t="s">
        <v>76</v>
      </c>
      <c r="AY769" s="191" t="s">
        <v>148</v>
      </c>
    </row>
    <row r="770" spans="2:51" s="12" customFormat="1" ht="13.5">
      <c r="B770" s="188"/>
      <c r="D770" s="186" t="s">
        <v>158</v>
      </c>
      <c r="E770" s="189" t="s">
        <v>20</v>
      </c>
      <c r="F770" s="190" t="s">
        <v>519</v>
      </c>
      <c r="H770" s="191" t="s">
        <v>20</v>
      </c>
      <c r="I770" s="192"/>
      <c r="L770" s="188"/>
      <c r="M770" s="193"/>
      <c r="N770" s="194"/>
      <c r="O770" s="194"/>
      <c r="P770" s="194"/>
      <c r="Q770" s="194"/>
      <c r="R770" s="194"/>
      <c r="S770" s="194"/>
      <c r="T770" s="195"/>
      <c r="AT770" s="191" t="s">
        <v>158</v>
      </c>
      <c r="AU770" s="191" t="s">
        <v>86</v>
      </c>
      <c r="AV770" s="12" t="s">
        <v>22</v>
      </c>
      <c r="AW770" s="12" t="s">
        <v>40</v>
      </c>
      <c r="AX770" s="12" t="s">
        <v>76</v>
      </c>
      <c r="AY770" s="191" t="s">
        <v>148</v>
      </c>
    </row>
    <row r="771" spans="2:51" s="13" customFormat="1" ht="13.5">
      <c r="B771" s="196"/>
      <c r="D771" s="186" t="s">
        <v>158</v>
      </c>
      <c r="E771" s="205" t="s">
        <v>20</v>
      </c>
      <c r="F771" s="206" t="s">
        <v>520</v>
      </c>
      <c r="H771" s="207">
        <v>9.6</v>
      </c>
      <c r="I771" s="201"/>
      <c r="L771" s="196"/>
      <c r="M771" s="202"/>
      <c r="N771" s="203"/>
      <c r="O771" s="203"/>
      <c r="P771" s="203"/>
      <c r="Q771" s="203"/>
      <c r="R771" s="203"/>
      <c r="S771" s="203"/>
      <c r="T771" s="204"/>
      <c r="AT771" s="205" t="s">
        <v>158</v>
      </c>
      <c r="AU771" s="205" t="s">
        <v>86</v>
      </c>
      <c r="AV771" s="13" t="s">
        <v>86</v>
      </c>
      <c r="AW771" s="13" t="s">
        <v>40</v>
      </c>
      <c r="AX771" s="13" t="s">
        <v>76</v>
      </c>
      <c r="AY771" s="205" t="s">
        <v>148</v>
      </c>
    </row>
    <row r="772" spans="2:51" s="13" customFormat="1" ht="13.5">
      <c r="B772" s="196"/>
      <c r="D772" s="186" t="s">
        <v>158</v>
      </c>
      <c r="E772" s="205" t="s">
        <v>20</v>
      </c>
      <c r="F772" s="206" t="s">
        <v>521</v>
      </c>
      <c r="H772" s="207">
        <v>10.8</v>
      </c>
      <c r="I772" s="201"/>
      <c r="L772" s="196"/>
      <c r="M772" s="202"/>
      <c r="N772" s="203"/>
      <c r="O772" s="203"/>
      <c r="P772" s="203"/>
      <c r="Q772" s="203"/>
      <c r="R772" s="203"/>
      <c r="S772" s="203"/>
      <c r="T772" s="204"/>
      <c r="AT772" s="205" t="s">
        <v>158</v>
      </c>
      <c r="AU772" s="205" t="s">
        <v>86</v>
      </c>
      <c r="AV772" s="13" t="s">
        <v>86</v>
      </c>
      <c r="AW772" s="13" t="s">
        <v>40</v>
      </c>
      <c r="AX772" s="13" t="s">
        <v>76</v>
      </c>
      <c r="AY772" s="205" t="s">
        <v>148</v>
      </c>
    </row>
    <row r="773" spans="2:51" s="13" customFormat="1" ht="13.5">
      <c r="B773" s="196"/>
      <c r="D773" s="186" t="s">
        <v>158</v>
      </c>
      <c r="E773" s="205" t="s">
        <v>20</v>
      </c>
      <c r="F773" s="206" t="s">
        <v>522</v>
      </c>
      <c r="H773" s="207">
        <v>12.6</v>
      </c>
      <c r="I773" s="201"/>
      <c r="L773" s="196"/>
      <c r="M773" s="202"/>
      <c r="N773" s="203"/>
      <c r="O773" s="203"/>
      <c r="P773" s="203"/>
      <c r="Q773" s="203"/>
      <c r="R773" s="203"/>
      <c r="S773" s="203"/>
      <c r="T773" s="204"/>
      <c r="AT773" s="205" t="s">
        <v>158</v>
      </c>
      <c r="AU773" s="205" t="s">
        <v>86</v>
      </c>
      <c r="AV773" s="13" t="s">
        <v>86</v>
      </c>
      <c r="AW773" s="13" t="s">
        <v>40</v>
      </c>
      <c r="AX773" s="13" t="s">
        <v>76</v>
      </c>
      <c r="AY773" s="205" t="s">
        <v>148</v>
      </c>
    </row>
    <row r="774" spans="2:51" s="13" customFormat="1" ht="13.5">
      <c r="B774" s="196"/>
      <c r="D774" s="186" t="s">
        <v>158</v>
      </c>
      <c r="E774" s="205" t="s">
        <v>20</v>
      </c>
      <c r="F774" s="206" t="s">
        <v>523</v>
      </c>
      <c r="H774" s="207">
        <v>18</v>
      </c>
      <c r="I774" s="201"/>
      <c r="L774" s="196"/>
      <c r="M774" s="202"/>
      <c r="N774" s="203"/>
      <c r="O774" s="203"/>
      <c r="P774" s="203"/>
      <c r="Q774" s="203"/>
      <c r="R774" s="203"/>
      <c r="S774" s="203"/>
      <c r="T774" s="204"/>
      <c r="AT774" s="205" t="s">
        <v>158</v>
      </c>
      <c r="AU774" s="205" t="s">
        <v>86</v>
      </c>
      <c r="AV774" s="13" t="s">
        <v>86</v>
      </c>
      <c r="AW774" s="13" t="s">
        <v>40</v>
      </c>
      <c r="AX774" s="13" t="s">
        <v>76</v>
      </c>
      <c r="AY774" s="205" t="s">
        <v>148</v>
      </c>
    </row>
    <row r="775" spans="2:51" s="13" customFormat="1" ht="13.5">
      <c r="B775" s="196"/>
      <c r="D775" s="186" t="s">
        <v>158</v>
      </c>
      <c r="E775" s="205" t="s">
        <v>20</v>
      </c>
      <c r="F775" s="206" t="s">
        <v>524</v>
      </c>
      <c r="H775" s="207">
        <v>5.2</v>
      </c>
      <c r="I775" s="201"/>
      <c r="L775" s="196"/>
      <c r="M775" s="202"/>
      <c r="N775" s="203"/>
      <c r="O775" s="203"/>
      <c r="P775" s="203"/>
      <c r="Q775" s="203"/>
      <c r="R775" s="203"/>
      <c r="S775" s="203"/>
      <c r="T775" s="204"/>
      <c r="AT775" s="205" t="s">
        <v>158</v>
      </c>
      <c r="AU775" s="205" t="s">
        <v>86</v>
      </c>
      <c r="AV775" s="13" t="s">
        <v>86</v>
      </c>
      <c r="AW775" s="13" t="s">
        <v>40</v>
      </c>
      <c r="AX775" s="13" t="s">
        <v>76</v>
      </c>
      <c r="AY775" s="205" t="s">
        <v>148</v>
      </c>
    </row>
    <row r="776" spans="2:51" s="13" customFormat="1" ht="13.5">
      <c r="B776" s="196"/>
      <c r="D776" s="186" t="s">
        <v>158</v>
      </c>
      <c r="E776" s="205" t="s">
        <v>20</v>
      </c>
      <c r="F776" s="206" t="s">
        <v>525</v>
      </c>
      <c r="H776" s="207">
        <v>6.9</v>
      </c>
      <c r="I776" s="201"/>
      <c r="L776" s="196"/>
      <c r="M776" s="202"/>
      <c r="N776" s="203"/>
      <c r="O776" s="203"/>
      <c r="P776" s="203"/>
      <c r="Q776" s="203"/>
      <c r="R776" s="203"/>
      <c r="S776" s="203"/>
      <c r="T776" s="204"/>
      <c r="AT776" s="205" t="s">
        <v>158</v>
      </c>
      <c r="AU776" s="205" t="s">
        <v>86</v>
      </c>
      <c r="AV776" s="13" t="s">
        <v>86</v>
      </c>
      <c r="AW776" s="13" t="s">
        <v>40</v>
      </c>
      <c r="AX776" s="13" t="s">
        <v>76</v>
      </c>
      <c r="AY776" s="205" t="s">
        <v>148</v>
      </c>
    </row>
    <row r="777" spans="2:51" s="12" customFormat="1" ht="13.5">
      <c r="B777" s="188"/>
      <c r="D777" s="186" t="s">
        <v>158</v>
      </c>
      <c r="E777" s="189" t="s">
        <v>20</v>
      </c>
      <c r="F777" s="190" t="s">
        <v>526</v>
      </c>
      <c r="H777" s="191" t="s">
        <v>20</v>
      </c>
      <c r="I777" s="192"/>
      <c r="L777" s="188"/>
      <c r="M777" s="193"/>
      <c r="N777" s="194"/>
      <c r="O777" s="194"/>
      <c r="P777" s="194"/>
      <c r="Q777" s="194"/>
      <c r="R777" s="194"/>
      <c r="S777" s="194"/>
      <c r="T777" s="195"/>
      <c r="AT777" s="191" t="s">
        <v>158</v>
      </c>
      <c r="AU777" s="191" t="s">
        <v>86</v>
      </c>
      <c r="AV777" s="12" t="s">
        <v>22</v>
      </c>
      <c r="AW777" s="12" t="s">
        <v>40</v>
      </c>
      <c r="AX777" s="12" t="s">
        <v>76</v>
      </c>
      <c r="AY777" s="191" t="s">
        <v>148</v>
      </c>
    </row>
    <row r="778" spans="2:51" s="13" customFormat="1" ht="13.5">
      <c r="B778" s="196"/>
      <c r="D778" s="186" t="s">
        <v>158</v>
      </c>
      <c r="E778" s="205" t="s">
        <v>20</v>
      </c>
      <c r="F778" s="206" t="s">
        <v>527</v>
      </c>
      <c r="H778" s="207">
        <v>13.2</v>
      </c>
      <c r="I778" s="201"/>
      <c r="L778" s="196"/>
      <c r="M778" s="202"/>
      <c r="N778" s="203"/>
      <c r="O778" s="203"/>
      <c r="P778" s="203"/>
      <c r="Q778" s="203"/>
      <c r="R778" s="203"/>
      <c r="S778" s="203"/>
      <c r="T778" s="204"/>
      <c r="AT778" s="205" t="s">
        <v>158</v>
      </c>
      <c r="AU778" s="205" t="s">
        <v>86</v>
      </c>
      <c r="AV778" s="13" t="s">
        <v>86</v>
      </c>
      <c r="AW778" s="13" t="s">
        <v>40</v>
      </c>
      <c r="AX778" s="13" t="s">
        <v>76</v>
      </c>
      <c r="AY778" s="205" t="s">
        <v>148</v>
      </c>
    </row>
    <row r="779" spans="2:51" s="13" customFormat="1" ht="13.5">
      <c r="B779" s="196"/>
      <c r="D779" s="186" t="s">
        <v>158</v>
      </c>
      <c r="E779" s="205" t="s">
        <v>20</v>
      </c>
      <c r="F779" s="206" t="s">
        <v>528</v>
      </c>
      <c r="H779" s="207">
        <v>16.2</v>
      </c>
      <c r="I779" s="201"/>
      <c r="L779" s="196"/>
      <c r="M779" s="202"/>
      <c r="N779" s="203"/>
      <c r="O779" s="203"/>
      <c r="P779" s="203"/>
      <c r="Q779" s="203"/>
      <c r="R779" s="203"/>
      <c r="S779" s="203"/>
      <c r="T779" s="204"/>
      <c r="AT779" s="205" t="s">
        <v>158</v>
      </c>
      <c r="AU779" s="205" t="s">
        <v>86</v>
      </c>
      <c r="AV779" s="13" t="s">
        <v>86</v>
      </c>
      <c r="AW779" s="13" t="s">
        <v>40</v>
      </c>
      <c r="AX779" s="13" t="s">
        <v>76</v>
      </c>
      <c r="AY779" s="205" t="s">
        <v>148</v>
      </c>
    </row>
    <row r="780" spans="2:51" s="13" customFormat="1" ht="13.5">
      <c r="B780" s="196"/>
      <c r="D780" s="186" t="s">
        <v>158</v>
      </c>
      <c r="E780" s="205" t="s">
        <v>20</v>
      </c>
      <c r="F780" s="206" t="s">
        <v>529</v>
      </c>
      <c r="H780" s="207">
        <v>14.4</v>
      </c>
      <c r="I780" s="201"/>
      <c r="L780" s="196"/>
      <c r="M780" s="202"/>
      <c r="N780" s="203"/>
      <c r="O780" s="203"/>
      <c r="P780" s="203"/>
      <c r="Q780" s="203"/>
      <c r="R780" s="203"/>
      <c r="S780" s="203"/>
      <c r="T780" s="204"/>
      <c r="AT780" s="205" t="s">
        <v>158</v>
      </c>
      <c r="AU780" s="205" t="s">
        <v>86</v>
      </c>
      <c r="AV780" s="13" t="s">
        <v>86</v>
      </c>
      <c r="AW780" s="13" t="s">
        <v>40</v>
      </c>
      <c r="AX780" s="13" t="s">
        <v>76</v>
      </c>
      <c r="AY780" s="205" t="s">
        <v>148</v>
      </c>
    </row>
    <row r="781" spans="2:51" s="13" customFormat="1" ht="13.5">
      <c r="B781" s="196"/>
      <c r="D781" s="186" t="s">
        <v>158</v>
      </c>
      <c r="E781" s="205" t="s">
        <v>20</v>
      </c>
      <c r="F781" s="206" t="s">
        <v>442</v>
      </c>
      <c r="H781" s="207">
        <v>5.3</v>
      </c>
      <c r="I781" s="201"/>
      <c r="L781" s="196"/>
      <c r="M781" s="202"/>
      <c r="N781" s="203"/>
      <c r="O781" s="203"/>
      <c r="P781" s="203"/>
      <c r="Q781" s="203"/>
      <c r="R781" s="203"/>
      <c r="S781" s="203"/>
      <c r="T781" s="204"/>
      <c r="AT781" s="205" t="s">
        <v>158</v>
      </c>
      <c r="AU781" s="205" t="s">
        <v>86</v>
      </c>
      <c r="AV781" s="13" t="s">
        <v>86</v>
      </c>
      <c r="AW781" s="13" t="s">
        <v>40</v>
      </c>
      <c r="AX781" s="13" t="s">
        <v>76</v>
      </c>
      <c r="AY781" s="205" t="s">
        <v>148</v>
      </c>
    </row>
    <row r="782" spans="2:51" s="13" customFormat="1" ht="13.5">
      <c r="B782" s="196"/>
      <c r="D782" s="186" t="s">
        <v>158</v>
      </c>
      <c r="E782" s="205" t="s">
        <v>20</v>
      </c>
      <c r="F782" s="206" t="s">
        <v>530</v>
      </c>
      <c r="H782" s="207">
        <v>4.4</v>
      </c>
      <c r="I782" s="201"/>
      <c r="L782" s="196"/>
      <c r="M782" s="202"/>
      <c r="N782" s="203"/>
      <c r="O782" s="203"/>
      <c r="P782" s="203"/>
      <c r="Q782" s="203"/>
      <c r="R782" s="203"/>
      <c r="S782" s="203"/>
      <c r="T782" s="204"/>
      <c r="AT782" s="205" t="s">
        <v>158</v>
      </c>
      <c r="AU782" s="205" t="s">
        <v>86</v>
      </c>
      <c r="AV782" s="13" t="s">
        <v>86</v>
      </c>
      <c r="AW782" s="13" t="s">
        <v>40</v>
      </c>
      <c r="AX782" s="13" t="s">
        <v>76</v>
      </c>
      <c r="AY782" s="205" t="s">
        <v>148</v>
      </c>
    </row>
    <row r="783" spans="2:51" s="13" customFormat="1" ht="13.5">
      <c r="B783" s="196"/>
      <c r="D783" s="186" t="s">
        <v>158</v>
      </c>
      <c r="E783" s="205" t="s">
        <v>20</v>
      </c>
      <c r="F783" s="206" t="s">
        <v>531</v>
      </c>
      <c r="H783" s="207">
        <v>30</v>
      </c>
      <c r="I783" s="201"/>
      <c r="L783" s="196"/>
      <c r="M783" s="202"/>
      <c r="N783" s="203"/>
      <c r="O783" s="203"/>
      <c r="P783" s="203"/>
      <c r="Q783" s="203"/>
      <c r="R783" s="203"/>
      <c r="S783" s="203"/>
      <c r="T783" s="204"/>
      <c r="AT783" s="205" t="s">
        <v>158</v>
      </c>
      <c r="AU783" s="205" t="s">
        <v>86</v>
      </c>
      <c r="AV783" s="13" t="s">
        <v>86</v>
      </c>
      <c r="AW783" s="13" t="s">
        <v>40</v>
      </c>
      <c r="AX783" s="13" t="s">
        <v>76</v>
      </c>
      <c r="AY783" s="205" t="s">
        <v>148</v>
      </c>
    </row>
    <row r="784" spans="2:51" s="13" customFormat="1" ht="13.5">
      <c r="B784" s="196"/>
      <c r="D784" s="186" t="s">
        <v>158</v>
      </c>
      <c r="E784" s="205" t="s">
        <v>20</v>
      </c>
      <c r="F784" s="206" t="s">
        <v>532</v>
      </c>
      <c r="H784" s="207">
        <v>23.4</v>
      </c>
      <c r="I784" s="201"/>
      <c r="L784" s="196"/>
      <c r="M784" s="202"/>
      <c r="N784" s="203"/>
      <c r="O784" s="203"/>
      <c r="P784" s="203"/>
      <c r="Q784" s="203"/>
      <c r="R784" s="203"/>
      <c r="S784" s="203"/>
      <c r="T784" s="204"/>
      <c r="AT784" s="205" t="s">
        <v>158</v>
      </c>
      <c r="AU784" s="205" t="s">
        <v>86</v>
      </c>
      <c r="AV784" s="13" t="s">
        <v>86</v>
      </c>
      <c r="AW784" s="13" t="s">
        <v>40</v>
      </c>
      <c r="AX784" s="13" t="s">
        <v>76</v>
      </c>
      <c r="AY784" s="205" t="s">
        <v>148</v>
      </c>
    </row>
    <row r="785" spans="2:51" s="12" customFormat="1" ht="13.5">
      <c r="B785" s="188"/>
      <c r="D785" s="186" t="s">
        <v>158</v>
      </c>
      <c r="E785" s="189" t="s">
        <v>20</v>
      </c>
      <c r="F785" s="190" t="s">
        <v>533</v>
      </c>
      <c r="H785" s="191" t="s">
        <v>20</v>
      </c>
      <c r="I785" s="192"/>
      <c r="L785" s="188"/>
      <c r="M785" s="193"/>
      <c r="N785" s="194"/>
      <c r="O785" s="194"/>
      <c r="P785" s="194"/>
      <c r="Q785" s="194"/>
      <c r="R785" s="194"/>
      <c r="S785" s="194"/>
      <c r="T785" s="195"/>
      <c r="AT785" s="191" t="s">
        <v>158</v>
      </c>
      <c r="AU785" s="191" t="s">
        <v>86</v>
      </c>
      <c r="AV785" s="12" t="s">
        <v>22</v>
      </c>
      <c r="AW785" s="12" t="s">
        <v>40</v>
      </c>
      <c r="AX785" s="12" t="s">
        <v>76</v>
      </c>
      <c r="AY785" s="191" t="s">
        <v>148</v>
      </c>
    </row>
    <row r="786" spans="2:51" s="13" customFormat="1" ht="13.5">
      <c r="B786" s="196"/>
      <c r="D786" s="186" t="s">
        <v>158</v>
      </c>
      <c r="E786" s="205" t="s">
        <v>20</v>
      </c>
      <c r="F786" s="206" t="s">
        <v>534</v>
      </c>
      <c r="H786" s="207">
        <v>66</v>
      </c>
      <c r="I786" s="201"/>
      <c r="L786" s="196"/>
      <c r="M786" s="202"/>
      <c r="N786" s="203"/>
      <c r="O786" s="203"/>
      <c r="P786" s="203"/>
      <c r="Q786" s="203"/>
      <c r="R786" s="203"/>
      <c r="S786" s="203"/>
      <c r="T786" s="204"/>
      <c r="AT786" s="205" t="s">
        <v>158</v>
      </c>
      <c r="AU786" s="205" t="s">
        <v>86</v>
      </c>
      <c r="AV786" s="13" t="s">
        <v>86</v>
      </c>
      <c r="AW786" s="13" t="s">
        <v>40</v>
      </c>
      <c r="AX786" s="13" t="s">
        <v>76</v>
      </c>
      <c r="AY786" s="205" t="s">
        <v>148</v>
      </c>
    </row>
    <row r="787" spans="2:51" s="13" customFormat="1" ht="13.5">
      <c r="B787" s="196"/>
      <c r="D787" s="186" t="s">
        <v>158</v>
      </c>
      <c r="E787" s="205" t="s">
        <v>20</v>
      </c>
      <c r="F787" s="206" t="s">
        <v>535</v>
      </c>
      <c r="H787" s="207">
        <v>81</v>
      </c>
      <c r="I787" s="201"/>
      <c r="L787" s="196"/>
      <c r="M787" s="202"/>
      <c r="N787" s="203"/>
      <c r="O787" s="203"/>
      <c r="P787" s="203"/>
      <c r="Q787" s="203"/>
      <c r="R787" s="203"/>
      <c r="S787" s="203"/>
      <c r="T787" s="204"/>
      <c r="AT787" s="205" t="s">
        <v>158</v>
      </c>
      <c r="AU787" s="205" t="s">
        <v>86</v>
      </c>
      <c r="AV787" s="13" t="s">
        <v>86</v>
      </c>
      <c r="AW787" s="13" t="s">
        <v>40</v>
      </c>
      <c r="AX787" s="13" t="s">
        <v>76</v>
      </c>
      <c r="AY787" s="205" t="s">
        <v>148</v>
      </c>
    </row>
    <row r="788" spans="2:51" s="13" customFormat="1" ht="13.5">
      <c r="B788" s="196"/>
      <c r="D788" s="186" t="s">
        <v>158</v>
      </c>
      <c r="E788" s="205" t="s">
        <v>20</v>
      </c>
      <c r="F788" s="206" t="s">
        <v>536</v>
      </c>
      <c r="H788" s="207">
        <v>58.5</v>
      </c>
      <c r="I788" s="201"/>
      <c r="L788" s="196"/>
      <c r="M788" s="202"/>
      <c r="N788" s="203"/>
      <c r="O788" s="203"/>
      <c r="P788" s="203"/>
      <c r="Q788" s="203"/>
      <c r="R788" s="203"/>
      <c r="S788" s="203"/>
      <c r="T788" s="204"/>
      <c r="AT788" s="205" t="s">
        <v>158</v>
      </c>
      <c r="AU788" s="205" t="s">
        <v>86</v>
      </c>
      <c r="AV788" s="13" t="s">
        <v>86</v>
      </c>
      <c r="AW788" s="13" t="s">
        <v>40</v>
      </c>
      <c r="AX788" s="13" t="s">
        <v>76</v>
      </c>
      <c r="AY788" s="205" t="s">
        <v>148</v>
      </c>
    </row>
    <row r="789" spans="2:51" s="13" customFormat="1" ht="13.5">
      <c r="B789" s="196"/>
      <c r="D789" s="186" t="s">
        <v>158</v>
      </c>
      <c r="E789" s="205" t="s">
        <v>20</v>
      </c>
      <c r="F789" s="206" t="s">
        <v>537</v>
      </c>
      <c r="H789" s="207">
        <v>150</v>
      </c>
      <c r="I789" s="201"/>
      <c r="L789" s="196"/>
      <c r="M789" s="202"/>
      <c r="N789" s="203"/>
      <c r="O789" s="203"/>
      <c r="P789" s="203"/>
      <c r="Q789" s="203"/>
      <c r="R789" s="203"/>
      <c r="S789" s="203"/>
      <c r="T789" s="204"/>
      <c r="AT789" s="205" t="s">
        <v>158</v>
      </c>
      <c r="AU789" s="205" t="s">
        <v>86</v>
      </c>
      <c r="AV789" s="13" t="s">
        <v>86</v>
      </c>
      <c r="AW789" s="13" t="s">
        <v>40</v>
      </c>
      <c r="AX789" s="13" t="s">
        <v>76</v>
      </c>
      <c r="AY789" s="205" t="s">
        <v>148</v>
      </c>
    </row>
    <row r="790" spans="2:51" s="13" customFormat="1" ht="13.5">
      <c r="B790" s="196"/>
      <c r="D790" s="186" t="s">
        <v>158</v>
      </c>
      <c r="E790" s="205" t="s">
        <v>20</v>
      </c>
      <c r="F790" s="206" t="s">
        <v>538</v>
      </c>
      <c r="H790" s="207">
        <v>117</v>
      </c>
      <c r="I790" s="201"/>
      <c r="L790" s="196"/>
      <c r="M790" s="202"/>
      <c r="N790" s="203"/>
      <c r="O790" s="203"/>
      <c r="P790" s="203"/>
      <c r="Q790" s="203"/>
      <c r="R790" s="203"/>
      <c r="S790" s="203"/>
      <c r="T790" s="204"/>
      <c r="AT790" s="205" t="s">
        <v>158</v>
      </c>
      <c r="AU790" s="205" t="s">
        <v>86</v>
      </c>
      <c r="AV790" s="13" t="s">
        <v>86</v>
      </c>
      <c r="AW790" s="13" t="s">
        <v>40</v>
      </c>
      <c r="AX790" s="13" t="s">
        <v>76</v>
      </c>
      <c r="AY790" s="205" t="s">
        <v>148</v>
      </c>
    </row>
    <row r="791" spans="2:51" s="12" customFormat="1" ht="13.5">
      <c r="B791" s="188"/>
      <c r="D791" s="186" t="s">
        <v>158</v>
      </c>
      <c r="E791" s="189" t="s">
        <v>20</v>
      </c>
      <c r="F791" s="190" t="s">
        <v>539</v>
      </c>
      <c r="H791" s="191" t="s">
        <v>20</v>
      </c>
      <c r="I791" s="192"/>
      <c r="L791" s="188"/>
      <c r="M791" s="193"/>
      <c r="N791" s="194"/>
      <c r="O791" s="194"/>
      <c r="P791" s="194"/>
      <c r="Q791" s="194"/>
      <c r="R791" s="194"/>
      <c r="S791" s="194"/>
      <c r="T791" s="195"/>
      <c r="AT791" s="191" t="s">
        <v>158</v>
      </c>
      <c r="AU791" s="191" t="s">
        <v>86</v>
      </c>
      <c r="AV791" s="12" t="s">
        <v>22</v>
      </c>
      <c r="AW791" s="12" t="s">
        <v>40</v>
      </c>
      <c r="AX791" s="12" t="s">
        <v>76</v>
      </c>
      <c r="AY791" s="191" t="s">
        <v>148</v>
      </c>
    </row>
    <row r="792" spans="2:51" s="13" customFormat="1" ht="13.5">
      <c r="B792" s="196"/>
      <c r="D792" s="186" t="s">
        <v>158</v>
      </c>
      <c r="E792" s="205" t="s">
        <v>20</v>
      </c>
      <c r="F792" s="206" t="s">
        <v>439</v>
      </c>
      <c r="H792" s="207">
        <v>8.4</v>
      </c>
      <c r="I792" s="201"/>
      <c r="L792" s="196"/>
      <c r="M792" s="202"/>
      <c r="N792" s="203"/>
      <c r="O792" s="203"/>
      <c r="P792" s="203"/>
      <c r="Q792" s="203"/>
      <c r="R792" s="203"/>
      <c r="S792" s="203"/>
      <c r="T792" s="204"/>
      <c r="AT792" s="205" t="s">
        <v>158</v>
      </c>
      <c r="AU792" s="205" t="s">
        <v>86</v>
      </c>
      <c r="AV792" s="13" t="s">
        <v>86</v>
      </c>
      <c r="AW792" s="13" t="s">
        <v>40</v>
      </c>
      <c r="AX792" s="13" t="s">
        <v>76</v>
      </c>
      <c r="AY792" s="205" t="s">
        <v>148</v>
      </c>
    </row>
    <row r="793" spans="2:51" s="13" customFormat="1" ht="13.5">
      <c r="B793" s="196"/>
      <c r="D793" s="186" t="s">
        <v>158</v>
      </c>
      <c r="E793" s="205" t="s">
        <v>20</v>
      </c>
      <c r="F793" s="206" t="s">
        <v>540</v>
      </c>
      <c r="H793" s="207">
        <v>5.2</v>
      </c>
      <c r="I793" s="201"/>
      <c r="L793" s="196"/>
      <c r="M793" s="202"/>
      <c r="N793" s="203"/>
      <c r="O793" s="203"/>
      <c r="P793" s="203"/>
      <c r="Q793" s="203"/>
      <c r="R793" s="203"/>
      <c r="S793" s="203"/>
      <c r="T793" s="204"/>
      <c r="AT793" s="205" t="s">
        <v>158</v>
      </c>
      <c r="AU793" s="205" t="s">
        <v>86</v>
      </c>
      <c r="AV793" s="13" t="s">
        <v>86</v>
      </c>
      <c r="AW793" s="13" t="s">
        <v>40</v>
      </c>
      <c r="AX793" s="13" t="s">
        <v>76</v>
      </c>
      <c r="AY793" s="205" t="s">
        <v>148</v>
      </c>
    </row>
    <row r="794" spans="2:51" s="13" customFormat="1" ht="13.5">
      <c r="B794" s="196"/>
      <c r="D794" s="186" t="s">
        <v>158</v>
      </c>
      <c r="E794" s="205" t="s">
        <v>20</v>
      </c>
      <c r="F794" s="206" t="s">
        <v>541</v>
      </c>
      <c r="H794" s="207">
        <v>5</v>
      </c>
      <c r="I794" s="201"/>
      <c r="L794" s="196"/>
      <c r="M794" s="202"/>
      <c r="N794" s="203"/>
      <c r="O794" s="203"/>
      <c r="P794" s="203"/>
      <c r="Q794" s="203"/>
      <c r="R794" s="203"/>
      <c r="S794" s="203"/>
      <c r="T794" s="204"/>
      <c r="AT794" s="205" t="s">
        <v>158</v>
      </c>
      <c r="AU794" s="205" t="s">
        <v>86</v>
      </c>
      <c r="AV794" s="13" t="s">
        <v>86</v>
      </c>
      <c r="AW794" s="13" t="s">
        <v>40</v>
      </c>
      <c r="AX794" s="13" t="s">
        <v>76</v>
      </c>
      <c r="AY794" s="205" t="s">
        <v>148</v>
      </c>
    </row>
    <row r="795" spans="2:51" s="15" customFormat="1" ht="13.5">
      <c r="B795" s="216"/>
      <c r="D795" s="197" t="s">
        <v>158</v>
      </c>
      <c r="E795" s="217" t="s">
        <v>20</v>
      </c>
      <c r="F795" s="218" t="s">
        <v>191</v>
      </c>
      <c r="H795" s="219">
        <v>661.1</v>
      </c>
      <c r="I795" s="220"/>
      <c r="L795" s="216"/>
      <c r="M795" s="221"/>
      <c r="N795" s="222"/>
      <c r="O795" s="222"/>
      <c r="P795" s="222"/>
      <c r="Q795" s="222"/>
      <c r="R795" s="222"/>
      <c r="S795" s="222"/>
      <c r="T795" s="223"/>
      <c r="AT795" s="224" t="s">
        <v>158</v>
      </c>
      <c r="AU795" s="224" t="s">
        <v>86</v>
      </c>
      <c r="AV795" s="15" t="s">
        <v>155</v>
      </c>
      <c r="AW795" s="15" t="s">
        <v>40</v>
      </c>
      <c r="AX795" s="15" t="s">
        <v>22</v>
      </c>
      <c r="AY795" s="224" t="s">
        <v>148</v>
      </c>
    </row>
    <row r="796" spans="2:65" s="1" customFormat="1" ht="22.5" customHeight="1">
      <c r="B796" s="173"/>
      <c r="C796" s="225" t="s">
        <v>542</v>
      </c>
      <c r="D796" s="225" t="s">
        <v>230</v>
      </c>
      <c r="E796" s="226" t="s">
        <v>543</v>
      </c>
      <c r="F796" s="227" t="s">
        <v>544</v>
      </c>
      <c r="G796" s="228" t="s">
        <v>273</v>
      </c>
      <c r="H796" s="229">
        <v>694.155</v>
      </c>
      <c r="I796" s="230"/>
      <c r="J796" s="231">
        <f>ROUND(I796*H796,2)</f>
        <v>0</v>
      </c>
      <c r="K796" s="227" t="s">
        <v>154</v>
      </c>
      <c r="L796" s="232"/>
      <c r="M796" s="233" t="s">
        <v>20</v>
      </c>
      <c r="N796" s="234" t="s">
        <v>48</v>
      </c>
      <c r="O796" s="37"/>
      <c r="P796" s="183">
        <f>O796*H796</f>
        <v>0</v>
      </c>
      <c r="Q796" s="183">
        <v>4E-05</v>
      </c>
      <c r="R796" s="183">
        <f>Q796*H796</f>
        <v>0.0277662</v>
      </c>
      <c r="S796" s="183">
        <v>0</v>
      </c>
      <c r="T796" s="184">
        <f>S796*H796</f>
        <v>0</v>
      </c>
      <c r="AR796" s="19" t="s">
        <v>214</v>
      </c>
      <c r="AT796" s="19" t="s">
        <v>230</v>
      </c>
      <c r="AU796" s="19" t="s">
        <v>86</v>
      </c>
      <c r="AY796" s="19" t="s">
        <v>148</v>
      </c>
      <c r="BE796" s="185">
        <f>IF(N796="základní",J796,0)</f>
        <v>0</v>
      </c>
      <c r="BF796" s="185">
        <f>IF(N796="snížená",J796,0)</f>
        <v>0</v>
      </c>
      <c r="BG796" s="185">
        <f>IF(N796="zákl. přenesená",J796,0)</f>
        <v>0</v>
      </c>
      <c r="BH796" s="185">
        <f>IF(N796="sníž. přenesená",J796,0)</f>
        <v>0</v>
      </c>
      <c r="BI796" s="185">
        <f>IF(N796="nulová",J796,0)</f>
        <v>0</v>
      </c>
      <c r="BJ796" s="19" t="s">
        <v>86</v>
      </c>
      <c r="BK796" s="185">
        <f>ROUND(I796*H796,2)</f>
        <v>0</v>
      </c>
      <c r="BL796" s="19" t="s">
        <v>155</v>
      </c>
      <c r="BM796" s="19" t="s">
        <v>542</v>
      </c>
    </row>
    <row r="797" spans="2:47" s="1" customFormat="1" ht="27">
      <c r="B797" s="36"/>
      <c r="D797" s="186" t="s">
        <v>156</v>
      </c>
      <c r="F797" s="187" t="s">
        <v>545</v>
      </c>
      <c r="I797" s="147"/>
      <c r="L797" s="36"/>
      <c r="M797" s="65"/>
      <c r="N797" s="37"/>
      <c r="O797" s="37"/>
      <c r="P797" s="37"/>
      <c r="Q797" s="37"/>
      <c r="R797" s="37"/>
      <c r="S797" s="37"/>
      <c r="T797" s="66"/>
      <c r="AT797" s="19" t="s">
        <v>156</v>
      </c>
      <c r="AU797" s="19" t="s">
        <v>86</v>
      </c>
    </row>
    <row r="798" spans="2:51" s="12" customFormat="1" ht="13.5">
      <c r="B798" s="188"/>
      <c r="D798" s="186" t="s">
        <v>158</v>
      </c>
      <c r="E798" s="189" t="s">
        <v>20</v>
      </c>
      <c r="F798" s="190" t="s">
        <v>546</v>
      </c>
      <c r="H798" s="191" t="s">
        <v>20</v>
      </c>
      <c r="I798" s="192"/>
      <c r="L798" s="188"/>
      <c r="M798" s="193"/>
      <c r="N798" s="194"/>
      <c r="O798" s="194"/>
      <c r="P798" s="194"/>
      <c r="Q798" s="194"/>
      <c r="R798" s="194"/>
      <c r="S798" s="194"/>
      <c r="T798" s="195"/>
      <c r="AT798" s="191" t="s">
        <v>158</v>
      </c>
      <c r="AU798" s="191" t="s">
        <v>86</v>
      </c>
      <c r="AV798" s="12" t="s">
        <v>22</v>
      </c>
      <c r="AW798" s="12" t="s">
        <v>40</v>
      </c>
      <c r="AX798" s="12" t="s">
        <v>76</v>
      </c>
      <c r="AY798" s="191" t="s">
        <v>148</v>
      </c>
    </row>
    <row r="799" spans="2:51" s="12" customFormat="1" ht="13.5">
      <c r="B799" s="188"/>
      <c r="D799" s="186" t="s">
        <v>158</v>
      </c>
      <c r="E799" s="189" t="s">
        <v>20</v>
      </c>
      <c r="F799" s="190" t="s">
        <v>547</v>
      </c>
      <c r="H799" s="191" t="s">
        <v>20</v>
      </c>
      <c r="I799" s="192"/>
      <c r="L799" s="188"/>
      <c r="M799" s="193"/>
      <c r="N799" s="194"/>
      <c r="O799" s="194"/>
      <c r="P799" s="194"/>
      <c r="Q799" s="194"/>
      <c r="R799" s="194"/>
      <c r="S799" s="194"/>
      <c r="T799" s="195"/>
      <c r="AT799" s="191" t="s">
        <v>158</v>
      </c>
      <c r="AU799" s="191" t="s">
        <v>86</v>
      </c>
      <c r="AV799" s="12" t="s">
        <v>22</v>
      </c>
      <c r="AW799" s="12" t="s">
        <v>40</v>
      </c>
      <c r="AX799" s="12" t="s">
        <v>76</v>
      </c>
      <c r="AY799" s="191" t="s">
        <v>148</v>
      </c>
    </row>
    <row r="800" spans="2:51" s="13" customFormat="1" ht="13.5">
      <c r="B800" s="196"/>
      <c r="D800" s="197" t="s">
        <v>158</v>
      </c>
      <c r="E800" s="198" t="s">
        <v>20</v>
      </c>
      <c r="F800" s="199" t="s">
        <v>548</v>
      </c>
      <c r="H800" s="200">
        <v>694.155</v>
      </c>
      <c r="I800" s="201"/>
      <c r="L800" s="196"/>
      <c r="M800" s="202"/>
      <c r="N800" s="203"/>
      <c r="O800" s="203"/>
      <c r="P800" s="203"/>
      <c r="Q800" s="203"/>
      <c r="R800" s="203"/>
      <c r="S800" s="203"/>
      <c r="T800" s="204"/>
      <c r="AT800" s="205" t="s">
        <v>158</v>
      </c>
      <c r="AU800" s="205" t="s">
        <v>86</v>
      </c>
      <c r="AV800" s="13" t="s">
        <v>86</v>
      </c>
      <c r="AW800" s="13" t="s">
        <v>40</v>
      </c>
      <c r="AX800" s="13" t="s">
        <v>22</v>
      </c>
      <c r="AY800" s="205" t="s">
        <v>148</v>
      </c>
    </row>
    <row r="801" spans="2:65" s="1" customFormat="1" ht="22.5" customHeight="1">
      <c r="B801" s="173"/>
      <c r="C801" s="174" t="s">
        <v>549</v>
      </c>
      <c r="D801" s="174" t="s">
        <v>150</v>
      </c>
      <c r="E801" s="175" t="s">
        <v>550</v>
      </c>
      <c r="F801" s="176" t="s">
        <v>551</v>
      </c>
      <c r="G801" s="177" t="s">
        <v>153</v>
      </c>
      <c r="H801" s="178">
        <v>6.462</v>
      </c>
      <c r="I801" s="179"/>
      <c r="J801" s="180">
        <f>ROUND(I801*H801,2)</f>
        <v>0</v>
      </c>
      <c r="K801" s="176" t="s">
        <v>154</v>
      </c>
      <c r="L801" s="36"/>
      <c r="M801" s="181" t="s">
        <v>20</v>
      </c>
      <c r="N801" s="182" t="s">
        <v>48</v>
      </c>
      <c r="O801" s="37"/>
      <c r="P801" s="183">
        <f>O801*H801</f>
        <v>0</v>
      </c>
      <c r="Q801" s="183">
        <v>0.0082497</v>
      </c>
      <c r="R801" s="183">
        <f>Q801*H801</f>
        <v>0.053309561400000004</v>
      </c>
      <c r="S801" s="183">
        <v>0</v>
      </c>
      <c r="T801" s="184">
        <f>S801*H801</f>
        <v>0</v>
      </c>
      <c r="AR801" s="19" t="s">
        <v>155</v>
      </c>
      <c r="AT801" s="19" t="s">
        <v>150</v>
      </c>
      <c r="AU801" s="19" t="s">
        <v>86</v>
      </c>
      <c r="AY801" s="19" t="s">
        <v>148</v>
      </c>
      <c r="BE801" s="185">
        <f>IF(N801="základní",J801,0)</f>
        <v>0</v>
      </c>
      <c r="BF801" s="185">
        <f>IF(N801="snížená",J801,0)</f>
        <v>0</v>
      </c>
      <c r="BG801" s="185">
        <f>IF(N801="zákl. přenesená",J801,0)</f>
        <v>0</v>
      </c>
      <c r="BH801" s="185">
        <f>IF(N801="sníž. přenesená",J801,0)</f>
        <v>0</v>
      </c>
      <c r="BI801" s="185">
        <f>IF(N801="nulová",J801,0)</f>
        <v>0</v>
      </c>
      <c r="BJ801" s="19" t="s">
        <v>86</v>
      </c>
      <c r="BK801" s="185">
        <f>ROUND(I801*H801,2)</f>
        <v>0</v>
      </c>
      <c r="BL801" s="19" t="s">
        <v>155</v>
      </c>
      <c r="BM801" s="19" t="s">
        <v>549</v>
      </c>
    </row>
    <row r="802" spans="2:47" s="1" customFormat="1" ht="27">
      <c r="B802" s="36"/>
      <c r="D802" s="186" t="s">
        <v>156</v>
      </c>
      <c r="F802" s="187" t="s">
        <v>552</v>
      </c>
      <c r="I802" s="147"/>
      <c r="L802" s="36"/>
      <c r="M802" s="65"/>
      <c r="N802" s="37"/>
      <c r="O802" s="37"/>
      <c r="P802" s="37"/>
      <c r="Q802" s="37"/>
      <c r="R802" s="37"/>
      <c r="S802" s="37"/>
      <c r="T802" s="66"/>
      <c r="AT802" s="19" t="s">
        <v>156</v>
      </c>
      <c r="AU802" s="19" t="s">
        <v>86</v>
      </c>
    </row>
    <row r="803" spans="2:51" s="12" customFormat="1" ht="13.5">
      <c r="B803" s="188"/>
      <c r="D803" s="186" t="s">
        <v>158</v>
      </c>
      <c r="E803" s="189" t="s">
        <v>20</v>
      </c>
      <c r="F803" s="190" t="s">
        <v>553</v>
      </c>
      <c r="H803" s="191" t="s">
        <v>20</v>
      </c>
      <c r="I803" s="192"/>
      <c r="L803" s="188"/>
      <c r="M803" s="193"/>
      <c r="N803" s="194"/>
      <c r="O803" s="194"/>
      <c r="P803" s="194"/>
      <c r="Q803" s="194"/>
      <c r="R803" s="194"/>
      <c r="S803" s="194"/>
      <c r="T803" s="195"/>
      <c r="AT803" s="191" t="s">
        <v>158</v>
      </c>
      <c r="AU803" s="191" t="s">
        <v>86</v>
      </c>
      <c r="AV803" s="12" t="s">
        <v>22</v>
      </c>
      <c r="AW803" s="12" t="s">
        <v>40</v>
      </c>
      <c r="AX803" s="12" t="s">
        <v>76</v>
      </c>
      <c r="AY803" s="191" t="s">
        <v>148</v>
      </c>
    </row>
    <row r="804" spans="2:51" s="12" customFormat="1" ht="13.5">
      <c r="B804" s="188"/>
      <c r="D804" s="186" t="s">
        <v>158</v>
      </c>
      <c r="E804" s="189" t="s">
        <v>20</v>
      </c>
      <c r="F804" s="190" t="s">
        <v>167</v>
      </c>
      <c r="H804" s="191" t="s">
        <v>20</v>
      </c>
      <c r="I804" s="192"/>
      <c r="L804" s="188"/>
      <c r="M804" s="193"/>
      <c r="N804" s="194"/>
      <c r="O804" s="194"/>
      <c r="P804" s="194"/>
      <c r="Q804" s="194"/>
      <c r="R804" s="194"/>
      <c r="S804" s="194"/>
      <c r="T804" s="195"/>
      <c r="AT804" s="191" t="s">
        <v>158</v>
      </c>
      <c r="AU804" s="191" t="s">
        <v>86</v>
      </c>
      <c r="AV804" s="12" t="s">
        <v>22</v>
      </c>
      <c r="AW804" s="12" t="s">
        <v>40</v>
      </c>
      <c r="AX804" s="12" t="s">
        <v>76</v>
      </c>
      <c r="AY804" s="191" t="s">
        <v>148</v>
      </c>
    </row>
    <row r="805" spans="2:51" s="12" customFormat="1" ht="13.5">
      <c r="B805" s="188"/>
      <c r="D805" s="186" t="s">
        <v>158</v>
      </c>
      <c r="E805" s="189" t="s">
        <v>20</v>
      </c>
      <c r="F805" s="190" t="s">
        <v>299</v>
      </c>
      <c r="H805" s="191" t="s">
        <v>20</v>
      </c>
      <c r="I805" s="192"/>
      <c r="L805" s="188"/>
      <c r="M805" s="193"/>
      <c r="N805" s="194"/>
      <c r="O805" s="194"/>
      <c r="P805" s="194"/>
      <c r="Q805" s="194"/>
      <c r="R805" s="194"/>
      <c r="S805" s="194"/>
      <c r="T805" s="195"/>
      <c r="AT805" s="191" t="s">
        <v>158</v>
      </c>
      <c r="AU805" s="191" t="s">
        <v>86</v>
      </c>
      <c r="AV805" s="12" t="s">
        <v>22</v>
      </c>
      <c r="AW805" s="12" t="s">
        <v>40</v>
      </c>
      <c r="AX805" s="12" t="s">
        <v>76</v>
      </c>
      <c r="AY805" s="191" t="s">
        <v>148</v>
      </c>
    </row>
    <row r="806" spans="2:51" s="13" customFormat="1" ht="13.5">
      <c r="B806" s="196"/>
      <c r="D806" s="186" t="s">
        <v>158</v>
      </c>
      <c r="E806" s="205" t="s">
        <v>20</v>
      </c>
      <c r="F806" s="206" t="s">
        <v>300</v>
      </c>
      <c r="H806" s="207">
        <v>3.231</v>
      </c>
      <c r="I806" s="201"/>
      <c r="L806" s="196"/>
      <c r="M806" s="202"/>
      <c r="N806" s="203"/>
      <c r="O806" s="203"/>
      <c r="P806" s="203"/>
      <c r="Q806" s="203"/>
      <c r="R806" s="203"/>
      <c r="S806" s="203"/>
      <c r="T806" s="204"/>
      <c r="AT806" s="205" t="s">
        <v>158</v>
      </c>
      <c r="AU806" s="205" t="s">
        <v>86</v>
      </c>
      <c r="AV806" s="13" t="s">
        <v>86</v>
      </c>
      <c r="AW806" s="13" t="s">
        <v>40</v>
      </c>
      <c r="AX806" s="13" t="s">
        <v>76</v>
      </c>
      <c r="AY806" s="205" t="s">
        <v>148</v>
      </c>
    </row>
    <row r="807" spans="2:51" s="13" customFormat="1" ht="13.5">
      <c r="B807" s="196"/>
      <c r="D807" s="186" t="s">
        <v>158</v>
      </c>
      <c r="E807" s="205" t="s">
        <v>20</v>
      </c>
      <c r="F807" s="206" t="s">
        <v>300</v>
      </c>
      <c r="H807" s="207">
        <v>3.231</v>
      </c>
      <c r="I807" s="201"/>
      <c r="L807" s="196"/>
      <c r="M807" s="202"/>
      <c r="N807" s="203"/>
      <c r="O807" s="203"/>
      <c r="P807" s="203"/>
      <c r="Q807" s="203"/>
      <c r="R807" s="203"/>
      <c r="S807" s="203"/>
      <c r="T807" s="204"/>
      <c r="AT807" s="205" t="s">
        <v>158</v>
      </c>
      <c r="AU807" s="205" t="s">
        <v>86</v>
      </c>
      <c r="AV807" s="13" t="s">
        <v>86</v>
      </c>
      <c r="AW807" s="13" t="s">
        <v>40</v>
      </c>
      <c r="AX807" s="13" t="s">
        <v>76</v>
      </c>
      <c r="AY807" s="205" t="s">
        <v>148</v>
      </c>
    </row>
    <row r="808" spans="2:51" s="15" customFormat="1" ht="13.5">
      <c r="B808" s="216"/>
      <c r="D808" s="197" t="s">
        <v>158</v>
      </c>
      <c r="E808" s="217" t="s">
        <v>20</v>
      </c>
      <c r="F808" s="218" t="s">
        <v>191</v>
      </c>
      <c r="H808" s="219">
        <v>6.462</v>
      </c>
      <c r="I808" s="220"/>
      <c r="L808" s="216"/>
      <c r="M808" s="221"/>
      <c r="N808" s="222"/>
      <c r="O808" s="222"/>
      <c r="P808" s="222"/>
      <c r="Q808" s="222"/>
      <c r="R808" s="222"/>
      <c r="S808" s="222"/>
      <c r="T808" s="223"/>
      <c r="AT808" s="224" t="s">
        <v>158</v>
      </c>
      <c r="AU808" s="224" t="s">
        <v>86</v>
      </c>
      <c r="AV808" s="15" t="s">
        <v>155</v>
      </c>
      <c r="AW808" s="15" t="s">
        <v>40</v>
      </c>
      <c r="AX808" s="15" t="s">
        <v>22</v>
      </c>
      <c r="AY808" s="224" t="s">
        <v>148</v>
      </c>
    </row>
    <row r="809" spans="2:65" s="1" customFormat="1" ht="22.5" customHeight="1">
      <c r="B809" s="173"/>
      <c r="C809" s="225" t="s">
        <v>554</v>
      </c>
      <c r="D809" s="225" t="s">
        <v>230</v>
      </c>
      <c r="E809" s="226" t="s">
        <v>555</v>
      </c>
      <c r="F809" s="227" t="s">
        <v>556</v>
      </c>
      <c r="G809" s="228" t="s">
        <v>153</v>
      </c>
      <c r="H809" s="229">
        <v>7.108</v>
      </c>
      <c r="I809" s="230"/>
      <c r="J809" s="231">
        <f>ROUND(I809*H809,2)</f>
        <v>0</v>
      </c>
      <c r="K809" s="227" t="s">
        <v>154</v>
      </c>
      <c r="L809" s="232"/>
      <c r="M809" s="233" t="s">
        <v>20</v>
      </c>
      <c r="N809" s="234" t="s">
        <v>48</v>
      </c>
      <c r="O809" s="37"/>
      <c r="P809" s="183">
        <f>O809*H809</f>
        <v>0</v>
      </c>
      <c r="Q809" s="183">
        <v>0.00051</v>
      </c>
      <c r="R809" s="183">
        <f>Q809*H809</f>
        <v>0.00362508</v>
      </c>
      <c r="S809" s="183">
        <v>0</v>
      </c>
      <c r="T809" s="184">
        <f>S809*H809</f>
        <v>0</v>
      </c>
      <c r="AR809" s="19" t="s">
        <v>214</v>
      </c>
      <c r="AT809" s="19" t="s">
        <v>230</v>
      </c>
      <c r="AU809" s="19" t="s">
        <v>86</v>
      </c>
      <c r="AY809" s="19" t="s">
        <v>148</v>
      </c>
      <c r="BE809" s="185">
        <f>IF(N809="základní",J809,0)</f>
        <v>0</v>
      </c>
      <c r="BF809" s="185">
        <f>IF(N809="snížená",J809,0)</f>
        <v>0</v>
      </c>
      <c r="BG809" s="185">
        <f>IF(N809="zákl. přenesená",J809,0)</f>
        <v>0</v>
      </c>
      <c r="BH809" s="185">
        <f>IF(N809="sníž. přenesená",J809,0)</f>
        <v>0</v>
      </c>
      <c r="BI809" s="185">
        <f>IF(N809="nulová",J809,0)</f>
        <v>0</v>
      </c>
      <c r="BJ809" s="19" t="s">
        <v>86</v>
      </c>
      <c r="BK809" s="185">
        <f>ROUND(I809*H809,2)</f>
        <v>0</v>
      </c>
      <c r="BL809" s="19" t="s">
        <v>155</v>
      </c>
      <c r="BM809" s="19" t="s">
        <v>554</v>
      </c>
    </row>
    <row r="810" spans="2:47" s="1" customFormat="1" ht="40.5">
      <c r="B810" s="36"/>
      <c r="D810" s="186" t="s">
        <v>156</v>
      </c>
      <c r="F810" s="187" t="s">
        <v>557</v>
      </c>
      <c r="I810" s="147"/>
      <c r="L810" s="36"/>
      <c r="M810" s="65"/>
      <c r="N810" s="37"/>
      <c r="O810" s="37"/>
      <c r="P810" s="37"/>
      <c r="Q810" s="37"/>
      <c r="R810" s="37"/>
      <c r="S810" s="37"/>
      <c r="T810" s="66"/>
      <c r="AT810" s="19" t="s">
        <v>156</v>
      </c>
      <c r="AU810" s="19" t="s">
        <v>86</v>
      </c>
    </row>
    <row r="811" spans="2:51" s="12" customFormat="1" ht="13.5">
      <c r="B811" s="188"/>
      <c r="D811" s="186" t="s">
        <v>158</v>
      </c>
      <c r="E811" s="189" t="s">
        <v>20</v>
      </c>
      <c r="F811" s="190" t="s">
        <v>558</v>
      </c>
      <c r="H811" s="191" t="s">
        <v>20</v>
      </c>
      <c r="I811" s="192"/>
      <c r="L811" s="188"/>
      <c r="M811" s="193"/>
      <c r="N811" s="194"/>
      <c r="O811" s="194"/>
      <c r="P811" s="194"/>
      <c r="Q811" s="194"/>
      <c r="R811" s="194"/>
      <c r="S811" s="194"/>
      <c r="T811" s="195"/>
      <c r="AT811" s="191" t="s">
        <v>158</v>
      </c>
      <c r="AU811" s="191" t="s">
        <v>86</v>
      </c>
      <c r="AV811" s="12" t="s">
        <v>22</v>
      </c>
      <c r="AW811" s="12" t="s">
        <v>40</v>
      </c>
      <c r="AX811" s="12" t="s">
        <v>76</v>
      </c>
      <c r="AY811" s="191" t="s">
        <v>148</v>
      </c>
    </row>
    <row r="812" spans="2:51" s="12" customFormat="1" ht="13.5">
      <c r="B812" s="188"/>
      <c r="D812" s="186" t="s">
        <v>158</v>
      </c>
      <c r="E812" s="189" t="s">
        <v>20</v>
      </c>
      <c r="F812" s="190" t="s">
        <v>468</v>
      </c>
      <c r="H812" s="191" t="s">
        <v>20</v>
      </c>
      <c r="I812" s="192"/>
      <c r="L812" s="188"/>
      <c r="M812" s="193"/>
      <c r="N812" s="194"/>
      <c r="O812" s="194"/>
      <c r="P812" s="194"/>
      <c r="Q812" s="194"/>
      <c r="R812" s="194"/>
      <c r="S812" s="194"/>
      <c r="T812" s="195"/>
      <c r="AT812" s="191" t="s">
        <v>158</v>
      </c>
      <c r="AU812" s="191" t="s">
        <v>86</v>
      </c>
      <c r="AV812" s="12" t="s">
        <v>22</v>
      </c>
      <c r="AW812" s="12" t="s">
        <v>40</v>
      </c>
      <c r="AX812" s="12" t="s">
        <v>76</v>
      </c>
      <c r="AY812" s="191" t="s">
        <v>148</v>
      </c>
    </row>
    <row r="813" spans="2:51" s="13" customFormat="1" ht="13.5">
      <c r="B813" s="196"/>
      <c r="D813" s="197" t="s">
        <v>158</v>
      </c>
      <c r="E813" s="198" t="s">
        <v>20</v>
      </c>
      <c r="F813" s="199" t="s">
        <v>559</v>
      </c>
      <c r="H813" s="200">
        <v>7.108</v>
      </c>
      <c r="I813" s="201"/>
      <c r="L813" s="196"/>
      <c r="M813" s="202"/>
      <c r="N813" s="203"/>
      <c r="O813" s="203"/>
      <c r="P813" s="203"/>
      <c r="Q813" s="203"/>
      <c r="R813" s="203"/>
      <c r="S813" s="203"/>
      <c r="T813" s="204"/>
      <c r="AT813" s="205" t="s">
        <v>158</v>
      </c>
      <c r="AU813" s="205" t="s">
        <v>86</v>
      </c>
      <c r="AV813" s="13" t="s">
        <v>86</v>
      </c>
      <c r="AW813" s="13" t="s">
        <v>40</v>
      </c>
      <c r="AX813" s="13" t="s">
        <v>22</v>
      </c>
      <c r="AY813" s="205" t="s">
        <v>148</v>
      </c>
    </row>
    <row r="814" spans="2:65" s="1" customFormat="1" ht="22.5" customHeight="1">
      <c r="B814" s="173"/>
      <c r="C814" s="174" t="s">
        <v>560</v>
      </c>
      <c r="D814" s="174" t="s">
        <v>150</v>
      </c>
      <c r="E814" s="175" t="s">
        <v>561</v>
      </c>
      <c r="F814" s="176" t="s">
        <v>562</v>
      </c>
      <c r="G814" s="177" t="s">
        <v>153</v>
      </c>
      <c r="H814" s="178">
        <v>93.829</v>
      </c>
      <c r="I814" s="179"/>
      <c r="J814" s="180">
        <f>ROUND(I814*H814,2)</f>
        <v>0</v>
      </c>
      <c r="K814" s="176" t="s">
        <v>154</v>
      </c>
      <c r="L814" s="36"/>
      <c r="M814" s="181" t="s">
        <v>20</v>
      </c>
      <c r="N814" s="182" t="s">
        <v>48</v>
      </c>
      <c r="O814" s="37"/>
      <c r="P814" s="183">
        <f>O814*H814</f>
        <v>0</v>
      </c>
      <c r="Q814" s="183">
        <v>0.00825048</v>
      </c>
      <c r="R814" s="183">
        <f>Q814*H814</f>
        <v>0.7741342879199998</v>
      </c>
      <c r="S814" s="183">
        <v>0</v>
      </c>
      <c r="T814" s="184">
        <f>S814*H814</f>
        <v>0</v>
      </c>
      <c r="AR814" s="19" t="s">
        <v>155</v>
      </c>
      <c r="AT814" s="19" t="s">
        <v>150</v>
      </c>
      <c r="AU814" s="19" t="s">
        <v>86</v>
      </c>
      <c r="AY814" s="19" t="s">
        <v>148</v>
      </c>
      <c r="BE814" s="185">
        <f>IF(N814="základní",J814,0)</f>
        <v>0</v>
      </c>
      <c r="BF814" s="185">
        <f>IF(N814="snížená",J814,0)</f>
        <v>0</v>
      </c>
      <c r="BG814" s="185">
        <f>IF(N814="zákl. přenesená",J814,0)</f>
        <v>0</v>
      </c>
      <c r="BH814" s="185">
        <f>IF(N814="sníž. přenesená",J814,0)</f>
        <v>0</v>
      </c>
      <c r="BI814" s="185">
        <f>IF(N814="nulová",J814,0)</f>
        <v>0</v>
      </c>
      <c r="BJ814" s="19" t="s">
        <v>86</v>
      </c>
      <c r="BK814" s="185">
        <f>ROUND(I814*H814,2)</f>
        <v>0</v>
      </c>
      <c r="BL814" s="19" t="s">
        <v>155</v>
      </c>
      <c r="BM814" s="19" t="s">
        <v>560</v>
      </c>
    </row>
    <row r="815" spans="2:47" s="1" customFormat="1" ht="27">
      <c r="B815" s="36"/>
      <c r="D815" s="186" t="s">
        <v>156</v>
      </c>
      <c r="F815" s="187" t="s">
        <v>563</v>
      </c>
      <c r="I815" s="147"/>
      <c r="L815" s="36"/>
      <c r="M815" s="65"/>
      <c r="N815" s="37"/>
      <c r="O815" s="37"/>
      <c r="P815" s="37"/>
      <c r="Q815" s="37"/>
      <c r="R815" s="37"/>
      <c r="S815" s="37"/>
      <c r="T815" s="66"/>
      <c r="AT815" s="19" t="s">
        <v>156</v>
      </c>
      <c r="AU815" s="19" t="s">
        <v>86</v>
      </c>
    </row>
    <row r="816" spans="2:51" s="12" customFormat="1" ht="13.5">
      <c r="B816" s="188"/>
      <c r="D816" s="186" t="s">
        <v>158</v>
      </c>
      <c r="E816" s="189" t="s">
        <v>20</v>
      </c>
      <c r="F816" s="190" t="s">
        <v>564</v>
      </c>
      <c r="H816" s="191" t="s">
        <v>20</v>
      </c>
      <c r="I816" s="192"/>
      <c r="L816" s="188"/>
      <c r="M816" s="193"/>
      <c r="N816" s="194"/>
      <c r="O816" s="194"/>
      <c r="P816" s="194"/>
      <c r="Q816" s="194"/>
      <c r="R816" s="194"/>
      <c r="S816" s="194"/>
      <c r="T816" s="195"/>
      <c r="AT816" s="191" t="s">
        <v>158</v>
      </c>
      <c r="AU816" s="191" t="s">
        <v>86</v>
      </c>
      <c r="AV816" s="12" t="s">
        <v>22</v>
      </c>
      <c r="AW816" s="12" t="s">
        <v>40</v>
      </c>
      <c r="AX816" s="12" t="s">
        <v>76</v>
      </c>
      <c r="AY816" s="191" t="s">
        <v>148</v>
      </c>
    </row>
    <row r="817" spans="2:51" s="12" customFormat="1" ht="13.5">
      <c r="B817" s="188"/>
      <c r="D817" s="186" t="s">
        <v>158</v>
      </c>
      <c r="E817" s="189" t="s">
        <v>20</v>
      </c>
      <c r="F817" s="190" t="s">
        <v>176</v>
      </c>
      <c r="H817" s="191" t="s">
        <v>20</v>
      </c>
      <c r="I817" s="192"/>
      <c r="L817" s="188"/>
      <c r="M817" s="193"/>
      <c r="N817" s="194"/>
      <c r="O817" s="194"/>
      <c r="P817" s="194"/>
      <c r="Q817" s="194"/>
      <c r="R817" s="194"/>
      <c r="S817" s="194"/>
      <c r="T817" s="195"/>
      <c r="AT817" s="191" t="s">
        <v>158</v>
      </c>
      <c r="AU817" s="191" t="s">
        <v>86</v>
      </c>
      <c r="AV817" s="12" t="s">
        <v>22</v>
      </c>
      <c r="AW817" s="12" t="s">
        <v>40</v>
      </c>
      <c r="AX817" s="12" t="s">
        <v>76</v>
      </c>
      <c r="AY817" s="191" t="s">
        <v>148</v>
      </c>
    </row>
    <row r="818" spans="2:51" s="12" customFormat="1" ht="13.5">
      <c r="B818" s="188"/>
      <c r="D818" s="186" t="s">
        <v>158</v>
      </c>
      <c r="E818" s="189" t="s">
        <v>20</v>
      </c>
      <c r="F818" s="190" t="s">
        <v>177</v>
      </c>
      <c r="H818" s="191" t="s">
        <v>20</v>
      </c>
      <c r="I818" s="192"/>
      <c r="L818" s="188"/>
      <c r="M818" s="193"/>
      <c r="N818" s="194"/>
      <c r="O818" s="194"/>
      <c r="P818" s="194"/>
      <c r="Q818" s="194"/>
      <c r="R818" s="194"/>
      <c r="S818" s="194"/>
      <c r="T818" s="195"/>
      <c r="AT818" s="191" t="s">
        <v>158</v>
      </c>
      <c r="AU818" s="191" t="s">
        <v>86</v>
      </c>
      <c r="AV818" s="12" t="s">
        <v>22</v>
      </c>
      <c r="AW818" s="12" t="s">
        <v>40</v>
      </c>
      <c r="AX818" s="12" t="s">
        <v>76</v>
      </c>
      <c r="AY818" s="191" t="s">
        <v>148</v>
      </c>
    </row>
    <row r="819" spans="2:51" s="12" customFormat="1" ht="13.5">
      <c r="B819" s="188"/>
      <c r="D819" s="186" t="s">
        <v>158</v>
      </c>
      <c r="E819" s="189" t="s">
        <v>20</v>
      </c>
      <c r="F819" s="190" t="s">
        <v>178</v>
      </c>
      <c r="H819" s="191" t="s">
        <v>20</v>
      </c>
      <c r="I819" s="192"/>
      <c r="L819" s="188"/>
      <c r="M819" s="193"/>
      <c r="N819" s="194"/>
      <c r="O819" s="194"/>
      <c r="P819" s="194"/>
      <c r="Q819" s="194"/>
      <c r="R819" s="194"/>
      <c r="S819" s="194"/>
      <c r="T819" s="195"/>
      <c r="AT819" s="191" t="s">
        <v>158</v>
      </c>
      <c r="AU819" s="191" t="s">
        <v>86</v>
      </c>
      <c r="AV819" s="12" t="s">
        <v>22</v>
      </c>
      <c r="AW819" s="12" t="s">
        <v>40</v>
      </c>
      <c r="AX819" s="12" t="s">
        <v>76</v>
      </c>
      <c r="AY819" s="191" t="s">
        <v>148</v>
      </c>
    </row>
    <row r="820" spans="2:51" s="13" customFormat="1" ht="13.5">
      <c r="B820" s="196"/>
      <c r="D820" s="186" t="s">
        <v>158</v>
      </c>
      <c r="E820" s="205" t="s">
        <v>20</v>
      </c>
      <c r="F820" s="206" t="s">
        <v>565</v>
      </c>
      <c r="H820" s="207">
        <v>12.21</v>
      </c>
      <c r="I820" s="201"/>
      <c r="L820" s="196"/>
      <c r="M820" s="202"/>
      <c r="N820" s="203"/>
      <c r="O820" s="203"/>
      <c r="P820" s="203"/>
      <c r="Q820" s="203"/>
      <c r="R820" s="203"/>
      <c r="S820" s="203"/>
      <c r="T820" s="204"/>
      <c r="AT820" s="205" t="s">
        <v>158</v>
      </c>
      <c r="AU820" s="205" t="s">
        <v>86</v>
      </c>
      <c r="AV820" s="13" t="s">
        <v>86</v>
      </c>
      <c r="AW820" s="13" t="s">
        <v>40</v>
      </c>
      <c r="AX820" s="13" t="s">
        <v>76</v>
      </c>
      <c r="AY820" s="205" t="s">
        <v>148</v>
      </c>
    </row>
    <row r="821" spans="2:51" s="13" customFormat="1" ht="13.5">
      <c r="B821" s="196"/>
      <c r="D821" s="186" t="s">
        <v>158</v>
      </c>
      <c r="E821" s="205" t="s">
        <v>20</v>
      </c>
      <c r="F821" s="206" t="s">
        <v>566</v>
      </c>
      <c r="H821" s="207">
        <v>4.55</v>
      </c>
      <c r="I821" s="201"/>
      <c r="L821" s="196"/>
      <c r="M821" s="202"/>
      <c r="N821" s="203"/>
      <c r="O821" s="203"/>
      <c r="P821" s="203"/>
      <c r="Q821" s="203"/>
      <c r="R821" s="203"/>
      <c r="S821" s="203"/>
      <c r="T821" s="204"/>
      <c r="AT821" s="205" t="s">
        <v>158</v>
      </c>
      <c r="AU821" s="205" t="s">
        <v>86</v>
      </c>
      <c r="AV821" s="13" t="s">
        <v>86</v>
      </c>
      <c r="AW821" s="13" t="s">
        <v>40</v>
      </c>
      <c r="AX821" s="13" t="s">
        <v>76</v>
      </c>
      <c r="AY821" s="205" t="s">
        <v>148</v>
      </c>
    </row>
    <row r="822" spans="2:51" s="13" customFormat="1" ht="13.5">
      <c r="B822" s="196"/>
      <c r="D822" s="186" t="s">
        <v>158</v>
      </c>
      <c r="E822" s="205" t="s">
        <v>20</v>
      </c>
      <c r="F822" s="206" t="s">
        <v>567</v>
      </c>
      <c r="H822" s="207">
        <v>16.403</v>
      </c>
      <c r="I822" s="201"/>
      <c r="L822" s="196"/>
      <c r="M822" s="202"/>
      <c r="N822" s="203"/>
      <c r="O822" s="203"/>
      <c r="P822" s="203"/>
      <c r="Q822" s="203"/>
      <c r="R822" s="203"/>
      <c r="S822" s="203"/>
      <c r="T822" s="204"/>
      <c r="AT822" s="205" t="s">
        <v>158</v>
      </c>
      <c r="AU822" s="205" t="s">
        <v>86</v>
      </c>
      <c r="AV822" s="13" t="s">
        <v>86</v>
      </c>
      <c r="AW822" s="13" t="s">
        <v>40</v>
      </c>
      <c r="AX822" s="13" t="s">
        <v>76</v>
      </c>
      <c r="AY822" s="205" t="s">
        <v>148</v>
      </c>
    </row>
    <row r="823" spans="2:51" s="12" customFormat="1" ht="13.5">
      <c r="B823" s="188"/>
      <c r="D823" s="186" t="s">
        <v>158</v>
      </c>
      <c r="E823" s="189" t="s">
        <v>20</v>
      </c>
      <c r="F823" s="190" t="s">
        <v>182</v>
      </c>
      <c r="H823" s="191" t="s">
        <v>20</v>
      </c>
      <c r="I823" s="192"/>
      <c r="L823" s="188"/>
      <c r="M823" s="193"/>
      <c r="N823" s="194"/>
      <c r="O823" s="194"/>
      <c r="P823" s="194"/>
      <c r="Q823" s="194"/>
      <c r="R823" s="194"/>
      <c r="S823" s="194"/>
      <c r="T823" s="195"/>
      <c r="AT823" s="191" t="s">
        <v>158</v>
      </c>
      <c r="AU823" s="191" t="s">
        <v>86</v>
      </c>
      <c r="AV823" s="12" t="s">
        <v>22</v>
      </c>
      <c r="AW823" s="12" t="s">
        <v>40</v>
      </c>
      <c r="AX823" s="12" t="s">
        <v>76</v>
      </c>
      <c r="AY823" s="191" t="s">
        <v>148</v>
      </c>
    </row>
    <row r="824" spans="2:51" s="13" customFormat="1" ht="13.5">
      <c r="B824" s="196"/>
      <c r="D824" s="186" t="s">
        <v>158</v>
      </c>
      <c r="E824" s="205" t="s">
        <v>20</v>
      </c>
      <c r="F824" s="206" t="s">
        <v>568</v>
      </c>
      <c r="H824" s="207">
        <v>34.178</v>
      </c>
      <c r="I824" s="201"/>
      <c r="L824" s="196"/>
      <c r="M824" s="202"/>
      <c r="N824" s="203"/>
      <c r="O824" s="203"/>
      <c r="P824" s="203"/>
      <c r="Q824" s="203"/>
      <c r="R824" s="203"/>
      <c r="S824" s="203"/>
      <c r="T824" s="204"/>
      <c r="AT824" s="205" t="s">
        <v>158</v>
      </c>
      <c r="AU824" s="205" t="s">
        <v>86</v>
      </c>
      <c r="AV824" s="13" t="s">
        <v>86</v>
      </c>
      <c r="AW824" s="13" t="s">
        <v>40</v>
      </c>
      <c r="AX824" s="13" t="s">
        <v>76</v>
      </c>
      <c r="AY824" s="205" t="s">
        <v>148</v>
      </c>
    </row>
    <row r="825" spans="2:51" s="12" customFormat="1" ht="13.5">
      <c r="B825" s="188"/>
      <c r="D825" s="186" t="s">
        <v>158</v>
      </c>
      <c r="E825" s="189" t="s">
        <v>20</v>
      </c>
      <c r="F825" s="190" t="s">
        <v>184</v>
      </c>
      <c r="H825" s="191" t="s">
        <v>20</v>
      </c>
      <c r="I825" s="192"/>
      <c r="L825" s="188"/>
      <c r="M825" s="193"/>
      <c r="N825" s="194"/>
      <c r="O825" s="194"/>
      <c r="P825" s="194"/>
      <c r="Q825" s="194"/>
      <c r="R825" s="194"/>
      <c r="S825" s="194"/>
      <c r="T825" s="195"/>
      <c r="AT825" s="191" t="s">
        <v>158</v>
      </c>
      <c r="AU825" s="191" t="s">
        <v>86</v>
      </c>
      <c r="AV825" s="12" t="s">
        <v>22</v>
      </c>
      <c r="AW825" s="12" t="s">
        <v>40</v>
      </c>
      <c r="AX825" s="12" t="s">
        <v>76</v>
      </c>
      <c r="AY825" s="191" t="s">
        <v>148</v>
      </c>
    </row>
    <row r="826" spans="2:51" s="13" customFormat="1" ht="13.5">
      <c r="B826" s="196"/>
      <c r="D826" s="186" t="s">
        <v>158</v>
      </c>
      <c r="E826" s="205" t="s">
        <v>20</v>
      </c>
      <c r="F826" s="206" t="s">
        <v>569</v>
      </c>
      <c r="H826" s="207">
        <v>31.838</v>
      </c>
      <c r="I826" s="201"/>
      <c r="L826" s="196"/>
      <c r="M826" s="202"/>
      <c r="N826" s="203"/>
      <c r="O826" s="203"/>
      <c r="P826" s="203"/>
      <c r="Q826" s="203"/>
      <c r="R826" s="203"/>
      <c r="S826" s="203"/>
      <c r="T826" s="204"/>
      <c r="AT826" s="205" t="s">
        <v>158</v>
      </c>
      <c r="AU826" s="205" t="s">
        <v>86</v>
      </c>
      <c r="AV826" s="13" t="s">
        <v>86</v>
      </c>
      <c r="AW826" s="13" t="s">
        <v>40</v>
      </c>
      <c r="AX826" s="13" t="s">
        <v>76</v>
      </c>
      <c r="AY826" s="205" t="s">
        <v>148</v>
      </c>
    </row>
    <row r="827" spans="2:51" s="12" customFormat="1" ht="13.5">
      <c r="B827" s="188"/>
      <c r="D827" s="186" t="s">
        <v>158</v>
      </c>
      <c r="E827" s="189" t="s">
        <v>20</v>
      </c>
      <c r="F827" s="190" t="s">
        <v>186</v>
      </c>
      <c r="H827" s="191" t="s">
        <v>20</v>
      </c>
      <c r="I827" s="192"/>
      <c r="L827" s="188"/>
      <c r="M827" s="193"/>
      <c r="N827" s="194"/>
      <c r="O827" s="194"/>
      <c r="P827" s="194"/>
      <c r="Q827" s="194"/>
      <c r="R827" s="194"/>
      <c r="S827" s="194"/>
      <c r="T827" s="195"/>
      <c r="AT827" s="191" t="s">
        <v>158</v>
      </c>
      <c r="AU827" s="191" t="s">
        <v>86</v>
      </c>
      <c r="AV827" s="12" t="s">
        <v>22</v>
      </c>
      <c r="AW827" s="12" t="s">
        <v>40</v>
      </c>
      <c r="AX827" s="12" t="s">
        <v>76</v>
      </c>
      <c r="AY827" s="191" t="s">
        <v>148</v>
      </c>
    </row>
    <row r="828" spans="2:51" s="13" customFormat="1" ht="13.5">
      <c r="B828" s="196"/>
      <c r="D828" s="186" t="s">
        <v>158</v>
      </c>
      <c r="E828" s="205" t="s">
        <v>20</v>
      </c>
      <c r="F828" s="206" t="s">
        <v>570</v>
      </c>
      <c r="H828" s="207">
        <v>14.15</v>
      </c>
      <c r="I828" s="201"/>
      <c r="L828" s="196"/>
      <c r="M828" s="202"/>
      <c r="N828" s="203"/>
      <c r="O828" s="203"/>
      <c r="P828" s="203"/>
      <c r="Q828" s="203"/>
      <c r="R828" s="203"/>
      <c r="S828" s="203"/>
      <c r="T828" s="204"/>
      <c r="AT828" s="205" t="s">
        <v>158</v>
      </c>
      <c r="AU828" s="205" t="s">
        <v>86</v>
      </c>
      <c r="AV828" s="13" t="s">
        <v>86</v>
      </c>
      <c r="AW828" s="13" t="s">
        <v>40</v>
      </c>
      <c r="AX828" s="13" t="s">
        <v>76</v>
      </c>
      <c r="AY828" s="205" t="s">
        <v>148</v>
      </c>
    </row>
    <row r="829" spans="2:51" s="14" customFormat="1" ht="13.5">
      <c r="B829" s="208"/>
      <c r="D829" s="186" t="s">
        <v>158</v>
      </c>
      <c r="E829" s="209" t="s">
        <v>20</v>
      </c>
      <c r="F829" s="210" t="s">
        <v>188</v>
      </c>
      <c r="H829" s="211">
        <v>113.329</v>
      </c>
      <c r="I829" s="212"/>
      <c r="L829" s="208"/>
      <c r="M829" s="213"/>
      <c r="N829" s="214"/>
      <c r="O829" s="214"/>
      <c r="P829" s="214"/>
      <c r="Q829" s="214"/>
      <c r="R829" s="214"/>
      <c r="S829" s="214"/>
      <c r="T829" s="215"/>
      <c r="AT829" s="209" t="s">
        <v>158</v>
      </c>
      <c r="AU829" s="209" t="s">
        <v>86</v>
      </c>
      <c r="AV829" s="14" t="s">
        <v>170</v>
      </c>
      <c r="AW829" s="14" t="s">
        <v>40</v>
      </c>
      <c r="AX829" s="14" t="s">
        <v>76</v>
      </c>
      <c r="AY829" s="209" t="s">
        <v>148</v>
      </c>
    </row>
    <row r="830" spans="2:51" s="12" customFormat="1" ht="13.5">
      <c r="B830" s="188"/>
      <c r="D830" s="186" t="s">
        <v>158</v>
      </c>
      <c r="E830" s="189" t="s">
        <v>20</v>
      </c>
      <c r="F830" s="190" t="s">
        <v>571</v>
      </c>
      <c r="H830" s="191" t="s">
        <v>20</v>
      </c>
      <c r="I830" s="192"/>
      <c r="L830" s="188"/>
      <c r="M830" s="193"/>
      <c r="N830" s="194"/>
      <c r="O830" s="194"/>
      <c r="P830" s="194"/>
      <c r="Q830" s="194"/>
      <c r="R830" s="194"/>
      <c r="S830" s="194"/>
      <c r="T830" s="195"/>
      <c r="AT830" s="191" t="s">
        <v>158</v>
      </c>
      <c r="AU830" s="191" t="s">
        <v>86</v>
      </c>
      <c r="AV830" s="12" t="s">
        <v>22</v>
      </c>
      <c r="AW830" s="12" t="s">
        <v>40</v>
      </c>
      <c r="AX830" s="12" t="s">
        <v>76</v>
      </c>
      <c r="AY830" s="191" t="s">
        <v>148</v>
      </c>
    </row>
    <row r="831" spans="2:51" s="13" customFormat="1" ht="13.5">
      <c r="B831" s="196"/>
      <c r="D831" s="186" t="s">
        <v>158</v>
      </c>
      <c r="E831" s="205" t="s">
        <v>20</v>
      </c>
      <c r="F831" s="206" t="s">
        <v>572</v>
      </c>
      <c r="H831" s="207">
        <v>-2.16</v>
      </c>
      <c r="I831" s="201"/>
      <c r="L831" s="196"/>
      <c r="M831" s="202"/>
      <c r="N831" s="203"/>
      <c r="O831" s="203"/>
      <c r="P831" s="203"/>
      <c r="Q831" s="203"/>
      <c r="R831" s="203"/>
      <c r="S831" s="203"/>
      <c r="T831" s="204"/>
      <c r="AT831" s="205" t="s">
        <v>158</v>
      </c>
      <c r="AU831" s="205" t="s">
        <v>86</v>
      </c>
      <c r="AV831" s="13" t="s">
        <v>86</v>
      </c>
      <c r="AW831" s="13" t="s">
        <v>40</v>
      </c>
      <c r="AX831" s="13" t="s">
        <v>76</v>
      </c>
      <c r="AY831" s="205" t="s">
        <v>148</v>
      </c>
    </row>
    <row r="832" spans="2:51" s="13" customFormat="1" ht="13.5">
      <c r="B832" s="196"/>
      <c r="D832" s="186" t="s">
        <v>158</v>
      </c>
      <c r="E832" s="205" t="s">
        <v>20</v>
      </c>
      <c r="F832" s="206" t="s">
        <v>573</v>
      </c>
      <c r="H832" s="207">
        <v>-2.52</v>
      </c>
      <c r="I832" s="201"/>
      <c r="L832" s="196"/>
      <c r="M832" s="202"/>
      <c r="N832" s="203"/>
      <c r="O832" s="203"/>
      <c r="P832" s="203"/>
      <c r="Q832" s="203"/>
      <c r="R832" s="203"/>
      <c r="S832" s="203"/>
      <c r="T832" s="204"/>
      <c r="AT832" s="205" t="s">
        <v>158</v>
      </c>
      <c r="AU832" s="205" t="s">
        <v>86</v>
      </c>
      <c r="AV832" s="13" t="s">
        <v>86</v>
      </c>
      <c r="AW832" s="13" t="s">
        <v>40</v>
      </c>
      <c r="AX832" s="13" t="s">
        <v>76</v>
      </c>
      <c r="AY832" s="205" t="s">
        <v>148</v>
      </c>
    </row>
    <row r="833" spans="2:51" s="13" customFormat="1" ht="13.5">
      <c r="B833" s="196"/>
      <c r="D833" s="186" t="s">
        <v>158</v>
      </c>
      <c r="E833" s="205" t="s">
        <v>20</v>
      </c>
      <c r="F833" s="206" t="s">
        <v>574</v>
      </c>
      <c r="H833" s="207">
        <v>-2.7</v>
      </c>
      <c r="I833" s="201"/>
      <c r="L833" s="196"/>
      <c r="M833" s="202"/>
      <c r="N833" s="203"/>
      <c r="O833" s="203"/>
      <c r="P833" s="203"/>
      <c r="Q833" s="203"/>
      <c r="R833" s="203"/>
      <c r="S833" s="203"/>
      <c r="T833" s="204"/>
      <c r="AT833" s="205" t="s">
        <v>158</v>
      </c>
      <c r="AU833" s="205" t="s">
        <v>86</v>
      </c>
      <c r="AV833" s="13" t="s">
        <v>86</v>
      </c>
      <c r="AW833" s="13" t="s">
        <v>40</v>
      </c>
      <c r="AX833" s="13" t="s">
        <v>76</v>
      </c>
      <c r="AY833" s="205" t="s">
        <v>148</v>
      </c>
    </row>
    <row r="834" spans="2:51" s="13" customFormat="1" ht="13.5">
      <c r="B834" s="196"/>
      <c r="D834" s="186" t="s">
        <v>158</v>
      </c>
      <c r="E834" s="205" t="s">
        <v>20</v>
      </c>
      <c r="F834" s="206" t="s">
        <v>575</v>
      </c>
      <c r="H834" s="207">
        <v>-4.32</v>
      </c>
      <c r="I834" s="201"/>
      <c r="L834" s="196"/>
      <c r="M834" s="202"/>
      <c r="N834" s="203"/>
      <c r="O834" s="203"/>
      <c r="P834" s="203"/>
      <c r="Q834" s="203"/>
      <c r="R834" s="203"/>
      <c r="S834" s="203"/>
      <c r="T834" s="204"/>
      <c r="AT834" s="205" t="s">
        <v>158</v>
      </c>
      <c r="AU834" s="205" t="s">
        <v>86</v>
      </c>
      <c r="AV834" s="13" t="s">
        <v>86</v>
      </c>
      <c r="AW834" s="13" t="s">
        <v>40</v>
      </c>
      <c r="AX834" s="13" t="s">
        <v>76</v>
      </c>
      <c r="AY834" s="205" t="s">
        <v>148</v>
      </c>
    </row>
    <row r="835" spans="2:51" s="13" customFormat="1" ht="13.5">
      <c r="B835" s="196"/>
      <c r="D835" s="186" t="s">
        <v>158</v>
      </c>
      <c r="E835" s="205" t="s">
        <v>20</v>
      </c>
      <c r="F835" s="206" t="s">
        <v>576</v>
      </c>
      <c r="H835" s="207">
        <v>-2.4</v>
      </c>
      <c r="I835" s="201"/>
      <c r="L835" s="196"/>
      <c r="M835" s="202"/>
      <c r="N835" s="203"/>
      <c r="O835" s="203"/>
      <c r="P835" s="203"/>
      <c r="Q835" s="203"/>
      <c r="R835" s="203"/>
      <c r="S835" s="203"/>
      <c r="T835" s="204"/>
      <c r="AT835" s="205" t="s">
        <v>158</v>
      </c>
      <c r="AU835" s="205" t="s">
        <v>86</v>
      </c>
      <c r="AV835" s="13" t="s">
        <v>86</v>
      </c>
      <c r="AW835" s="13" t="s">
        <v>40</v>
      </c>
      <c r="AX835" s="13" t="s">
        <v>76</v>
      </c>
      <c r="AY835" s="205" t="s">
        <v>148</v>
      </c>
    </row>
    <row r="836" spans="2:51" s="13" customFormat="1" ht="13.5">
      <c r="B836" s="196"/>
      <c r="D836" s="186" t="s">
        <v>158</v>
      </c>
      <c r="E836" s="205" t="s">
        <v>20</v>
      </c>
      <c r="F836" s="206" t="s">
        <v>577</v>
      </c>
      <c r="H836" s="207">
        <v>-5.4</v>
      </c>
      <c r="I836" s="201"/>
      <c r="L836" s="196"/>
      <c r="M836" s="202"/>
      <c r="N836" s="203"/>
      <c r="O836" s="203"/>
      <c r="P836" s="203"/>
      <c r="Q836" s="203"/>
      <c r="R836" s="203"/>
      <c r="S836" s="203"/>
      <c r="T836" s="204"/>
      <c r="AT836" s="205" t="s">
        <v>158</v>
      </c>
      <c r="AU836" s="205" t="s">
        <v>86</v>
      </c>
      <c r="AV836" s="13" t="s">
        <v>86</v>
      </c>
      <c r="AW836" s="13" t="s">
        <v>40</v>
      </c>
      <c r="AX836" s="13" t="s">
        <v>76</v>
      </c>
      <c r="AY836" s="205" t="s">
        <v>148</v>
      </c>
    </row>
    <row r="837" spans="2:51" s="14" customFormat="1" ht="13.5">
      <c r="B837" s="208"/>
      <c r="D837" s="186" t="s">
        <v>158</v>
      </c>
      <c r="E837" s="209" t="s">
        <v>20</v>
      </c>
      <c r="F837" s="210" t="s">
        <v>188</v>
      </c>
      <c r="H837" s="211">
        <v>-19.5</v>
      </c>
      <c r="I837" s="212"/>
      <c r="L837" s="208"/>
      <c r="M837" s="213"/>
      <c r="N837" s="214"/>
      <c r="O837" s="214"/>
      <c r="P837" s="214"/>
      <c r="Q837" s="214"/>
      <c r="R837" s="214"/>
      <c r="S837" s="214"/>
      <c r="T837" s="215"/>
      <c r="AT837" s="209" t="s">
        <v>158</v>
      </c>
      <c r="AU837" s="209" t="s">
        <v>86</v>
      </c>
      <c r="AV837" s="14" t="s">
        <v>170</v>
      </c>
      <c r="AW837" s="14" t="s">
        <v>40</v>
      </c>
      <c r="AX837" s="14" t="s">
        <v>76</v>
      </c>
      <c r="AY837" s="209" t="s">
        <v>148</v>
      </c>
    </row>
    <row r="838" spans="2:51" s="15" customFormat="1" ht="13.5">
      <c r="B838" s="216"/>
      <c r="D838" s="197" t="s">
        <v>158</v>
      </c>
      <c r="E838" s="217" t="s">
        <v>20</v>
      </c>
      <c r="F838" s="218" t="s">
        <v>191</v>
      </c>
      <c r="H838" s="219">
        <v>93.829</v>
      </c>
      <c r="I838" s="220"/>
      <c r="L838" s="216"/>
      <c r="M838" s="221"/>
      <c r="N838" s="222"/>
      <c r="O838" s="222"/>
      <c r="P838" s="222"/>
      <c r="Q838" s="222"/>
      <c r="R838" s="222"/>
      <c r="S838" s="222"/>
      <c r="T838" s="223"/>
      <c r="AT838" s="224" t="s">
        <v>158</v>
      </c>
      <c r="AU838" s="224" t="s">
        <v>86</v>
      </c>
      <c r="AV838" s="15" t="s">
        <v>155</v>
      </c>
      <c r="AW838" s="15" t="s">
        <v>40</v>
      </c>
      <c r="AX838" s="15" t="s">
        <v>22</v>
      </c>
      <c r="AY838" s="224" t="s">
        <v>148</v>
      </c>
    </row>
    <row r="839" spans="2:65" s="1" customFormat="1" ht="22.5" customHeight="1">
      <c r="B839" s="173"/>
      <c r="C839" s="225" t="s">
        <v>578</v>
      </c>
      <c r="D839" s="225" t="s">
        <v>230</v>
      </c>
      <c r="E839" s="226" t="s">
        <v>579</v>
      </c>
      <c r="F839" s="227" t="s">
        <v>580</v>
      </c>
      <c r="G839" s="228" t="s">
        <v>153</v>
      </c>
      <c r="H839" s="229">
        <v>103.212</v>
      </c>
      <c r="I839" s="230"/>
      <c r="J839" s="231">
        <f>ROUND(I839*H839,2)</f>
        <v>0</v>
      </c>
      <c r="K839" s="227" t="s">
        <v>154</v>
      </c>
      <c r="L839" s="232"/>
      <c r="M839" s="233" t="s">
        <v>20</v>
      </c>
      <c r="N839" s="234" t="s">
        <v>48</v>
      </c>
      <c r="O839" s="37"/>
      <c r="P839" s="183">
        <f>O839*H839</f>
        <v>0</v>
      </c>
      <c r="Q839" s="183">
        <v>0.0024</v>
      </c>
      <c r="R839" s="183">
        <f>Q839*H839</f>
        <v>0.24770879999999998</v>
      </c>
      <c r="S839" s="183">
        <v>0</v>
      </c>
      <c r="T839" s="184">
        <f>S839*H839</f>
        <v>0</v>
      </c>
      <c r="AR839" s="19" t="s">
        <v>214</v>
      </c>
      <c r="AT839" s="19" t="s">
        <v>230</v>
      </c>
      <c r="AU839" s="19" t="s">
        <v>86</v>
      </c>
      <c r="AY839" s="19" t="s">
        <v>148</v>
      </c>
      <c r="BE839" s="185">
        <f>IF(N839="základní",J839,0)</f>
        <v>0</v>
      </c>
      <c r="BF839" s="185">
        <f>IF(N839="snížená",J839,0)</f>
        <v>0</v>
      </c>
      <c r="BG839" s="185">
        <f>IF(N839="zákl. přenesená",J839,0)</f>
        <v>0</v>
      </c>
      <c r="BH839" s="185">
        <f>IF(N839="sníž. přenesená",J839,0)</f>
        <v>0</v>
      </c>
      <c r="BI839" s="185">
        <f>IF(N839="nulová",J839,0)</f>
        <v>0</v>
      </c>
      <c r="BJ839" s="19" t="s">
        <v>86</v>
      </c>
      <c r="BK839" s="185">
        <f>ROUND(I839*H839,2)</f>
        <v>0</v>
      </c>
      <c r="BL839" s="19" t="s">
        <v>155</v>
      </c>
      <c r="BM839" s="19" t="s">
        <v>578</v>
      </c>
    </row>
    <row r="840" spans="2:47" s="1" customFormat="1" ht="40.5">
      <c r="B840" s="36"/>
      <c r="D840" s="186" t="s">
        <v>156</v>
      </c>
      <c r="F840" s="187" t="s">
        <v>581</v>
      </c>
      <c r="I840" s="147"/>
      <c r="L840" s="36"/>
      <c r="M840" s="65"/>
      <c r="N840" s="37"/>
      <c r="O840" s="37"/>
      <c r="P840" s="37"/>
      <c r="Q840" s="37"/>
      <c r="R840" s="37"/>
      <c r="S840" s="37"/>
      <c r="T840" s="66"/>
      <c r="AT840" s="19" t="s">
        <v>156</v>
      </c>
      <c r="AU840" s="19" t="s">
        <v>86</v>
      </c>
    </row>
    <row r="841" spans="2:51" s="12" customFormat="1" ht="13.5">
      <c r="B841" s="188"/>
      <c r="D841" s="186" t="s">
        <v>158</v>
      </c>
      <c r="E841" s="189" t="s">
        <v>20</v>
      </c>
      <c r="F841" s="190" t="s">
        <v>468</v>
      </c>
      <c r="H841" s="191" t="s">
        <v>20</v>
      </c>
      <c r="I841" s="192"/>
      <c r="L841" s="188"/>
      <c r="M841" s="193"/>
      <c r="N841" s="194"/>
      <c r="O841" s="194"/>
      <c r="P841" s="194"/>
      <c r="Q841" s="194"/>
      <c r="R841" s="194"/>
      <c r="S841" s="194"/>
      <c r="T841" s="195"/>
      <c r="AT841" s="191" t="s">
        <v>158</v>
      </c>
      <c r="AU841" s="191" t="s">
        <v>86</v>
      </c>
      <c r="AV841" s="12" t="s">
        <v>22</v>
      </c>
      <c r="AW841" s="12" t="s">
        <v>40</v>
      </c>
      <c r="AX841" s="12" t="s">
        <v>76</v>
      </c>
      <c r="AY841" s="191" t="s">
        <v>148</v>
      </c>
    </row>
    <row r="842" spans="2:51" s="13" customFormat="1" ht="13.5">
      <c r="B842" s="196"/>
      <c r="D842" s="197" t="s">
        <v>158</v>
      </c>
      <c r="E842" s="198" t="s">
        <v>20</v>
      </c>
      <c r="F842" s="199" t="s">
        <v>582</v>
      </c>
      <c r="H842" s="200">
        <v>103.212</v>
      </c>
      <c r="I842" s="201"/>
      <c r="L842" s="196"/>
      <c r="M842" s="202"/>
      <c r="N842" s="203"/>
      <c r="O842" s="203"/>
      <c r="P842" s="203"/>
      <c r="Q842" s="203"/>
      <c r="R842" s="203"/>
      <c r="S842" s="203"/>
      <c r="T842" s="204"/>
      <c r="AT842" s="205" t="s">
        <v>158</v>
      </c>
      <c r="AU842" s="205" t="s">
        <v>86</v>
      </c>
      <c r="AV842" s="13" t="s">
        <v>86</v>
      </c>
      <c r="AW842" s="13" t="s">
        <v>40</v>
      </c>
      <c r="AX842" s="13" t="s">
        <v>22</v>
      </c>
      <c r="AY842" s="205" t="s">
        <v>148</v>
      </c>
    </row>
    <row r="843" spans="2:65" s="1" customFormat="1" ht="22.5" customHeight="1">
      <c r="B843" s="173"/>
      <c r="C843" s="174" t="s">
        <v>583</v>
      </c>
      <c r="D843" s="174" t="s">
        <v>150</v>
      </c>
      <c r="E843" s="175" t="s">
        <v>584</v>
      </c>
      <c r="F843" s="176" t="s">
        <v>585</v>
      </c>
      <c r="G843" s="177" t="s">
        <v>153</v>
      </c>
      <c r="H843" s="178">
        <v>201.465</v>
      </c>
      <c r="I843" s="179"/>
      <c r="J843" s="180">
        <f>ROUND(I843*H843,2)</f>
        <v>0</v>
      </c>
      <c r="K843" s="176" t="s">
        <v>154</v>
      </c>
      <c r="L843" s="36"/>
      <c r="M843" s="181" t="s">
        <v>20</v>
      </c>
      <c r="N843" s="182" t="s">
        <v>48</v>
      </c>
      <c r="O843" s="37"/>
      <c r="P843" s="183">
        <f>O843*H843</f>
        <v>0</v>
      </c>
      <c r="Q843" s="183">
        <v>0.00831256</v>
      </c>
      <c r="R843" s="183">
        <f>Q843*H843</f>
        <v>1.6746899004</v>
      </c>
      <c r="S843" s="183">
        <v>0</v>
      </c>
      <c r="T843" s="184">
        <f>S843*H843</f>
        <v>0</v>
      </c>
      <c r="AR843" s="19" t="s">
        <v>155</v>
      </c>
      <c r="AT843" s="19" t="s">
        <v>150</v>
      </c>
      <c r="AU843" s="19" t="s">
        <v>86</v>
      </c>
      <c r="AY843" s="19" t="s">
        <v>148</v>
      </c>
      <c r="BE843" s="185">
        <f>IF(N843="základní",J843,0)</f>
        <v>0</v>
      </c>
      <c r="BF843" s="185">
        <f>IF(N843="snížená",J843,0)</f>
        <v>0</v>
      </c>
      <c r="BG843" s="185">
        <f>IF(N843="zákl. přenesená",J843,0)</f>
        <v>0</v>
      </c>
      <c r="BH843" s="185">
        <f>IF(N843="sníž. přenesená",J843,0)</f>
        <v>0</v>
      </c>
      <c r="BI843" s="185">
        <f>IF(N843="nulová",J843,0)</f>
        <v>0</v>
      </c>
      <c r="BJ843" s="19" t="s">
        <v>86</v>
      </c>
      <c r="BK843" s="185">
        <f>ROUND(I843*H843,2)</f>
        <v>0</v>
      </c>
      <c r="BL843" s="19" t="s">
        <v>155</v>
      </c>
      <c r="BM843" s="19" t="s">
        <v>583</v>
      </c>
    </row>
    <row r="844" spans="2:47" s="1" customFormat="1" ht="27">
      <c r="B844" s="36"/>
      <c r="D844" s="186" t="s">
        <v>156</v>
      </c>
      <c r="F844" s="187" t="s">
        <v>586</v>
      </c>
      <c r="I844" s="147"/>
      <c r="L844" s="36"/>
      <c r="M844" s="65"/>
      <c r="N844" s="37"/>
      <c r="O844" s="37"/>
      <c r="P844" s="37"/>
      <c r="Q844" s="37"/>
      <c r="R844" s="37"/>
      <c r="S844" s="37"/>
      <c r="T844" s="66"/>
      <c r="AT844" s="19" t="s">
        <v>156</v>
      </c>
      <c r="AU844" s="19" t="s">
        <v>86</v>
      </c>
    </row>
    <row r="845" spans="2:51" s="12" customFormat="1" ht="13.5">
      <c r="B845" s="188"/>
      <c r="D845" s="186" t="s">
        <v>158</v>
      </c>
      <c r="E845" s="189" t="s">
        <v>20</v>
      </c>
      <c r="F845" s="190" t="s">
        <v>587</v>
      </c>
      <c r="H845" s="191" t="s">
        <v>20</v>
      </c>
      <c r="I845" s="192"/>
      <c r="L845" s="188"/>
      <c r="M845" s="193"/>
      <c r="N845" s="194"/>
      <c r="O845" s="194"/>
      <c r="P845" s="194"/>
      <c r="Q845" s="194"/>
      <c r="R845" s="194"/>
      <c r="S845" s="194"/>
      <c r="T845" s="195"/>
      <c r="AT845" s="191" t="s">
        <v>158</v>
      </c>
      <c r="AU845" s="191" t="s">
        <v>86</v>
      </c>
      <c r="AV845" s="12" t="s">
        <v>22</v>
      </c>
      <c r="AW845" s="12" t="s">
        <v>40</v>
      </c>
      <c r="AX845" s="12" t="s">
        <v>76</v>
      </c>
      <c r="AY845" s="191" t="s">
        <v>148</v>
      </c>
    </row>
    <row r="846" spans="2:51" s="12" customFormat="1" ht="13.5">
      <c r="B846" s="188"/>
      <c r="D846" s="186" t="s">
        <v>158</v>
      </c>
      <c r="E846" s="189" t="s">
        <v>20</v>
      </c>
      <c r="F846" s="190" t="s">
        <v>588</v>
      </c>
      <c r="H846" s="191" t="s">
        <v>20</v>
      </c>
      <c r="I846" s="192"/>
      <c r="L846" s="188"/>
      <c r="M846" s="193"/>
      <c r="N846" s="194"/>
      <c r="O846" s="194"/>
      <c r="P846" s="194"/>
      <c r="Q846" s="194"/>
      <c r="R846" s="194"/>
      <c r="S846" s="194"/>
      <c r="T846" s="195"/>
      <c r="AT846" s="191" t="s">
        <v>158</v>
      </c>
      <c r="AU846" s="191" t="s">
        <v>86</v>
      </c>
      <c r="AV846" s="12" t="s">
        <v>22</v>
      </c>
      <c r="AW846" s="12" t="s">
        <v>40</v>
      </c>
      <c r="AX846" s="12" t="s">
        <v>76</v>
      </c>
      <c r="AY846" s="191" t="s">
        <v>148</v>
      </c>
    </row>
    <row r="847" spans="2:51" s="12" customFormat="1" ht="13.5">
      <c r="B847" s="188"/>
      <c r="D847" s="186" t="s">
        <v>158</v>
      </c>
      <c r="E847" s="189" t="s">
        <v>20</v>
      </c>
      <c r="F847" s="190" t="s">
        <v>589</v>
      </c>
      <c r="H847" s="191" t="s">
        <v>20</v>
      </c>
      <c r="I847" s="192"/>
      <c r="L847" s="188"/>
      <c r="M847" s="193"/>
      <c r="N847" s="194"/>
      <c r="O847" s="194"/>
      <c r="P847" s="194"/>
      <c r="Q847" s="194"/>
      <c r="R847" s="194"/>
      <c r="S847" s="194"/>
      <c r="T847" s="195"/>
      <c r="AT847" s="191" t="s">
        <v>158</v>
      </c>
      <c r="AU847" s="191" t="s">
        <v>86</v>
      </c>
      <c r="AV847" s="12" t="s">
        <v>22</v>
      </c>
      <c r="AW847" s="12" t="s">
        <v>40</v>
      </c>
      <c r="AX847" s="12" t="s">
        <v>76</v>
      </c>
      <c r="AY847" s="191" t="s">
        <v>148</v>
      </c>
    </row>
    <row r="848" spans="2:51" s="12" customFormat="1" ht="13.5">
      <c r="B848" s="188"/>
      <c r="D848" s="186" t="s">
        <v>158</v>
      </c>
      <c r="E848" s="189" t="s">
        <v>20</v>
      </c>
      <c r="F848" s="190" t="s">
        <v>590</v>
      </c>
      <c r="H848" s="191" t="s">
        <v>20</v>
      </c>
      <c r="I848" s="192"/>
      <c r="L848" s="188"/>
      <c r="M848" s="193"/>
      <c r="N848" s="194"/>
      <c r="O848" s="194"/>
      <c r="P848" s="194"/>
      <c r="Q848" s="194"/>
      <c r="R848" s="194"/>
      <c r="S848" s="194"/>
      <c r="T848" s="195"/>
      <c r="AT848" s="191" t="s">
        <v>158</v>
      </c>
      <c r="AU848" s="191" t="s">
        <v>86</v>
      </c>
      <c r="AV848" s="12" t="s">
        <v>22</v>
      </c>
      <c r="AW848" s="12" t="s">
        <v>40</v>
      </c>
      <c r="AX848" s="12" t="s">
        <v>76</v>
      </c>
      <c r="AY848" s="191" t="s">
        <v>148</v>
      </c>
    </row>
    <row r="849" spans="2:51" s="13" customFormat="1" ht="13.5">
      <c r="B849" s="196"/>
      <c r="D849" s="186" t="s">
        <v>158</v>
      </c>
      <c r="E849" s="205" t="s">
        <v>20</v>
      </c>
      <c r="F849" s="206" t="s">
        <v>591</v>
      </c>
      <c r="H849" s="207">
        <v>269.505</v>
      </c>
      <c r="I849" s="201"/>
      <c r="L849" s="196"/>
      <c r="M849" s="202"/>
      <c r="N849" s="203"/>
      <c r="O849" s="203"/>
      <c r="P849" s="203"/>
      <c r="Q849" s="203"/>
      <c r="R849" s="203"/>
      <c r="S849" s="203"/>
      <c r="T849" s="204"/>
      <c r="AT849" s="205" t="s">
        <v>158</v>
      </c>
      <c r="AU849" s="205" t="s">
        <v>86</v>
      </c>
      <c r="AV849" s="13" t="s">
        <v>86</v>
      </c>
      <c r="AW849" s="13" t="s">
        <v>40</v>
      </c>
      <c r="AX849" s="13" t="s">
        <v>76</v>
      </c>
      <c r="AY849" s="205" t="s">
        <v>148</v>
      </c>
    </row>
    <row r="850" spans="2:51" s="12" customFormat="1" ht="13.5">
      <c r="B850" s="188"/>
      <c r="D850" s="186" t="s">
        <v>158</v>
      </c>
      <c r="E850" s="189" t="s">
        <v>20</v>
      </c>
      <c r="F850" s="190" t="s">
        <v>571</v>
      </c>
      <c r="H850" s="191" t="s">
        <v>20</v>
      </c>
      <c r="I850" s="192"/>
      <c r="L850" s="188"/>
      <c r="M850" s="193"/>
      <c r="N850" s="194"/>
      <c r="O850" s="194"/>
      <c r="P850" s="194"/>
      <c r="Q850" s="194"/>
      <c r="R850" s="194"/>
      <c r="S850" s="194"/>
      <c r="T850" s="195"/>
      <c r="AT850" s="191" t="s">
        <v>158</v>
      </c>
      <c r="AU850" s="191" t="s">
        <v>86</v>
      </c>
      <c r="AV850" s="12" t="s">
        <v>22</v>
      </c>
      <c r="AW850" s="12" t="s">
        <v>40</v>
      </c>
      <c r="AX850" s="12" t="s">
        <v>76</v>
      </c>
      <c r="AY850" s="191" t="s">
        <v>148</v>
      </c>
    </row>
    <row r="851" spans="2:51" s="13" customFormat="1" ht="13.5">
      <c r="B851" s="196"/>
      <c r="D851" s="186" t="s">
        <v>158</v>
      </c>
      <c r="E851" s="205" t="s">
        <v>20</v>
      </c>
      <c r="F851" s="206" t="s">
        <v>592</v>
      </c>
      <c r="H851" s="207">
        <v>-32.4</v>
      </c>
      <c r="I851" s="201"/>
      <c r="L851" s="196"/>
      <c r="M851" s="202"/>
      <c r="N851" s="203"/>
      <c r="O851" s="203"/>
      <c r="P851" s="203"/>
      <c r="Q851" s="203"/>
      <c r="R851" s="203"/>
      <c r="S851" s="203"/>
      <c r="T851" s="204"/>
      <c r="AT851" s="205" t="s">
        <v>158</v>
      </c>
      <c r="AU851" s="205" t="s">
        <v>86</v>
      </c>
      <c r="AV851" s="13" t="s">
        <v>86</v>
      </c>
      <c r="AW851" s="13" t="s">
        <v>40</v>
      </c>
      <c r="AX851" s="13" t="s">
        <v>76</v>
      </c>
      <c r="AY851" s="205" t="s">
        <v>148</v>
      </c>
    </row>
    <row r="852" spans="2:51" s="13" customFormat="1" ht="13.5">
      <c r="B852" s="196"/>
      <c r="D852" s="186" t="s">
        <v>158</v>
      </c>
      <c r="E852" s="205" t="s">
        <v>20</v>
      </c>
      <c r="F852" s="206" t="s">
        <v>593</v>
      </c>
      <c r="H852" s="207">
        <v>-35.64</v>
      </c>
      <c r="I852" s="201"/>
      <c r="L852" s="196"/>
      <c r="M852" s="202"/>
      <c r="N852" s="203"/>
      <c r="O852" s="203"/>
      <c r="P852" s="203"/>
      <c r="Q852" s="203"/>
      <c r="R852" s="203"/>
      <c r="S852" s="203"/>
      <c r="T852" s="204"/>
      <c r="AT852" s="205" t="s">
        <v>158</v>
      </c>
      <c r="AU852" s="205" t="s">
        <v>86</v>
      </c>
      <c r="AV852" s="13" t="s">
        <v>86</v>
      </c>
      <c r="AW852" s="13" t="s">
        <v>40</v>
      </c>
      <c r="AX852" s="13" t="s">
        <v>76</v>
      </c>
      <c r="AY852" s="205" t="s">
        <v>148</v>
      </c>
    </row>
    <row r="853" spans="2:51" s="15" customFormat="1" ht="13.5">
      <c r="B853" s="216"/>
      <c r="D853" s="197" t="s">
        <v>158</v>
      </c>
      <c r="E853" s="217" t="s">
        <v>20</v>
      </c>
      <c r="F853" s="218" t="s">
        <v>191</v>
      </c>
      <c r="H853" s="219">
        <v>201.465</v>
      </c>
      <c r="I853" s="220"/>
      <c r="L853" s="216"/>
      <c r="M853" s="221"/>
      <c r="N853" s="222"/>
      <c r="O853" s="222"/>
      <c r="P853" s="222"/>
      <c r="Q853" s="222"/>
      <c r="R853" s="222"/>
      <c r="S853" s="222"/>
      <c r="T853" s="223"/>
      <c r="AT853" s="224" t="s">
        <v>158</v>
      </c>
      <c r="AU853" s="224" t="s">
        <v>86</v>
      </c>
      <c r="AV853" s="15" t="s">
        <v>155</v>
      </c>
      <c r="AW853" s="15" t="s">
        <v>40</v>
      </c>
      <c r="AX853" s="15" t="s">
        <v>22</v>
      </c>
      <c r="AY853" s="224" t="s">
        <v>148</v>
      </c>
    </row>
    <row r="854" spans="2:65" s="1" customFormat="1" ht="22.5" customHeight="1">
      <c r="B854" s="173"/>
      <c r="C854" s="225" t="s">
        <v>594</v>
      </c>
      <c r="D854" s="225" t="s">
        <v>230</v>
      </c>
      <c r="E854" s="226" t="s">
        <v>595</v>
      </c>
      <c r="F854" s="227" t="s">
        <v>596</v>
      </c>
      <c r="G854" s="228" t="s">
        <v>153</v>
      </c>
      <c r="H854" s="229">
        <v>221.612</v>
      </c>
      <c r="I854" s="230"/>
      <c r="J854" s="231">
        <f>ROUND(I854*H854,2)</f>
        <v>0</v>
      </c>
      <c r="K854" s="227" t="s">
        <v>154</v>
      </c>
      <c r="L854" s="232"/>
      <c r="M854" s="233" t="s">
        <v>20</v>
      </c>
      <c r="N854" s="234" t="s">
        <v>48</v>
      </c>
      <c r="O854" s="37"/>
      <c r="P854" s="183">
        <f>O854*H854</f>
        <v>0</v>
      </c>
      <c r="Q854" s="183">
        <v>0.0015</v>
      </c>
      <c r="R854" s="183">
        <f>Q854*H854</f>
        <v>0.332418</v>
      </c>
      <c r="S854" s="183">
        <v>0</v>
      </c>
      <c r="T854" s="184">
        <f>S854*H854</f>
        <v>0</v>
      </c>
      <c r="AR854" s="19" t="s">
        <v>214</v>
      </c>
      <c r="AT854" s="19" t="s">
        <v>230</v>
      </c>
      <c r="AU854" s="19" t="s">
        <v>86</v>
      </c>
      <c r="AY854" s="19" t="s">
        <v>148</v>
      </c>
      <c r="BE854" s="185">
        <f>IF(N854="základní",J854,0)</f>
        <v>0</v>
      </c>
      <c r="BF854" s="185">
        <f>IF(N854="snížená",J854,0)</f>
        <v>0</v>
      </c>
      <c r="BG854" s="185">
        <f>IF(N854="zákl. přenesená",J854,0)</f>
        <v>0</v>
      </c>
      <c r="BH854" s="185">
        <f>IF(N854="sníž. přenesená",J854,0)</f>
        <v>0</v>
      </c>
      <c r="BI854" s="185">
        <f>IF(N854="nulová",J854,0)</f>
        <v>0</v>
      </c>
      <c r="BJ854" s="19" t="s">
        <v>86</v>
      </c>
      <c r="BK854" s="185">
        <f>ROUND(I854*H854,2)</f>
        <v>0</v>
      </c>
      <c r="BL854" s="19" t="s">
        <v>155</v>
      </c>
      <c r="BM854" s="19" t="s">
        <v>594</v>
      </c>
    </row>
    <row r="855" spans="2:47" s="1" customFormat="1" ht="27">
      <c r="B855" s="36"/>
      <c r="D855" s="186" t="s">
        <v>156</v>
      </c>
      <c r="F855" s="187" t="s">
        <v>597</v>
      </c>
      <c r="I855" s="147"/>
      <c r="L855" s="36"/>
      <c r="M855" s="65"/>
      <c r="N855" s="37"/>
      <c r="O855" s="37"/>
      <c r="P855" s="37"/>
      <c r="Q855" s="37"/>
      <c r="R855" s="37"/>
      <c r="S855" s="37"/>
      <c r="T855" s="66"/>
      <c r="AT855" s="19" t="s">
        <v>156</v>
      </c>
      <c r="AU855" s="19" t="s">
        <v>86</v>
      </c>
    </row>
    <row r="856" spans="2:51" s="12" customFormat="1" ht="13.5">
      <c r="B856" s="188"/>
      <c r="D856" s="186" t="s">
        <v>158</v>
      </c>
      <c r="E856" s="189" t="s">
        <v>20</v>
      </c>
      <c r="F856" s="190" t="s">
        <v>598</v>
      </c>
      <c r="H856" s="191" t="s">
        <v>20</v>
      </c>
      <c r="I856" s="192"/>
      <c r="L856" s="188"/>
      <c r="M856" s="193"/>
      <c r="N856" s="194"/>
      <c r="O856" s="194"/>
      <c r="P856" s="194"/>
      <c r="Q856" s="194"/>
      <c r="R856" s="194"/>
      <c r="S856" s="194"/>
      <c r="T856" s="195"/>
      <c r="AT856" s="191" t="s">
        <v>158</v>
      </c>
      <c r="AU856" s="191" t="s">
        <v>86</v>
      </c>
      <c r="AV856" s="12" t="s">
        <v>22</v>
      </c>
      <c r="AW856" s="12" t="s">
        <v>40</v>
      </c>
      <c r="AX856" s="12" t="s">
        <v>76</v>
      </c>
      <c r="AY856" s="191" t="s">
        <v>148</v>
      </c>
    </row>
    <row r="857" spans="2:51" s="12" customFormat="1" ht="13.5">
      <c r="B857" s="188"/>
      <c r="D857" s="186" t="s">
        <v>158</v>
      </c>
      <c r="E857" s="189" t="s">
        <v>20</v>
      </c>
      <c r="F857" s="190" t="s">
        <v>468</v>
      </c>
      <c r="H857" s="191" t="s">
        <v>20</v>
      </c>
      <c r="I857" s="192"/>
      <c r="L857" s="188"/>
      <c r="M857" s="193"/>
      <c r="N857" s="194"/>
      <c r="O857" s="194"/>
      <c r="P857" s="194"/>
      <c r="Q857" s="194"/>
      <c r="R857" s="194"/>
      <c r="S857" s="194"/>
      <c r="T857" s="195"/>
      <c r="AT857" s="191" t="s">
        <v>158</v>
      </c>
      <c r="AU857" s="191" t="s">
        <v>86</v>
      </c>
      <c r="AV857" s="12" t="s">
        <v>22</v>
      </c>
      <c r="AW857" s="12" t="s">
        <v>40</v>
      </c>
      <c r="AX857" s="12" t="s">
        <v>76</v>
      </c>
      <c r="AY857" s="191" t="s">
        <v>148</v>
      </c>
    </row>
    <row r="858" spans="2:51" s="13" customFormat="1" ht="13.5">
      <c r="B858" s="196"/>
      <c r="D858" s="197" t="s">
        <v>158</v>
      </c>
      <c r="E858" s="198" t="s">
        <v>20</v>
      </c>
      <c r="F858" s="199" t="s">
        <v>599</v>
      </c>
      <c r="H858" s="200">
        <v>221.612</v>
      </c>
      <c r="I858" s="201"/>
      <c r="L858" s="196"/>
      <c r="M858" s="202"/>
      <c r="N858" s="203"/>
      <c r="O858" s="203"/>
      <c r="P858" s="203"/>
      <c r="Q858" s="203"/>
      <c r="R858" s="203"/>
      <c r="S858" s="203"/>
      <c r="T858" s="204"/>
      <c r="AT858" s="205" t="s">
        <v>158</v>
      </c>
      <c r="AU858" s="205" t="s">
        <v>86</v>
      </c>
      <c r="AV858" s="13" t="s">
        <v>86</v>
      </c>
      <c r="AW858" s="13" t="s">
        <v>40</v>
      </c>
      <c r="AX858" s="13" t="s">
        <v>22</v>
      </c>
      <c r="AY858" s="205" t="s">
        <v>148</v>
      </c>
    </row>
    <row r="859" spans="2:65" s="1" customFormat="1" ht="22.5" customHeight="1">
      <c r="B859" s="173"/>
      <c r="C859" s="225" t="s">
        <v>600</v>
      </c>
      <c r="D859" s="225" t="s">
        <v>230</v>
      </c>
      <c r="E859" s="226" t="s">
        <v>579</v>
      </c>
      <c r="F859" s="227" t="s">
        <v>580</v>
      </c>
      <c r="G859" s="228" t="s">
        <v>153</v>
      </c>
      <c r="H859" s="229">
        <v>32.076</v>
      </c>
      <c r="I859" s="230"/>
      <c r="J859" s="231">
        <f>ROUND(I859*H859,2)</f>
        <v>0</v>
      </c>
      <c r="K859" s="227" t="s">
        <v>154</v>
      </c>
      <c r="L859" s="232"/>
      <c r="M859" s="233" t="s">
        <v>20</v>
      </c>
      <c r="N859" s="234" t="s">
        <v>48</v>
      </c>
      <c r="O859" s="37"/>
      <c r="P859" s="183">
        <f>O859*H859</f>
        <v>0</v>
      </c>
      <c r="Q859" s="183">
        <v>0.0024</v>
      </c>
      <c r="R859" s="183">
        <f>Q859*H859</f>
        <v>0.07698239999999999</v>
      </c>
      <c r="S859" s="183">
        <v>0</v>
      </c>
      <c r="T859" s="184">
        <f>S859*H859</f>
        <v>0</v>
      </c>
      <c r="AR859" s="19" t="s">
        <v>214</v>
      </c>
      <c r="AT859" s="19" t="s">
        <v>230</v>
      </c>
      <c r="AU859" s="19" t="s">
        <v>86</v>
      </c>
      <c r="AY859" s="19" t="s">
        <v>148</v>
      </c>
      <c r="BE859" s="185">
        <f>IF(N859="základní",J859,0)</f>
        <v>0</v>
      </c>
      <c r="BF859" s="185">
        <f>IF(N859="snížená",J859,0)</f>
        <v>0</v>
      </c>
      <c r="BG859" s="185">
        <f>IF(N859="zákl. přenesená",J859,0)</f>
        <v>0</v>
      </c>
      <c r="BH859" s="185">
        <f>IF(N859="sníž. přenesená",J859,0)</f>
        <v>0</v>
      </c>
      <c r="BI859" s="185">
        <f>IF(N859="nulová",J859,0)</f>
        <v>0</v>
      </c>
      <c r="BJ859" s="19" t="s">
        <v>86</v>
      </c>
      <c r="BK859" s="185">
        <f>ROUND(I859*H859,2)</f>
        <v>0</v>
      </c>
      <c r="BL859" s="19" t="s">
        <v>155</v>
      </c>
      <c r="BM859" s="19" t="s">
        <v>600</v>
      </c>
    </row>
    <row r="860" spans="2:47" s="1" customFormat="1" ht="40.5">
      <c r="B860" s="36"/>
      <c r="D860" s="186" t="s">
        <v>156</v>
      </c>
      <c r="F860" s="187" t="s">
        <v>581</v>
      </c>
      <c r="I860" s="147"/>
      <c r="L860" s="36"/>
      <c r="M860" s="65"/>
      <c r="N860" s="37"/>
      <c r="O860" s="37"/>
      <c r="P860" s="37"/>
      <c r="Q860" s="37"/>
      <c r="R860" s="37"/>
      <c r="S860" s="37"/>
      <c r="T860" s="66"/>
      <c r="AT860" s="19" t="s">
        <v>156</v>
      </c>
      <c r="AU860" s="19" t="s">
        <v>86</v>
      </c>
    </row>
    <row r="861" spans="2:51" s="12" customFormat="1" ht="13.5">
      <c r="B861" s="188"/>
      <c r="D861" s="186" t="s">
        <v>158</v>
      </c>
      <c r="E861" s="189" t="s">
        <v>20</v>
      </c>
      <c r="F861" s="190" t="s">
        <v>601</v>
      </c>
      <c r="H861" s="191" t="s">
        <v>20</v>
      </c>
      <c r="I861" s="192"/>
      <c r="L861" s="188"/>
      <c r="M861" s="193"/>
      <c r="N861" s="194"/>
      <c r="O861" s="194"/>
      <c r="P861" s="194"/>
      <c r="Q861" s="194"/>
      <c r="R861" s="194"/>
      <c r="S861" s="194"/>
      <c r="T861" s="195"/>
      <c r="AT861" s="191" t="s">
        <v>158</v>
      </c>
      <c r="AU861" s="191" t="s">
        <v>86</v>
      </c>
      <c r="AV861" s="12" t="s">
        <v>22</v>
      </c>
      <c r="AW861" s="12" t="s">
        <v>40</v>
      </c>
      <c r="AX861" s="12" t="s">
        <v>76</v>
      </c>
      <c r="AY861" s="191" t="s">
        <v>148</v>
      </c>
    </row>
    <row r="862" spans="2:51" s="13" customFormat="1" ht="13.5">
      <c r="B862" s="196"/>
      <c r="D862" s="197" t="s">
        <v>158</v>
      </c>
      <c r="E862" s="198" t="s">
        <v>20</v>
      </c>
      <c r="F862" s="199" t="s">
        <v>602</v>
      </c>
      <c r="H862" s="200">
        <v>32.076</v>
      </c>
      <c r="I862" s="201"/>
      <c r="L862" s="196"/>
      <c r="M862" s="202"/>
      <c r="N862" s="203"/>
      <c r="O862" s="203"/>
      <c r="P862" s="203"/>
      <c r="Q862" s="203"/>
      <c r="R862" s="203"/>
      <c r="S862" s="203"/>
      <c r="T862" s="204"/>
      <c r="AT862" s="205" t="s">
        <v>158</v>
      </c>
      <c r="AU862" s="205" t="s">
        <v>86</v>
      </c>
      <c r="AV862" s="13" t="s">
        <v>86</v>
      </c>
      <c r="AW862" s="13" t="s">
        <v>40</v>
      </c>
      <c r="AX862" s="13" t="s">
        <v>22</v>
      </c>
      <c r="AY862" s="205" t="s">
        <v>148</v>
      </c>
    </row>
    <row r="863" spans="2:65" s="1" customFormat="1" ht="22.5" customHeight="1">
      <c r="B863" s="173"/>
      <c r="C863" s="174" t="s">
        <v>603</v>
      </c>
      <c r="D863" s="174" t="s">
        <v>150</v>
      </c>
      <c r="E863" s="175" t="s">
        <v>604</v>
      </c>
      <c r="F863" s="176" t="s">
        <v>605</v>
      </c>
      <c r="G863" s="177" t="s">
        <v>153</v>
      </c>
      <c r="H863" s="178">
        <v>954.4</v>
      </c>
      <c r="I863" s="179"/>
      <c r="J863" s="180">
        <f>ROUND(I863*H863,2)</f>
        <v>0</v>
      </c>
      <c r="K863" s="176" t="s">
        <v>154</v>
      </c>
      <c r="L863" s="36"/>
      <c r="M863" s="181" t="s">
        <v>20</v>
      </c>
      <c r="N863" s="182" t="s">
        <v>48</v>
      </c>
      <c r="O863" s="37"/>
      <c r="P863" s="183">
        <f>O863*H863</f>
        <v>0</v>
      </c>
      <c r="Q863" s="183">
        <v>0.00849256</v>
      </c>
      <c r="R863" s="183">
        <f>Q863*H863</f>
        <v>8.105299264</v>
      </c>
      <c r="S863" s="183">
        <v>0</v>
      </c>
      <c r="T863" s="184">
        <f>S863*H863</f>
        <v>0</v>
      </c>
      <c r="AR863" s="19" t="s">
        <v>155</v>
      </c>
      <c r="AT863" s="19" t="s">
        <v>150</v>
      </c>
      <c r="AU863" s="19" t="s">
        <v>86</v>
      </c>
      <c r="AY863" s="19" t="s">
        <v>148</v>
      </c>
      <c r="BE863" s="185">
        <f>IF(N863="základní",J863,0)</f>
        <v>0</v>
      </c>
      <c r="BF863" s="185">
        <f>IF(N863="snížená",J863,0)</f>
        <v>0</v>
      </c>
      <c r="BG863" s="185">
        <f>IF(N863="zákl. přenesená",J863,0)</f>
        <v>0</v>
      </c>
      <c r="BH863" s="185">
        <f>IF(N863="sníž. přenesená",J863,0)</f>
        <v>0</v>
      </c>
      <c r="BI863" s="185">
        <f>IF(N863="nulová",J863,0)</f>
        <v>0</v>
      </c>
      <c r="BJ863" s="19" t="s">
        <v>86</v>
      </c>
      <c r="BK863" s="185">
        <f>ROUND(I863*H863,2)</f>
        <v>0</v>
      </c>
      <c r="BL863" s="19" t="s">
        <v>155</v>
      </c>
      <c r="BM863" s="19" t="s">
        <v>603</v>
      </c>
    </row>
    <row r="864" spans="2:47" s="1" customFormat="1" ht="27">
      <c r="B864" s="36"/>
      <c r="D864" s="186" t="s">
        <v>156</v>
      </c>
      <c r="F864" s="187" t="s">
        <v>606</v>
      </c>
      <c r="I864" s="147"/>
      <c r="L864" s="36"/>
      <c r="M864" s="65"/>
      <c r="N864" s="37"/>
      <c r="O864" s="37"/>
      <c r="P864" s="37"/>
      <c r="Q864" s="37"/>
      <c r="R864" s="37"/>
      <c r="S864" s="37"/>
      <c r="T864" s="66"/>
      <c r="AT864" s="19" t="s">
        <v>156</v>
      </c>
      <c r="AU864" s="19" t="s">
        <v>86</v>
      </c>
    </row>
    <row r="865" spans="2:51" s="12" customFormat="1" ht="13.5">
      <c r="B865" s="188"/>
      <c r="D865" s="186" t="s">
        <v>158</v>
      </c>
      <c r="E865" s="189" t="s">
        <v>20</v>
      </c>
      <c r="F865" s="190" t="s">
        <v>607</v>
      </c>
      <c r="H865" s="191" t="s">
        <v>20</v>
      </c>
      <c r="I865" s="192"/>
      <c r="L865" s="188"/>
      <c r="M865" s="193"/>
      <c r="N865" s="194"/>
      <c r="O865" s="194"/>
      <c r="P865" s="194"/>
      <c r="Q865" s="194"/>
      <c r="R865" s="194"/>
      <c r="S865" s="194"/>
      <c r="T865" s="195"/>
      <c r="AT865" s="191" t="s">
        <v>158</v>
      </c>
      <c r="AU865" s="191" t="s">
        <v>86</v>
      </c>
      <c r="AV865" s="12" t="s">
        <v>22</v>
      </c>
      <c r="AW865" s="12" t="s">
        <v>40</v>
      </c>
      <c r="AX865" s="12" t="s">
        <v>76</v>
      </c>
      <c r="AY865" s="191" t="s">
        <v>148</v>
      </c>
    </row>
    <row r="866" spans="2:51" s="12" customFormat="1" ht="13.5">
      <c r="B866" s="188"/>
      <c r="D866" s="186" t="s">
        <v>158</v>
      </c>
      <c r="E866" s="189" t="s">
        <v>20</v>
      </c>
      <c r="F866" s="190" t="s">
        <v>588</v>
      </c>
      <c r="H866" s="191" t="s">
        <v>20</v>
      </c>
      <c r="I866" s="192"/>
      <c r="L866" s="188"/>
      <c r="M866" s="193"/>
      <c r="N866" s="194"/>
      <c r="O866" s="194"/>
      <c r="P866" s="194"/>
      <c r="Q866" s="194"/>
      <c r="R866" s="194"/>
      <c r="S866" s="194"/>
      <c r="T866" s="195"/>
      <c r="AT866" s="191" t="s">
        <v>158</v>
      </c>
      <c r="AU866" s="191" t="s">
        <v>86</v>
      </c>
      <c r="AV866" s="12" t="s">
        <v>22</v>
      </c>
      <c r="AW866" s="12" t="s">
        <v>40</v>
      </c>
      <c r="AX866" s="12" t="s">
        <v>76</v>
      </c>
      <c r="AY866" s="191" t="s">
        <v>148</v>
      </c>
    </row>
    <row r="867" spans="2:51" s="12" customFormat="1" ht="13.5">
      <c r="B867" s="188"/>
      <c r="D867" s="186" t="s">
        <v>158</v>
      </c>
      <c r="E867" s="189" t="s">
        <v>20</v>
      </c>
      <c r="F867" s="190" t="s">
        <v>608</v>
      </c>
      <c r="H867" s="191" t="s">
        <v>20</v>
      </c>
      <c r="I867" s="192"/>
      <c r="L867" s="188"/>
      <c r="M867" s="193"/>
      <c r="N867" s="194"/>
      <c r="O867" s="194"/>
      <c r="P867" s="194"/>
      <c r="Q867" s="194"/>
      <c r="R867" s="194"/>
      <c r="S867" s="194"/>
      <c r="T867" s="195"/>
      <c r="AT867" s="191" t="s">
        <v>158</v>
      </c>
      <c r="AU867" s="191" t="s">
        <v>86</v>
      </c>
      <c r="AV867" s="12" t="s">
        <v>22</v>
      </c>
      <c r="AW867" s="12" t="s">
        <v>40</v>
      </c>
      <c r="AX867" s="12" t="s">
        <v>76</v>
      </c>
      <c r="AY867" s="191" t="s">
        <v>148</v>
      </c>
    </row>
    <row r="868" spans="2:51" s="12" customFormat="1" ht="13.5">
      <c r="B868" s="188"/>
      <c r="D868" s="186" t="s">
        <v>158</v>
      </c>
      <c r="E868" s="189" t="s">
        <v>20</v>
      </c>
      <c r="F868" s="190" t="s">
        <v>590</v>
      </c>
      <c r="H868" s="191" t="s">
        <v>20</v>
      </c>
      <c r="I868" s="192"/>
      <c r="L868" s="188"/>
      <c r="M868" s="193"/>
      <c r="N868" s="194"/>
      <c r="O868" s="194"/>
      <c r="P868" s="194"/>
      <c r="Q868" s="194"/>
      <c r="R868" s="194"/>
      <c r="S868" s="194"/>
      <c r="T868" s="195"/>
      <c r="AT868" s="191" t="s">
        <v>158</v>
      </c>
      <c r="AU868" s="191" t="s">
        <v>86</v>
      </c>
      <c r="AV868" s="12" t="s">
        <v>22</v>
      </c>
      <c r="AW868" s="12" t="s">
        <v>40</v>
      </c>
      <c r="AX868" s="12" t="s">
        <v>76</v>
      </c>
      <c r="AY868" s="191" t="s">
        <v>148</v>
      </c>
    </row>
    <row r="869" spans="2:51" s="13" customFormat="1" ht="13.5">
      <c r="B869" s="196"/>
      <c r="D869" s="186" t="s">
        <v>158</v>
      </c>
      <c r="E869" s="205" t="s">
        <v>20</v>
      </c>
      <c r="F869" s="206" t="s">
        <v>609</v>
      </c>
      <c r="H869" s="207">
        <v>399.105</v>
      </c>
      <c r="I869" s="201"/>
      <c r="L869" s="196"/>
      <c r="M869" s="202"/>
      <c r="N869" s="203"/>
      <c r="O869" s="203"/>
      <c r="P869" s="203"/>
      <c r="Q869" s="203"/>
      <c r="R869" s="203"/>
      <c r="S869" s="203"/>
      <c r="T869" s="204"/>
      <c r="AT869" s="205" t="s">
        <v>158</v>
      </c>
      <c r="AU869" s="205" t="s">
        <v>86</v>
      </c>
      <c r="AV869" s="13" t="s">
        <v>86</v>
      </c>
      <c r="AW869" s="13" t="s">
        <v>40</v>
      </c>
      <c r="AX869" s="13" t="s">
        <v>76</v>
      </c>
      <c r="AY869" s="205" t="s">
        <v>148</v>
      </c>
    </row>
    <row r="870" spans="2:51" s="13" customFormat="1" ht="13.5">
      <c r="B870" s="196"/>
      <c r="D870" s="186" t="s">
        <v>158</v>
      </c>
      <c r="E870" s="205" t="s">
        <v>20</v>
      </c>
      <c r="F870" s="206" t="s">
        <v>610</v>
      </c>
      <c r="H870" s="207">
        <v>-109.71</v>
      </c>
      <c r="I870" s="201"/>
      <c r="L870" s="196"/>
      <c r="M870" s="202"/>
      <c r="N870" s="203"/>
      <c r="O870" s="203"/>
      <c r="P870" s="203"/>
      <c r="Q870" s="203"/>
      <c r="R870" s="203"/>
      <c r="S870" s="203"/>
      <c r="T870" s="204"/>
      <c r="AT870" s="205" t="s">
        <v>158</v>
      </c>
      <c r="AU870" s="205" t="s">
        <v>86</v>
      </c>
      <c r="AV870" s="13" t="s">
        <v>86</v>
      </c>
      <c r="AW870" s="13" t="s">
        <v>40</v>
      </c>
      <c r="AX870" s="13" t="s">
        <v>76</v>
      </c>
      <c r="AY870" s="205" t="s">
        <v>148</v>
      </c>
    </row>
    <row r="871" spans="2:51" s="12" customFormat="1" ht="13.5">
      <c r="B871" s="188"/>
      <c r="D871" s="186" t="s">
        <v>158</v>
      </c>
      <c r="E871" s="189" t="s">
        <v>20</v>
      </c>
      <c r="F871" s="190" t="s">
        <v>611</v>
      </c>
      <c r="H871" s="191" t="s">
        <v>20</v>
      </c>
      <c r="I871" s="192"/>
      <c r="L871" s="188"/>
      <c r="M871" s="193"/>
      <c r="N871" s="194"/>
      <c r="O871" s="194"/>
      <c r="P871" s="194"/>
      <c r="Q871" s="194"/>
      <c r="R871" s="194"/>
      <c r="S871" s="194"/>
      <c r="T871" s="195"/>
      <c r="AT871" s="191" t="s">
        <v>158</v>
      </c>
      <c r="AU871" s="191" t="s">
        <v>86</v>
      </c>
      <c r="AV871" s="12" t="s">
        <v>22</v>
      </c>
      <c r="AW871" s="12" t="s">
        <v>40</v>
      </c>
      <c r="AX871" s="12" t="s">
        <v>76</v>
      </c>
      <c r="AY871" s="191" t="s">
        <v>148</v>
      </c>
    </row>
    <row r="872" spans="2:51" s="13" customFormat="1" ht="13.5">
      <c r="B872" s="196"/>
      <c r="D872" s="186" t="s">
        <v>158</v>
      </c>
      <c r="E872" s="205" t="s">
        <v>20</v>
      </c>
      <c r="F872" s="206" t="s">
        <v>612</v>
      </c>
      <c r="H872" s="207">
        <v>-4.35</v>
      </c>
      <c r="I872" s="201"/>
      <c r="L872" s="196"/>
      <c r="M872" s="202"/>
      <c r="N872" s="203"/>
      <c r="O872" s="203"/>
      <c r="P872" s="203"/>
      <c r="Q872" s="203"/>
      <c r="R872" s="203"/>
      <c r="S872" s="203"/>
      <c r="T872" s="204"/>
      <c r="AT872" s="205" t="s">
        <v>158</v>
      </c>
      <c r="AU872" s="205" t="s">
        <v>86</v>
      </c>
      <c r="AV872" s="13" t="s">
        <v>86</v>
      </c>
      <c r="AW872" s="13" t="s">
        <v>40</v>
      </c>
      <c r="AX872" s="13" t="s">
        <v>76</v>
      </c>
      <c r="AY872" s="205" t="s">
        <v>148</v>
      </c>
    </row>
    <row r="873" spans="2:51" s="13" customFormat="1" ht="13.5">
      <c r="B873" s="196"/>
      <c r="D873" s="186" t="s">
        <v>158</v>
      </c>
      <c r="E873" s="205" t="s">
        <v>20</v>
      </c>
      <c r="F873" s="206" t="s">
        <v>613</v>
      </c>
      <c r="H873" s="207">
        <v>-5.91</v>
      </c>
      <c r="I873" s="201"/>
      <c r="L873" s="196"/>
      <c r="M873" s="202"/>
      <c r="N873" s="203"/>
      <c r="O873" s="203"/>
      <c r="P873" s="203"/>
      <c r="Q873" s="203"/>
      <c r="R873" s="203"/>
      <c r="S873" s="203"/>
      <c r="T873" s="204"/>
      <c r="AT873" s="205" t="s">
        <v>158</v>
      </c>
      <c r="AU873" s="205" t="s">
        <v>86</v>
      </c>
      <c r="AV873" s="13" t="s">
        <v>86</v>
      </c>
      <c r="AW873" s="13" t="s">
        <v>40</v>
      </c>
      <c r="AX873" s="13" t="s">
        <v>76</v>
      </c>
      <c r="AY873" s="205" t="s">
        <v>148</v>
      </c>
    </row>
    <row r="874" spans="2:51" s="13" customFormat="1" ht="13.5">
      <c r="B874" s="196"/>
      <c r="D874" s="186" t="s">
        <v>158</v>
      </c>
      <c r="E874" s="205" t="s">
        <v>20</v>
      </c>
      <c r="F874" s="206" t="s">
        <v>614</v>
      </c>
      <c r="H874" s="207">
        <v>-12.225</v>
      </c>
      <c r="I874" s="201"/>
      <c r="L874" s="196"/>
      <c r="M874" s="202"/>
      <c r="N874" s="203"/>
      <c r="O874" s="203"/>
      <c r="P874" s="203"/>
      <c r="Q874" s="203"/>
      <c r="R874" s="203"/>
      <c r="S874" s="203"/>
      <c r="T874" s="204"/>
      <c r="AT874" s="205" t="s">
        <v>158</v>
      </c>
      <c r="AU874" s="205" t="s">
        <v>86</v>
      </c>
      <c r="AV874" s="13" t="s">
        <v>86</v>
      </c>
      <c r="AW874" s="13" t="s">
        <v>40</v>
      </c>
      <c r="AX874" s="13" t="s">
        <v>76</v>
      </c>
      <c r="AY874" s="205" t="s">
        <v>148</v>
      </c>
    </row>
    <row r="875" spans="2:51" s="13" customFormat="1" ht="13.5">
      <c r="B875" s="196"/>
      <c r="D875" s="186" t="s">
        <v>158</v>
      </c>
      <c r="E875" s="205" t="s">
        <v>20</v>
      </c>
      <c r="F875" s="206" t="s">
        <v>615</v>
      </c>
      <c r="H875" s="207">
        <v>-11.925</v>
      </c>
      <c r="I875" s="201"/>
      <c r="L875" s="196"/>
      <c r="M875" s="202"/>
      <c r="N875" s="203"/>
      <c r="O875" s="203"/>
      <c r="P875" s="203"/>
      <c r="Q875" s="203"/>
      <c r="R875" s="203"/>
      <c r="S875" s="203"/>
      <c r="T875" s="204"/>
      <c r="AT875" s="205" t="s">
        <v>158</v>
      </c>
      <c r="AU875" s="205" t="s">
        <v>86</v>
      </c>
      <c r="AV875" s="13" t="s">
        <v>86</v>
      </c>
      <c r="AW875" s="13" t="s">
        <v>40</v>
      </c>
      <c r="AX875" s="13" t="s">
        <v>76</v>
      </c>
      <c r="AY875" s="205" t="s">
        <v>148</v>
      </c>
    </row>
    <row r="876" spans="2:51" s="13" customFormat="1" ht="13.5">
      <c r="B876" s="196"/>
      <c r="D876" s="186" t="s">
        <v>158</v>
      </c>
      <c r="E876" s="205" t="s">
        <v>20</v>
      </c>
      <c r="F876" s="206" t="s">
        <v>616</v>
      </c>
      <c r="H876" s="207">
        <v>-11.625</v>
      </c>
      <c r="I876" s="201"/>
      <c r="L876" s="196"/>
      <c r="M876" s="202"/>
      <c r="N876" s="203"/>
      <c r="O876" s="203"/>
      <c r="P876" s="203"/>
      <c r="Q876" s="203"/>
      <c r="R876" s="203"/>
      <c r="S876" s="203"/>
      <c r="T876" s="204"/>
      <c r="AT876" s="205" t="s">
        <v>158</v>
      </c>
      <c r="AU876" s="205" t="s">
        <v>86</v>
      </c>
      <c r="AV876" s="13" t="s">
        <v>86</v>
      </c>
      <c r="AW876" s="13" t="s">
        <v>40</v>
      </c>
      <c r="AX876" s="13" t="s">
        <v>76</v>
      </c>
      <c r="AY876" s="205" t="s">
        <v>148</v>
      </c>
    </row>
    <row r="877" spans="2:51" s="13" customFormat="1" ht="13.5">
      <c r="B877" s="196"/>
      <c r="D877" s="186" t="s">
        <v>158</v>
      </c>
      <c r="E877" s="205" t="s">
        <v>20</v>
      </c>
      <c r="F877" s="206" t="s">
        <v>617</v>
      </c>
      <c r="H877" s="207">
        <v>-3.948</v>
      </c>
      <c r="I877" s="201"/>
      <c r="L877" s="196"/>
      <c r="M877" s="202"/>
      <c r="N877" s="203"/>
      <c r="O877" s="203"/>
      <c r="P877" s="203"/>
      <c r="Q877" s="203"/>
      <c r="R877" s="203"/>
      <c r="S877" s="203"/>
      <c r="T877" s="204"/>
      <c r="AT877" s="205" t="s">
        <v>158</v>
      </c>
      <c r="AU877" s="205" t="s">
        <v>86</v>
      </c>
      <c r="AV877" s="13" t="s">
        <v>86</v>
      </c>
      <c r="AW877" s="13" t="s">
        <v>40</v>
      </c>
      <c r="AX877" s="13" t="s">
        <v>76</v>
      </c>
      <c r="AY877" s="205" t="s">
        <v>148</v>
      </c>
    </row>
    <row r="878" spans="2:51" s="13" customFormat="1" ht="13.5">
      <c r="B878" s="196"/>
      <c r="D878" s="186" t="s">
        <v>158</v>
      </c>
      <c r="E878" s="205" t="s">
        <v>20</v>
      </c>
      <c r="F878" s="206" t="s">
        <v>618</v>
      </c>
      <c r="H878" s="207">
        <v>-5.5</v>
      </c>
      <c r="I878" s="201"/>
      <c r="L878" s="196"/>
      <c r="M878" s="202"/>
      <c r="N878" s="203"/>
      <c r="O878" s="203"/>
      <c r="P878" s="203"/>
      <c r="Q878" s="203"/>
      <c r="R878" s="203"/>
      <c r="S878" s="203"/>
      <c r="T878" s="204"/>
      <c r="AT878" s="205" t="s">
        <v>158</v>
      </c>
      <c r="AU878" s="205" t="s">
        <v>86</v>
      </c>
      <c r="AV878" s="13" t="s">
        <v>86</v>
      </c>
      <c r="AW878" s="13" t="s">
        <v>40</v>
      </c>
      <c r="AX878" s="13" t="s">
        <v>76</v>
      </c>
      <c r="AY878" s="205" t="s">
        <v>148</v>
      </c>
    </row>
    <row r="879" spans="2:51" s="12" customFormat="1" ht="13.5">
      <c r="B879" s="188"/>
      <c r="D879" s="186" t="s">
        <v>158</v>
      </c>
      <c r="E879" s="189" t="s">
        <v>20</v>
      </c>
      <c r="F879" s="190" t="s">
        <v>182</v>
      </c>
      <c r="H879" s="191" t="s">
        <v>20</v>
      </c>
      <c r="I879" s="192"/>
      <c r="L879" s="188"/>
      <c r="M879" s="193"/>
      <c r="N879" s="194"/>
      <c r="O879" s="194"/>
      <c r="P879" s="194"/>
      <c r="Q879" s="194"/>
      <c r="R879" s="194"/>
      <c r="S879" s="194"/>
      <c r="T879" s="195"/>
      <c r="AT879" s="191" t="s">
        <v>158</v>
      </c>
      <c r="AU879" s="191" t="s">
        <v>86</v>
      </c>
      <c r="AV879" s="12" t="s">
        <v>22</v>
      </c>
      <c r="AW879" s="12" t="s">
        <v>40</v>
      </c>
      <c r="AX879" s="12" t="s">
        <v>76</v>
      </c>
      <c r="AY879" s="191" t="s">
        <v>148</v>
      </c>
    </row>
    <row r="880" spans="2:51" s="13" customFormat="1" ht="13.5">
      <c r="B880" s="196"/>
      <c r="D880" s="186" t="s">
        <v>158</v>
      </c>
      <c r="E880" s="205" t="s">
        <v>20</v>
      </c>
      <c r="F880" s="206" t="s">
        <v>619</v>
      </c>
      <c r="H880" s="207">
        <v>256.115</v>
      </c>
      <c r="I880" s="201"/>
      <c r="L880" s="196"/>
      <c r="M880" s="202"/>
      <c r="N880" s="203"/>
      <c r="O880" s="203"/>
      <c r="P880" s="203"/>
      <c r="Q880" s="203"/>
      <c r="R880" s="203"/>
      <c r="S880" s="203"/>
      <c r="T880" s="204"/>
      <c r="AT880" s="205" t="s">
        <v>158</v>
      </c>
      <c r="AU880" s="205" t="s">
        <v>86</v>
      </c>
      <c r="AV880" s="13" t="s">
        <v>86</v>
      </c>
      <c r="AW880" s="13" t="s">
        <v>40</v>
      </c>
      <c r="AX880" s="13" t="s">
        <v>76</v>
      </c>
      <c r="AY880" s="205" t="s">
        <v>148</v>
      </c>
    </row>
    <row r="881" spans="2:51" s="12" customFormat="1" ht="13.5">
      <c r="B881" s="188"/>
      <c r="D881" s="186" t="s">
        <v>158</v>
      </c>
      <c r="E881" s="189" t="s">
        <v>20</v>
      </c>
      <c r="F881" s="190" t="s">
        <v>611</v>
      </c>
      <c r="H881" s="191" t="s">
        <v>20</v>
      </c>
      <c r="I881" s="192"/>
      <c r="L881" s="188"/>
      <c r="M881" s="193"/>
      <c r="N881" s="194"/>
      <c r="O881" s="194"/>
      <c r="P881" s="194"/>
      <c r="Q881" s="194"/>
      <c r="R881" s="194"/>
      <c r="S881" s="194"/>
      <c r="T881" s="195"/>
      <c r="AT881" s="191" t="s">
        <v>158</v>
      </c>
      <c r="AU881" s="191" t="s">
        <v>86</v>
      </c>
      <c r="AV881" s="12" t="s">
        <v>22</v>
      </c>
      <c r="AW881" s="12" t="s">
        <v>40</v>
      </c>
      <c r="AX881" s="12" t="s">
        <v>76</v>
      </c>
      <c r="AY881" s="191" t="s">
        <v>148</v>
      </c>
    </row>
    <row r="882" spans="2:51" s="13" customFormat="1" ht="13.5">
      <c r="B882" s="196"/>
      <c r="D882" s="186" t="s">
        <v>158</v>
      </c>
      <c r="E882" s="205" t="s">
        <v>20</v>
      </c>
      <c r="F882" s="206" t="s">
        <v>620</v>
      </c>
      <c r="H882" s="207">
        <v>-77.175</v>
      </c>
      <c r="I882" s="201"/>
      <c r="L882" s="196"/>
      <c r="M882" s="202"/>
      <c r="N882" s="203"/>
      <c r="O882" s="203"/>
      <c r="P882" s="203"/>
      <c r="Q882" s="203"/>
      <c r="R882" s="203"/>
      <c r="S882" s="203"/>
      <c r="T882" s="204"/>
      <c r="AT882" s="205" t="s">
        <v>158</v>
      </c>
      <c r="AU882" s="205" t="s">
        <v>86</v>
      </c>
      <c r="AV882" s="13" t="s">
        <v>86</v>
      </c>
      <c r="AW882" s="13" t="s">
        <v>40</v>
      </c>
      <c r="AX882" s="13" t="s">
        <v>76</v>
      </c>
      <c r="AY882" s="205" t="s">
        <v>148</v>
      </c>
    </row>
    <row r="883" spans="2:51" s="12" customFormat="1" ht="13.5">
      <c r="B883" s="188"/>
      <c r="D883" s="186" t="s">
        <v>158</v>
      </c>
      <c r="E883" s="189" t="s">
        <v>20</v>
      </c>
      <c r="F883" s="190" t="s">
        <v>184</v>
      </c>
      <c r="H883" s="191" t="s">
        <v>20</v>
      </c>
      <c r="I883" s="192"/>
      <c r="L883" s="188"/>
      <c r="M883" s="193"/>
      <c r="N883" s="194"/>
      <c r="O883" s="194"/>
      <c r="P883" s="194"/>
      <c r="Q883" s="194"/>
      <c r="R883" s="194"/>
      <c r="S883" s="194"/>
      <c r="T883" s="195"/>
      <c r="AT883" s="191" t="s">
        <v>158</v>
      </c>
      <c r="AU883" s="191" t="s">
        <v>86</v>
      </c>
      <c r="AV883" s="12" t="s">
        <v>22</v>
      </c>
      <c r="AW883" s="12" t="s">
        <v>40</v>
      </c>
      <c r="AX883" s="12" t="s">
        <v>76</v>
      </c>
      <c r="AY883" s="191" t="s">
        <v>148</v>
      </c>
    </row>
    <row r="884" spans="2:51" s="13" customFormat="1" ht="13.5">
      <c r="B884" s="196"/>
      <c r="D884" s="186" t="s">
        <v>158</v>
      </c>
      <c r="E884" s="205" t="s">
        <v>20</v>
      </c>
      <c r="F884" s="206" t="s">
        <v>609</v>
      </c>
      <c r="H884" s="207">
        <v>399.105</v>
      </c>
      <c r="I884" s="201"/>
      <c r="L884" s="196"/>
      <c r="M884" s="202"/>
      <c r="N884" s="203"/>
      <c r="O884" s="203"/>
      <c r="P884" s="203"/>
      <c r="Q884" s="203"/>
      <c r="R884" s="203"/>
      <c r="S884" s="203"/>
      <c r="T884" s="204"/>
      <c r="AT884" s="205" t="s">
        <v>158</v>
      </c>
      <c r="AU884" s="205" t="s">
        <v>86</v>
      </c>
      <c r="AV884" s="13" t="s">
        <v>86</v>
      </c>
      <c r="AW884" s="13" t="s">
        <v>40</v>
      </c>
      <c r="AX884" s="13" t="s">
        <v>76</v>
      </c>
      <c r="AY884" s="205" t="s">
        <v>148</v>
      </c>
    </row>
    <row r="885" spans="2:51" s="12" customFormat="1" ht="13.5">
      <c r="B885" s="188"/>
      <c r="D885" s="186" t="s">
        <v>158</v>
      </c>
      <c r="E885" s="189" t="s">
        <v>20</v>
      </c>
      <c r="F885" s="190" t="s">
        <v>611</v>
      </c>
      <c r="H885" s="191" t="s">
        <v>20</v>
      </c>
      <c r="I885" s="192"/>
      <c r="L885" s="188"/>
      <c r="M885" s="193"/>
      <c r="N885" s="194"/>
      <c r="O885" s="194"/>
      <c r="P885" s="194"/>
      <c r="Q885" s="194"/>
      <c r="R885" s="194"/>
      <c r="S885" s="194"/>
      <c r="T885" s="195"/>
      <c r="AT885" s="191" t="s">
        <v>158</v>
      </c>
      <c r="AU885" s="191" t="s">
        <v>86</v>
      </c>
      <c r="AV885" s="12" t="s">
        <v>22</v>
      </c>
      <c r="AW885" s="12" t="s">
        <v>40</v>
      </c>
      <c r="AX885" s="12" t="s">
        <v>76</v>
      </c>
      <c r="AY885" s="191" t="s">
        <v>148</v>
      </c>
    </row>
    <row r="886" spans="2:51" s="13" customFormat="1" ht="13.5">
      <c r="B886" s="196"/>
      <c r="D886" s="186" t="s">
        <v>158</v>
      </c>
      <c r="E886" s="205" t="s">
        <v>20</v>
      </c>
      <c r="F886" s="206" t="s">
        <v>621</v>
      </c>
      <c r="H886" s="207">
        <v>-13.5</v>
      </c>
      <c r="I886" s="201"/>
      <c r="L886" s="196"/>
      <c r="M886" s="202"/>
      <c r="N886" s="203"/>
      <c r="O886" s="203"/>
      <c r="P886" s="203"/>
      <c r="Q886" s="203"/>
      <c r="R886" s="203"/>
      <c r="S886" s="203"/>
      <c r="T886" s="204"/>
      <c r="AT886" s="205" t="s">
        <v>158</v>
      </c>
      <c r="AU886" s="205" t="s">
        <v>86</v>
      </c>
      <c r="AV886" s="13" t="s">
        <v>86</v>
      </c>
      <c r="AW886" s="13" t="s">
        <v>40</v>
      </c>
      <c r="AX886" s="13" t="s">
        <v>76</v>
      </c>
      <c r="AY886" s="205" t="s">
        <v>148</v>
      </c>
    </row>
    <row r="887" spans="2:51" s="13" customFormat="1" ht="13.5">
      <c r="B887" s="196"/>
      <c r="D887" s="186" t="s">
        <v>158</v>
      </c>
      <c r="E887" s="205" t="s">
        <v>20</v>
      </c>
      <c r="F887" s="206" t="s">
        <v>622</v>
      </c>
      <c r="H887" s="207">
        <v>-7.025</v>
      </c>
      <c r="I887" s="201"/>
      <c r="L887" s="196"/>
      <c r="M887" s="202"/>
      <c r="N887" s="203"/>
      <c r="O887" s="203"/>
      <c r="P887" s="203"/>
      <c r="Q887" s="203"/>
      <c r="R887" s="203"/>
      <c r="S887" s="203"/>
      <c r="T887" s="204"/>
      <c r="AT887" s="205" t="s">
        <v>158</v>
      </c>
      <c r="AU887" s="205" t="s">
        <v>86</v>
      </c>
      <c r="AV887" s="13" t="s">
        <v>86</v>
      </c>
      <c r="AW887" s="13" t="s">
        <v>40</v>
      </c>
      <c r="AX887" s="13" t="s">
        <v>76</v>
      </c>
      <c r="AY887" s="205" t="s">
        <v>148</v>
      </c>
    </row>
    <row r="888" spans="2:51" s="12" customFormat="1" ht="13.5">
      <c r="B888" s="188"/>
      <c r="D888" s="186" t="s">
        <v>158</v>
      </c>
      <c r="E888" s="189" t="s">
        <v>20</v>
      </c>
      <c r="F888" s="190" t="s">
        <v>186</v>
      </c>
      <c r="H888" s="191" t="s">
        <v>20</v>
      </c>
      <c r="I888" s="192"/>
      <c r="L888" s="188"/>
      <c r="M888" s="193"/>
      <c r="N888" s="194"/>
      <c r="O888" s="194"/>
      <c r="P888" s="194"/>
      <c r="Q888" s="194"/>
      <c r="R888" s="194"/>
      <c r="S888" s="194"/>
      <c r="T888" s="195"/>
      <c r="AT888" s="191" t="s">
        <v>158</v>
      </c>
      <c r="AU888" s="191" t="s">
        <v>86</v>
      </c>
      <c r="AV888" s="12" t="s">
        <v>22</v>
      </c>
      <c r="AW888" s="12" t="s">
        <v>40</v>
      </c>
      <c r="AX888" s="12" t="s">
        <v>76</v>
      </c>
      <c r="AY888" s="191" t="s">
        <v>148</v>
      </c>
    </row>
    <row r="889" spans="2:51" s="13" customFormat="1" ht="13.5">
      <c r="B889" s="196"/>
      <c r="D889" s="186" t="s">
        <v>158</v>
      </c>
      <c r="E889" s="205" t="s">
        <v>20</v>
      </c>
      <c r="F889" s="206" t="s">
        <v>619</v>
      </c>
      <c r="H889" s="207">
        <v>256.115</v>
      </c>
      <c r="I889" s="201"/>
      <c r="L889" s="196"/>
      <c r="M889" s="202"/>
      <c r="N889" s="203"/>
      <c r="O889" s="203"/>
      <c r="P889" s="203"/>
      <c r="Q889" s="203"/>
      <c r="R889" s="203"/>
      <c r="S889" s="203"/>
      <c r="T889" s="204"/>
      <c r="AT889" s="205" t="s">
        <v>158</v>
      </c>
      <c r="AU889" s="205" t="s">
        <v>86</v>
      </c>
      <c r="AV889" s="13" t="s">
        <v>86</v>
      </c>
      <c r="AW889" s="13" t="s">
        <v>40</v>
      </c>
      <c r="AX889" s="13" t="s">
        <v>76</v>
      </c>
      <c r="AY889" s="205" t="s">
        <v>148</v>
      </c>
    </row>
    <row r="890" spans="2:51" s="12" customFormat="1" ht="13.5">
      <c r="B890" s="188"/>
      <c r="D890" s="186" t="s">
        <v>158</v>
      </c>
      <c r="E890" s="189" t="s">
        <v>20</v>
      </c>
      <c r="F890" s="190" t="s">
        <v>611</v>
      </c>
      <c r="H890" s="191" t="s">
        <v>20</v>
      </c>
      <c r="I890" s="192"/>
      <c r="L890" s="188"/>
      <c r="M890" s="193"/>
      <c r="N890" s="194"/>
      <c r="O890" s="194"/>
      <c r="P890" s="194"/>
      <c r="Q890" s="194"/>
      <c r="R890" s="194"/>
      <c r="S890" s="194"/>
      <c r="T890" s="195"/>
      <c r="AT890" s="191" t="s">
        <v>158</v>
      </c>
      <c r="AU890" s="191" t="s">
        <v>86</v>
      </c>
      <c r="AV890" s="12" t="s">
        <v>22</v>
      </c>
      <c r="AW890" s="12" t="s">
        <v>40</v>
      </c>
      <c r="AX890" s="12" t="s">
        <v>76</v>
      </c>
      <c r="AY890" s="191" t="s">
        <v>148</v>
      </c>
    </row>
    <row r="891" spans="2:51" s="13" customFormat="1" ht="13.5">
      <c r="B891" s="196"/>
      <c r="D891" s="186" t="s">
        <v>158</v>
      </c>
      <c r="E891" s="205" t="s">
        <v>20</v>
      </c>
      <c r="F891" s="206" t="s">
        <v>621</v>
      </c>
      <c r="H891" s="207">
        <v>-13.5</v>
      </c>
      <c r="I891" s="201"/>
      <c r="L891" s="196"/>
      <c r="M891" s="202"/>
      <c r="N891" s="203"/>
      <c r="O891" s="203"/>
      <c r="P891" s="203"/>
      <c r="Q891" s="203"/>
      <c r="R891" s="203"/>
      <c r="S891" s="203"/>
      <c r="T891" s="204"/>
      <c r="AT891" s="205" t="s">
        <v>158</v>
      </c>
      <c r="AU891" s="205" t="s">
        <v>86</v>
      </c>
      <c r="AV891" s="13" t="s">
        <v>86</v>
      </c>
      <c r="AW891" s="13" t="s">
        <v>40</v>
      </c>
      <c r="AX891" s="13" t="s">
        <v>76</v>
      </c>
      <c r="AY891" s="205" t="s">
        <v>148</v>
      </c>
    </row>
    <row r="892" spans="2:51" s="13" customFormat="1" ht="13.5">
      <c r="B892" s="196"/>
      <c r="D892" s="186" t="s">
        <v>158</v>
      </c>
      <c r="E892" s="205" t="s">
        <v>20</v>
      </c>
      <c r="F892" s="206" t="s">
        <v>622</v>
      </c>
      <c r="H892" s="207">
        <v>-7.025</v>
      </c>
      <c r="I892" s="201"/>
      <c r="L892" s="196"/>
      <c r="M892" s="202"/>
      <c r="N892" s="203"/>
      <c r="O892" s="203"/>
      <c r="P892" s="203"/>
      <c r="Q892" s="203"/>
      <c r="R892" s="203"/>
      <c r="S892" s="203"/>
      <c r="T892" s="204"/>
      <c r="AT892" s="205" t="s">
        <v>158</v>
      </c>
      <c r="AU892" s="205" t="s">
        <v>86</v>
      </c>
      <c r="AV892" s="13" t="s">
        <v>86</v>
      </c>
      <c r="AW892" s="13" t="s">
        <v>40</v>
      </c>
      <c r="AX892" s="13" t="s">
        <v>76</v>
      </c>
      <c r="AY892" s="205" t="s">
        <v>148</v>
      </c>
    </row>
    <row r="893" spans="2:51" s="12" customFormat="1" ht="13.5">
      <c r="B893" s="188"/>
      <c r="D893" s="186" t="s">
        <v>158</v>
      </c>
      <c r="E893" s="189" t="s">
        <v>20</v>
      </c>
      <c r="F893" s="190" t="s">
        <v>623</v>
      </c>
      <c r="H893" s="191" t="s">
        <v>20</v>
      </c>
      <c r="I893" s="192"/>
      <c r="L893" s="188"/>
      <c r="M893" s="193"/>
      <c r="N893" s="194"/>
      <c r="O893" s="194"/>
      <c r="P893" s="194"/>
      <c r="Q893" s="194"/>
      <c r="R893" s="194"/>
      <c r="S893" s="194"/>
      <c r="T893" s="195"/>
      <c r="AT893" s="191" t="s">
        <v>158</v>
      </c>
      <c r="AU893" s="191" t="s">
        <v>86</v>
      </c>
      <c r="AV893" s="12" t="s">
        <v>22</v>
      </c>
      <c r="AW893" s="12" t="s">
        <v>40</v>
      </c>
      <c r="AX893" s="12" t="s">
        <v>76</v>
      </c>
      <c r="AY893" s="191" t="s">
        <v>148</v>
      </c>
    </row>
    <row r="894" spans="2:51" s="13" customFormat="1" ht="13.5">
      <c r="B894" s="196"/>
      <c r="D894" s="186" t="s">
        <v>158</v>
      </c>
      <c r="E894" s="205" t="s">
        <v>20</v>
      </c>
      <c r="F894" s="206" t="s">
        <v>624</v>
      </c>
      <c r="H894" s="207">
        <v>101.178</v>
      </c>
      <c r="I894" s="201"/>
      <c r="L894" s="196"/>
      <c r="M894" s="202"/>
      <c r="N894" s="203"/>
      <c r="O894" s="203"/>
      <c r="P894" s="203"/>
      <c r="Q894" s="203"/>
      <c r="R894" s="203"/>
      <c r="S894" s="203"/>
      <c r="T894" s="204"/>
      <c r="AT894" s="205" t="s">
        <v>158</v>
      </c>
      <c r="AU894" s="205" t="s">
        <v>86</v>
      </c>
      <c r="AV894" s="13" t="s">
        <v>86</v>
      </c>
      <c r="AW894" s="13" t="s">
        <v>40</v>
      </c>
      <c r="AX894" s="13" t="s">
        <v>76</v>
      </c>
      <c r="AY894" s="205" t="s">
        <v>148</v>
      </c>
    </row>
    <row r="895" spans="2:51" s="14" customFormat="1" ht="13.5">
      <c r="B895" s="208"/>
      <c r="D895" s="186" t="s">
        <v>158</v>
      </c>
      <c r="E895" s="209" t="s">
        <v>20</v>
      </c>
      <c r="F895" s="210" t="s">
        <v>188</v>
      </c>
      <c r="H895" s="211">
        <v>1128.2</v>
      </c>
      <c r="I895" s="212"/>
      <c r="L895" s="208"/>
      <c r="M895" s="213"/>
      <c r="N895" s="214"/>
      <c r="O895" s="214"/>
      <c r="P895" s="214"/>
      <c r="Q895" s="214"/>
      <c r="R895" s="214"/>
      <c r="S895" s="214"/>
      <c r="T895" s="215"/>
      <c r="AT895" s="209" t="s">
        <v>158</v>
      </c>
      <c r="AU895" s="209" t="s">
        <v>86</v>
      </c>
      <c r="AV895" s="14" t="s">
        <v>170</v>
      </c>
      <c r="AW895" s="14" t="s">
        <v>40</v>
      </c>
      <c r="AX895" s="14" t="s">
        <v>76</v>
      </c>
      <c r="AY895" s="209" t="s">
        <v>148</v>
      </c>
    </row>
    <row r="896" spans="2:51" s="12" customFormat="1" ht="13.5">
      <c r="B896" s="188"/>
      <c r="D896" s="186" t="s">
        <v>158</v>
      </c>
      <c r="E896" s="189" t="s">
        <v>20</v>
      </c>
      <c r="F896" s="190" t="s">
        <v>571</v>
      </c>
      <c r="H896" s="191" t="s">
        <v>20</v>
      </c>
      <c r="I896" s="192"/>
      <c r="L896" s="188"/>
      <c r="M896" s="193"/>
      <c r="N896" s="194"/>
      <c r="O896" s="194"/>
      <c r="P896" s="194"/>
      <c r="Q896" s="194"/>
      <c r="R896" s="194"/>
      <c r="S896" s="194"/>
      <c r="T896" s="195"/>
      <c r="AT896" s="191" t="s">
        <v>158</v>
      </c>
      <c r="AU896" s="191" t="s">
        <v>86</v>
      </c>
      <c r="AV896" s="12" t="s">
        <v>22</v>
      </c>
      <c r="AW896" s="12" t="s">
        <v>40</v>
      </c>
      <c r="AX896" s="12" t="s">
        <v>76</v>
      </c>
      <c r="AY896" s="191" t="s">
        <v>148</v>
      </c>
    </row>
    <row r="897" spans="2:51" s="12" customFormat="1" ht="13.5">
      <c r="B897" s="188"/>
      <c r="D897" s="186" t="s">
        <v>158</v>
      </c>
      <c r="E897" s="189" t="s">
        <v>20</v>
      </c>
      <c r="F897" s="190" t="s">
        <v>526</v>
      </c>
      <c r="H897" s="191" t="s">
        <v>20</v>
      </c>
      <c r="I897" s="192"/>
      <c r="L897" s="188"/>
      <c r="M897" s="193"/>
      <c r="N897" s="194"/>
      <c r="O897" s="194"/>
      <c r="P897" s="194"/>
      <c r="Q897" s="194"/>
      <c r="R897" s="194"/>
      <c r="S897" s="194"/>
      <c r="T897" s="195"/>
      <c r="AT897" s="191" t="s">
        <v>158</v>
      </c>
      <c r="AU897" s="191" t="s">
        <v>86</v>
      </c>
      <c r="AV897" s="12" t="s">
        <v>22</v>
      </c>
      <c r="AW897" s="12" t="s">
        <v>40</v>
      </c>
      <c r="AX897" s="12" t="s">
        <v>76</v>
      </c>
      <c r="AY897" s="191" t="s">
        <v>148</v>
      </c>
    </row>
    <row r="898" spans="2:51" s="13" customFormat="1" ht="13.5">
      <c r="B898" s="196"/>
      <c r="D898" s="186" t="s">
        <v>158</v>
      </c>
      <c r="E898" s="205" t="s">
        <v>20</v>
      </c>
      <c r="F898" s="206" t="s">
        <v>625</v>
      </c>
      <c r="H898" s="207">
        <v>-5.4</v>
      </c>
      <c r="I898" s="201"/>
      <c r="L898" s="196"/>
      <c r="M898" s="202"/>
      <c r="N898" s="203"/>
      <c r="O898" s="203"/>
      <c r="P898" s="203"/>
      <c r="Q898" s="203"/>
      <c r="R898" s="203"/>
      <c r="S898" s="203"/>
      <c r="T898" s="204"/>
      <c r="AT898" s="205" t="s">
        <v>158</v>
      </c>
      <c r="AU898" s="205" t="s">
        <v>86</v>
      </c>
      <c r="AV898" s="13" t="s">
        <v>86</v>
      </c>
      <c r="AW898" s="13" t="s">
        <v>40</v>
      </c>
      <c r="AX898" s="13" t="s">
        <v>76</v>
      </c>
      <c r="AY898" s="205" t="s">
        <v>148</v>
      </c>
    </row>
    <row r="899" spans="2:51" s="13" customFormat="1" ht="13.5">
      <c r="B899" s="196"/>
      <c r="D899" s="186" t="s">
        <v>158</v>
      </c>
      <c r="E899" s="205" t="s">
        <v>20</v>
      </c>
      <c r="F899" s="206" t="s">
        <v>626</v>
      </c>
      <c r="H899" s="207">
        <v>-2.31</v>
      </c>
      <c r="I899" s="201"/>
      <c r="L899" s="196"/>
      <c r="M899" s="202"/>
      <c r="N899" s="203"/>
      <c r="O899" s="203"/>
      <c r="P899" s="203"/>
      <c r="Q899" s="203"/>
      <c r="R899" s="203"/>
      <c r="S899" s="203"/>
      <c r="T899" s="204"/>
      <c r="AT899" s="205" t="s">
        <v>158</v>
      </c>
      <c r="AU899" s="205" t="s">
        <v>86</v>
      </c>
      <c r="AV899" s="13" t="s">
        <v>86</v>
      </c>
      <c r="AW899" s="13" t="s">
        <v>40</v>
      </c>
      <c r="AX899" s="13" t="s">
        <v>76</v>
      </c>
      <c r="AY899" s="205" t="s">
        <v>148</v>
      </c>
    </row>
    <row r="900" spans="2:51" s="13" customFormat="1" ht="13.5">
      <c r="B900" s="196"/>
      <c r="D900" s="186" t="s">
        <v>158</v>
      </c>
      <c r="E900" s="205" t="s">
        <v>20</v>
      </c>
      <c r="F900" s="206" t="s">
        <v>627</v>
      </c>
      <c r="H900" s="207">
        <v>-0.85</v>
      </c>
      <c r="I900" s="201"/>
      <c r="L900" s="196"/>
      <c r="M900" s="202"/>
      <c r="N900" s="203"/>
      <c r="O900" s="203"/>
      <c r="P900" s="203"/>
      <c r="Q900" s="203"/>
      <c r="R900" s="203"/>
      <c r="S900" s="203"/>
      <c r="T900" s="204"/>
      <c r="AT900" s="205" t="s">
        <v>158</v>
      </c>
      <c r="AU900" s="205" t="s">
        <v>86</v>
      </c>
      <c r="AV900" s="13" t="s">
        <v>86</v>
      </c>
      <c r="AW900" s="13" t="s">
        <v>40</v>
      </c>
      <c r="AX900" s="13" t="s">
        <v>76</v>
      </c>
      <c r="AY900" s="205" t="s">
        <v>148</v>
      </c>
    </row>
    <row r="901" spans="2:51" s="13" customFormat="1" ht="13.5">
      <c r="B901" s="196"/>
      <c r="D901" s="186" t="s">
        <v>158</v>
      </c>
      <c r="E901" s="205" t="s">
        <v>20</v>
      </c>
      <c r="F901" s="206" t="s">
        <v>628</v>
      </c>
      <c r="H901" s="207">
        <v>-11.25</v>
      </c>
      <c r="I901" s="201"/>
      <c r="L901" s="196"/>
      <c r="M901" s="202"/>
      <c r="N901" s="203"/>
      <c r="O901" s="203"/>
      <c r="P901" s="203"/>
      <c r="Q901" s="203"/>
      <c r="R901" s="203"/>
      <c r="S901" s="203"/>
      <c r="T901" s="204"/>
      <c r="AT901" s="205" t="s">
        <v>158</v>
      </c>
      <c r="AU901" s="205" t="s">
        <v>86</v>
      </c>
      <c r="AV901" s="13" t="s">
        <v>86</v>
      </c>
      <c r="AW901" s="13" t="s">
        <v>40</v>
      </c>
      <c r="AX901" s="13" t="s">
        <v>76</v>
      </c>
      <c r="AY901" s="205" t="s">
        <v>148</v>
      </c>
    </row>
    <row r="902" spans="2:51" s="13" customFormat="1" ht="13.5">
      <c r="B902" s="196"/>
      <c r="D902" s="186" t="s">
        <v>158</v>
      </c>
      <c r="E902" s="205" t="s">
        <v>20</v>
      </c>
      <c r="F902" s="206" t="s">
        <v>629</v>
      </c>
      <c r="H902" s="207">
        <v>-10.8</v>
      </c>
      <c r="I902" s="201"/>
      <c r="L902" s="196"/>
      <c r="M902" s="202"/>
      <c r="N902" s="203"/>
      <c r="O902" s="203"/>
      <c r="P902" s="203"/>
      <c r="Q902" s="203"/>
      <c r="R902" s="203"/>
      <c r="S902" s="203"/>
      <c r="T902" s="204"/>
      <c r="AT902" s="205" t="s">
        <v>158</v>
      </c>
      <c r="AU902" s="205" t="s">
        <v>86</v>
      </c>
      <c r="AV902" s="13" t="s">
        <v>86</v>
      </c>
      <c r="AW902" s="13" t="s">
        <v>40</v>
      </c>
      <c r="AX902" s="13" t="s">
        <v>76</v>
      </c>
      <c r="AY902" s="205" t="s">
        <v>148</v>
      </c>
    </row>
    <row r="903" spans="2:51" s="12" customFormat="1" ht="13.5">
      <c r="B903" s="188"/>
      <c r="D903" s="186" t="s">
        <v>158</v>
      </c>
      <c r="E903" s="189" t="s">
        <v>20</v>
      </c>
      <c r="F903" s="190" t="s">
        <v>533</v>
      </c>
      <c r="H903" s="191" t="s">
        <v>20</v>
      </c>
      <c r="I903" s="192"/>
      <c r="L903" s="188"/>
      <c r="M903" s="193"/>
      <c r="N903" s="194"/>
      <c r="O903" s="194"/>
      <c r="P903" s="194"/>
      <c r="Q903" s="194"/>
      <c r="R903" s="194"/>
      <c r="S903" s="194"/>
      <c r="T903" s="195"/>
      <c r="AT903" s="191" t="s">
        <v>158</v>
      </c>
      <c r="AU903" s="191" t="s">
        <v>86</v>
      </c>
      <c r="AV903" s="12" t="s">
        <v>22</v>
      </c>
      <c r="AW903" s="12" t="s">
        <v>40</v>
      </c>
      <c r="AX903" s="12" t="s">
        <v>76</v>
      </c>
      <c r="AY903" s="191" t="s">
        <v>148</v>
      </c>
    </row>
    <row r="904" spans="2:51" s="13" customFormat="1" ht="13.5">
      <c r="B904" s="196"/>
      <c r="D904" s="186" t="s">
        <v>158</v>
      </c>
      <c r="E904" s="205" t="s">
        <v>20</v>
      </c>
      <c r="F904" s="206" t="s">
        <v>630</v>
      </c>
      <c r="H904" s="207">
        <v>-27</v>
      </c>
      <c r="I904" s="201"/>
      <c r="L904" s="196"/>
      <c r="M904" s="202"/>
      <c r="N904" s="203"/>
      <c r="O904" s="203"/>
      <c r="P904" s="203"/>
      <c r="Q904" s="203"/>
      <c r="R904" s="203"/>
      <c r="S904" s="203"/>
      <c r="T904" s="204"/>
      <c r="AT904" s="205" t="s">
        <v>158</v>
      </c>
      <c r="AU904" s="205" t="s">
        <v>86</v>
      </c>
      <c r="AV904" s="13" t="s">
        <v>86</v>
      </c>
      <c r="AW904" s="13" t="s">
        <v>40</v>
      </c>
      <c r="AX904" s="13" t="s">
        <v>76</v>
      </c>
      <c r="AY904" s="205" t="s">
        <v>148</v>
      </c>
    </row>
    <row r="905" spans="2:51" s="13" customFormat="1" ht="13.5">
      <c r="B905" s="196"/>
      <c r="D905" s="186" t="s">
        <v>158</v>
      </c>
      <c r="E905" s="205" t="s">
        <v>20</v>
      </c>
      <c r="F905" s="206" t="s">
        <v>631</v>
      </c>
      <c r="H905" s="207">
        <v>-56.25</v>
      </c>
      <c r="I905" s="201"/>
      <c r="L905" s="196"/>
      <c r="M905" s="202"/>
      <c r="N905" s="203"/>
      <c r="O905" s="203"/>
      <c r="P905" s="203"/>
      <c r="Q905" s="203"/>
      <c r="R905" s="203"/>
      <c r="S905" s="203"/>
      <c r="T905" s="204"/>
      <c r="AT905" s="205" t="s">
        <v>158</v>
      </c>
      <c r="AU905" s="205" t="s">
        <v>86</v>
      </c>
      <c r="AV905" s="13" t="s">
        <v>86</v>
      </c>
      <c r="AW905" s="13" t="s">
        <v>40</v>
      </c>
      <c r="AX905" s="13" t="s">
        <v>76</v>
      </c>
      <c r="AY905" s="205" t="s">
        <v>148</v>
      </c>
    </row>
    <row r="906" spans="2:51" s="13" customFormat="1" ht="13.5">
      <c r="B906" s="196"/>
      <c r="D906" s="186" t="s">
        <v>158</v>
      </c>
      <c r="E906" s="205" t="s">
        <v>20</v>
      </c>
      <c r="F906" s="206" t="s">
        <v>632</v>
      </c>
      <c r="H906" s="207">
        <v>-54</v>
      </c>
      <c r="I906" s="201"/>
      <c r="L906" s="196"/>
      <c r="M906" s="202"/>
      <c r="N906" s="203"/>
      <c r="O906" s="203"/>
      <c r="P906" s="203"/>
      <c r="Q906" s="203"/>
      <c r="R906" s="203"/>
      <c r="S906" s="203"/>
      <c r="T906" s="204"/>
      <c r="AT906" s="205" t="s">
        <v>158</v>
      </c>
      <c r="AU906" s="205" t="s">
        <v>86</v>
      </c>
      <c r="AV906" s="13" t="s">
        <v>86</v>
      </c>
      <c r="AW906" s="13" t="s">
        <v>40</v>
      </c>
      <c r="AX906" s="13" t="s">
        <v>76</v>
      </c>
      <c r="AY906" s="205" t="s">
        <v>148</v>
      </c>
    </row>
    <row r="907" spans="2:51" s="12" customFormat="1" ht="13.5">
      <c r="B907" s="188"/>
      <c r="D907" s="186" t="s">
        <v>158</v>
      </c>
      <c r="E907" s="189" t="s">
        <v>20</v>
      </c>
      <c r="F907" s="190" t="s">
        <v>633</v>
      </c>
      <c r="H907" s="191" t="s">
        <v>20</v>
      </c>
      <c r="I907" s="192"/>
      <c r="L907" s="188"/>
      <c r="M907" s="193"/>
      <c r="N907" s="194"/>
      <c r="O907" s="194"/>
      <c r="P907" s="194"/>
      <c r="Q907" s="194"/>
      <c r="R907" s="194"/>
      <c r="S907" s="194"/>
      <c r="T907" s="195"/>
      <c r="AT907" s="191" t="s">
        <v>158</v>
      </c>
      <c r="AU907" s="191" t="s">
        <v>86</v>
      </c>
      <c r="AV907" s="12" t="s">
        <v>22</v>
      </c>
      <c r="AW907" s="12" t="s">
        <v>40</v>
      </c>
      <c r="AX907" s="12" t="s">
        <v>76</v>
      </c>
      <c r="AY907" s="191" t="s">
        <v>148</v>
      </c>
    </row>
    <row r="908" spans="2:51" s="13" customFormat="1" ht="13.5">
      <c r="B908" s="196"/>
      <c r="D908" s="186" t="s">
        <v>158</v>
      </c>
      <c r="E908" s="205" t="s">
        <v>20</v>
      </c>
      <c r="F908" s="206" t="s">
        <v>634</v>
      </c>
      <c r="H908" s="207">
        <v>-2.16</v>
      </c>
      <c r="I908" s="201"/>
      <c r="L908" s="196"/>
      <c r="M908" s="202"/>
      <c r="N908" s="203"/>
      <c r="O908" s="203"/>
      <c r="P908" s="203"/>
      <c r="Q908" s="203"/>
      <c r="R908" s="203"/>
      <c r="S908" s="203"/>
      <c r="T908" s="204"/>
      <c r="AT908" s="205" t="s">
        <v>158</v>
      </c>
      <c r="AU908" s="205" t="s">
        <v>86</v>
      </c>
      <c r="AV908" s="13" t="s">
        <v>86</v>
      </c>
      <c r="AW908" s="13" t="s">
        <v>40</v>
      </c>
      <c r="AX908" s="13" t="s">
        <v>76</v>
      </c>
      <c r="AY908" s="205" t="s">
        <v>148</v>
      </c>
    </row>
    <row r="909" spans="2:51" s="13" customFormat="1" ht="13.5">
      <c r="B909" s="196"/>
      <c r="D909" s="186" t="s">
        <v>158</v>
      </c>
      <c r="E909" s="205" t="s">
        <v>20</v>
      </c>
      <c r="F909" s="206" t="s">
        <v>635</v>
      </c>
      <c r="H909" s="207">
        <v>-2.1</v>
      </c>
      <c r="I909" s="201"/>
      <c r="L909" s="196"/>
      <c r="M909" s="202"/>
      <c r="N909" s="203"/>
      <c r="O909" s="203"/>
      <c r="P909" s="203"/>
      <c r="Q909" s="203"/>
      <c r="R909" s="203"/>
      <c r="S909" s="203"/>
      <c r="T909" s="204"/>
      <c r="AT909" s="205" t="s">
        <v>158</v>
      </c>
      <c r="AU909" s="205" t="s">
        <v>86</v>
      </c>
      <c r="AV909" s="13" t="s">
        <v>86</v>
      </c>
      <c r="AW909" s="13" t="s">
        <v>40</v>
      </c>
      <c r="AX909" s="13" t="s">
        <v>76</v>
      </c>
      <c r="AY909" s="205" t="s">
        <v>148</v>
      </c>
    </row>
    <row r="910" spans="2:51" s="13" customFormat="1" ht="13.5">
      <c r="B910" s="196"/>
      <c r="D910" s="186" t="s">
        <v>158</v>
      </c>
      <c r="E910" s="205" t="s">
        <v>20</v>
      </c>
      <c r="F910" s="206" t="s">
        <v>636</v>
      </c>
      <c r="H910" s="207">
        <v>-1.68</v>
      </c>
      <c r="I910" s="201"/>
      <c r="L910" s="196"/>
      <c r="M910" s="202"/>
      <c r="N910" s="203"/>
      <c r="O910" s="203"/>
      <c r="P910" s="203"/>
      <c r="Q910" s="203"/>
      <c r="R910" s="203"/>
      <c r="S910" s="203"/>
      <c r="T910" s="204"/>
      <c r="AT910" s="205" t="s">
        <v>158</v>
      </c>
      <c r="AU910" s="205" t="s">
        <v>86</v>
      </c>
      <c r="AV910" s="13" t="s">
        <v>86</v>
      </c>
      <c r="AW910" s="13" t="s">
        <v>40</v>
      </c>
      <c r="AX910" s="13" t="s">
        <v>76</v>
      </c>
      <c r="AY910" s="205" t="s">
        <v>148</v>
      </c>
    </row>
    <row r="911" spans="2:51" s="14" customFormat="1" ht="13.5">
      <c r="B911" s="208"/>
      <c r="D911" s="186" t="s">
        <v>158</v>
      </c>
      <c r="E911" s="209" t="s">
        <v>20</v>
      </c>
      <c r="F911" s="210" t="s">
        <v>188</v>
      </c>
      <c r="H911" s="211">
        <v>-173.8</v>
      </c>
      <c r="I911" s="212"/>
      <c r="L911" s="208"/>
      <c r="M911" s="213"/>
      <c r="N911" s="214"/>
      <c r="O911" s="214"/>
      <c r="P911" s="214"/>
      <c r="Q911" s="214"/>
      <c r="R911" s="214"/>
      <c r="S911" s="214"/>
      <c r="T911" s="215"/>
      <c r="AT911" s="209" t="s">
        <v>158</v>
      </c>
      <c r="AU911" s="209" t="s">
        <v>86</v>
      </c>
      <c r="AV911" s="14" t="s">
        <v>170</v>
      </c>
      <c r="AW911" s="14" t="s">
        <v>40</v>
      </c>
      <c r="AX911" s="14" t="s">
        <v>76</v>
      </c>
      <c r="AY911" s="209" t="s">
        <v>148</v>
      </c>
    </row>
    <row r="912" spans="2:51" s="15" customFormat="1" ht="13.5">
      <c r="B912" s="216"/>
      <c r="D912" s="197" t="s">
        <v>158</v>
      </c>
      <c r="E912" s="217" t="s">
        <v>20</v>
      </c>
      <c r="F912" s="218" t="s">
        <v>191</v>
      </c>
      <c r="H912" s="219">
        <v>954.4</v>
      </c>
      <c r="I912" s="220"/>
      <c r="L912" s="216"/>
      <c r="M912" s="221"/>
      <c r="N912" s="222"/>
      <c r="O912" s="222"/>
      <c r="P912" s="222"/>
      <c r="Q912" s="222"/>
      <c r="R912" s="222"/>
      <c r="S912" s="222"/>
      <c r="T912" s="223"/>
      <c r="AT912" s="224" t="s">
        <v>158</v>
      </c>
      <c r="AU912" s="224" t="s">
        <v>86</v>
      </c>
      <c r="AV912" s="15" t="s">
        <v>155</v>
      </c>
      <c r="AW912" s="15" t="s">
        <v>40</v>
      </c>
      <c r="AX912" s="15" t="s">
        <v>22</v>
      </c>
      <c r="AY912" s="224" t="s">
        <v>148</v>
      </c>
    </row>
    <row r="913" spans="2:65" s="1" customFormat="1" ht="22.5" customHeight="1">
      <c r="B913" s="173"/>
      <c r="C913" s="225" t="s">
        <v>637</v>
      </c>
      <c r="D913" s="225" t="s">
        <v>230</v>
      </c>
      <c r="E913" s="226" t="s">
        <v>638</v>
      </c>
      <c r="F913" s="227" t="s">
        <v>639</v>
      </c>
      <c r="G913" s="228" t="s">
        <v>153</v>
      </c>
      <c r="H913" s="229">
        <v>1049.84</v>
      </c>
      <c r="I913" s="230"/>
      <c r="J913" s="231">
        <f>ROUND(I913*H913,2)</f>
        <v>0</v>
      </c>
      <c r="K913" s="227" t="s">
        <v>154</v>
      </c>
      <c r="L913" s="232"/>
      <c r="M913" s="233" t="s">
        <v>20</v>
      </c>
      <c r="N913" s="234" t="s">
        <v>48</v>
      </c>
      <c r="O913" s="37"/>
      <c r="P913" s="183">
        <f>O913*H913</f>
        <v>0</v>
      </c>
      <c r="Q913" s="183">
        <v>0.0021</v>
      </c>
      <c r="R913" s="183">
        <f>Q913*H913</f>
        <v>2.2046639999999997</v>
      </c>
      <c r="S913" s="183">
        <v>0</v>
      </c>
      <c r="T913" s="184">
        <f>S913*H913</f>
        <v>0</v>
      </c>
      <c r="AR913" s="19" t="s">
        <v>214</v>
      </c>
      <c r="AT913" s="19" t="s">
        <v>230</v>
      </c>
      <c r="AU913" s="19" t="s">
        <v>86</v>
      </c>
      <c r="AY913" s="19" t="s">
        <v>148</v>
      </c>
      <c r="BE913" s="185">
        <f>IF(N913="základní",J913,0)</f>
        <v>0</v>
      </c>
      <c r="BF913" s="185">
        <f>IF(N913="snížená",J913,0)</f>
        <v>0</v>
      </c>
      <c r="BG913" s="185">
        <f>IF(N913="zákl. přenesená",J913,0)</f>
        <v>0</v>
      </c>
      <c r="BH913" s="185">
        <f>IF(N913="sníž. přenesená",J913,0)</f>
        <v>0</v>
      </c>
      <c r="BI913" s="185">
        <f>IF(N913="nulová",J913,0)</f>
        <v>0</v>
      </c>
      <c r="BJ913" s="19" t="s">
        <v>86</v>
      </c>
      <c r="BK913" s="185">
        <f>ROUND(I913*H913,2)</f>
        <v>0</v>
      </c>
      <c r="BL913" s="19" t="s">
        <v>155</v>
      </c>
      <c r="BM913" s="19" t="s">
        <v>637</v>
      </c>
    </row>
    <row r="914" spans="2:47" s="1" customFormat="1" ht="27">
      <c r="B914" s="36"/>
      <c r="D914" s="186" t="s">
        <v>156</v>
      </c>
      <c r="F914" s="187" t="s">
        <v>640</v>
      </c>
      <c r="I914" s="147"/>
      <c r="L914" s="36"/>
      <c r="M914" s="65"/>
      <c r="N914" s="37"/>
      <c r="O914" s="37"/>
      <c r="P914" s="37"/>
      <c r="Q914" s="37"/>
      <c r="R914" s="37"/>
      <c r="S914" s="37"/>
      <c r="T914" s="66"/>
      <c r="AT914" s="19" t="s">
        <v>156</v>
      </c>
      <c r="AU914" s="19" t="s">
        <v>86</v>
      </c>
    </row>
    <row r="915" spans="2:51" s="12" customFormat="1" ht="13.5">
      <c r="B915" s="188"/>
      <c r="D915" s="186" t="s">
        <v>158</v>
      </c>
      <c r="E915" s="189" t="s">
        <v>20</v>
      </c>
      <c r="F915" s="190" t="s">
        <v>598</v>
      </c>
      <c r="H915" s="191" t="s">
        <v>20</v>
      </c>
      <c r="I915" s="192"/>
      <c r="L915" s="188"/>
      <c r="M915" s="193"/>
      <c r="N915" s="194"/>
      <c r="O915" s="194"/>
      <c r="P915" s="194"/>
      <c r="Q915" s="194"/>
      <c r="R915" s="194"/>
      <c r="S915" s="194"/>
      <c r="T915" s="195"/>
      <c r="AT915" s="191" t="s">
        <v>158</v>
      </c>
      <c r="AU915" s="191" t="s">
        <v>86</v>
      </c>
      <c r="AV915" s="12" t="s">
        <v>22</v>
      </c>
      <c r="AW915" s="12" t="s">
        <v>40</v>
      </c>
      <c r="AX915" s="12" t="s">
        <v>76</v>
      </c>
      <c r="AY915" s="191" t="s">
        <v>148</v>
      </c>
    </row>
    <row r="916" spans="2:51" s="12" customFormat="1" ht="13.5">
      <c r="B916" s="188"/>
      <c r="D916" s="186" t="s">
        <v>158</v>
      </c>
      <c r="E916" s="189" t="s">
        <v>20</v>
      </c>
      <c r="F916" s="190" t="s">
        <v>468</v>
      </c>
      <c r="H916" s="191" t="s">
        <v>20</v>
      </c>
      <c r="I916" s="192"/>
      <c r="L916" s="188"/>
      <c r="M916" s="193"/>
      <c r="N916" s="194"/>
      <c r="O916" s="194"/>
      <c r="P916" s="194"/>
      <c r="Q916" s="194"/>
      <c r="R916" s="194"/>
      <c r="S916" s="194"/>
      <c r="T916" s="195"/>
      <c r="AT916" s="191" t="s">
        <v>158</v>
      </c>
      <c r="AU916" s="191" t="s">
        <v>86</v>
      </c>
      <c r="AV916" s="12" t="s">
        <v>22</v>
      </c>
      <c r="AW916" s="12" t="s">
        <v>40</v>
      </c>
      <c r="AX916" s="12" t="s">
        <v>76</v>
      </c>
      <c r="AY916" s="191" t="s">
        <v>148</v>
      </c>
    </row>
    <row r="917" spans="2:51" s="13" customFormat="1" ht="13.5">
      <c r="B917" s="196"/>
      <c r="D917" s="197" t="s">
        <v>158</v>
      </c>
      <c r="E917" s="198" t="s">
        <v>20</v>
      </c>
      <c r="F917" s="199" t="s">
        <v>641</v>
      </c>
      <c r="H917" s="200">
        <v>1049.84</v>
      </c>
      <c r="I917" s="201"/>
      <c r="L917" s="196"/>
      <c r="M917" s="202"/>
      <c r="N917" s="203"/>
      <c r="O917" s="203"/>
      <c r="P917" s="203"/>
      <c r="Q917" s="203"/>
      <c r="R917" s="203"/>
      <c r="S917" s="203"/>
      <c r="T917" s="204"/>
      <c r="AT917" s="205" t="s">
        <v>158</v>
      </c>
      <c r="AU917" s="205" t="s">
        <v>86</v>
      </c>
      <c r="AV917" s="13" t="s">
        <v>86</v>
      </c>
      <c r="AW917" s="13" t="s">
        <v>40</v>
      </c>
      <c r="AX917" s="13" t="s">
        <v>22</v>
      </c>
      <c r="AY917" s="205" t="s">
        <v>148</v>
      </c>
    </row>
    <row r="918" spans="2:65" s="1" customFormat="1" ht="31.5" customHeight="1">
      <c r="B918" s="173"/>
      <c r="C918" s="174" t="s">
        <v>642</v>
      </c>
      <c r="D918" s="174" t="s">
        <v>150</v>
      </c>
      <c r="E918" s="175" t="s">
        <v>643</v>
      </c>
      <c r="F918" s="176" t="s">
        <v>644</v>
      </c>
      <c r="G918" s="177" t="s">
        <v>273</v>
      </c>
      <c r="H918" s="178">
        <v>661.1</v>
      </c>
      <c r="I918" s="179"/>
      <c r="J918" s="180">
        <f>ROUND(I918*H918,2)</f>
        <v>0</v>
      </c>
      <c r="K918" s="176" t="s">
        <v>154</v>
      </c>
      <c r="L918" s="36"/>
      <c r="M918" s="181" t="s">
        <v>20</v>
      </c>
      <c r="N918" s="182" t="s">
        <v>48</v>
      </c>
      <c r="O918" s="37"/>
      <c r="P918" s="183">
        <f>O918*H918</f>
        <v>0</v>
      </c>
      <c r="Q918" s="183">
        <v>0.0033115</v>
      </c>
      <c r="R918" s="183">
        <f>Q918*H918</f>
        <v>2.18923265</v>
      </c>
      <c r="S918" s="183">
        <v>0</v>
      </c>
      <c r="T918" s="184">
        <f>S918*H918</f>
        <v>0</v>
      </c>
      <c r="AR918" s="19" t="s">
        <v>155</v>
      </c>
      <c r="AT918" s="19" t="s">
        <v>150</v>
      </c>
      <c r="AU918" s="19" t="s">
        <v>86</v>
      </c>
      <c r="AY918" s="19" t="s">
        <v>148</v>
      </c>
      <c r="BE918" s="185">
        <f>IF(N918="základní",J918,0)</f>
        <v>0</v>
      </c>
      <c r="BF918" s="185">
        <f>IF(N918="snížená",J918,0)</f>
        <v>0</v>
      </c>
      <c r="BG918" s="185">
        <f>IF(N918="zákl. přenesená",J918,0)</f>
        <v>0</v>
      </c>
      <c r="BH918" s="185">
        <f>IF(N918="sníž. přenesená",J918,0)</f>
        <v>0</v>
      </c>
      <c r="BI918" s="185">
        <f>IF(N918="nulová",J918,0)</f>
        <v>0</v>
      </c>
      <c r="BJ918" s="19" t="s">
        <v>86</v>
      </c>
      <c r="BK918" s="185">
        <f>ROUND(I918*H918,2)</f>
        <v>0</v>
      </c>
      <c r="BL918" s="19" t="s">
        <v>155</v>
      </c>
      <c r="BM918" s="19" t="s">
        <v>642</v>
      </c>
    </row>
    <row r="919" spans="2:47" s="1" customFormat="1" ht="27">
      <c r="B919" s="36"/>
      <c r="D919" s="186" t="s">
        <v>156</v>
      </c>
      <c r="F919" s="187" t="s">
        <v>645</v>
      </c>
      <c r="I919" s="147"/>
      <c r="L919" s="36"/>
      <c r="M919" s="65"/>
      <c r="N919" s="37"/>
      <c r="O919" s="37"/>
      <c r="P919" s="37"/>
      <c r="Q919" s="37"/>
      <c r="R919" s="37"/>
      <c r="S919" s="37"/>
      <c r="T919" s="66"/>
      <c r="AT919" s="19" t="s">
        <v>156</v>
      </c>
      <c r="AU919" s="19" t="s">
        <v>86</v>
      </c>
    </row>
    <row r="920" spans="2:51" s="12" customFormat="1" ht="13.5">
      <c r="B920" s="188"/>
      <c r="D920" s="186" t="s">
        <v>158</v>
      </c>
      <c r="E920" s="189" t="s">
        <v>20</v>
      </c>
      <c r="F920" s="190" t="s">
        <v>646</v>
      </c>
      <c r="H920" s="191" t="s">
        <v>20</v>
      </c>
      <c r="I920" s="192"/>
      <c r="L920" s="188"/>
      <c r="M920" s="193"/>
      <c r="N920" s="194"/>
      <c r="O920" s="194"/>
      <c r="P920" s="194"/>
      <c r="Q920" s="194"/>
      <c r="R920" s="194"/>
      <c r="S920" s="194"/>
      <c r="T920" s="195"/>
      <c r="AT920" s="191" t="s">
        <v>158</v>
      </c>
      <c r="AU920" s="191" t="s">
        <v>86</v>
      </c>
      <c r="AV920" s="12" t="s">
        <v>22</v>
      </c>
      <c r="AW920" s="12" t="s">
        <v>40</v>
      </c>
      <c r="AX920" s="12" t="s">
        <v>76</v>
      </c>
      <c r="AY920" s="191" t="s">
        <v>148</v>
      </c>
    </row>
    <row r="921" spans="2:51" s="12" customFormat="1" ht="13.5">
      <c r="B921" s="188"/>
      <c r="D921" s="186" t="s">
        <v>158</v>
      </c>
      <c r="E921" s="189" t="s">
        <v>20</v>
      </c>
      <c r="F921" s="190" t="s">
        <v>518</v>
      </c>
      <c r="H921" s="191" t="s">
        <v>20</v>
      </c>
      <c r="I921" s="192"/>
      <c r="L921" s="188"/>
      <c r="M921" s="193"/>
      <c r="N921" s="194"/>
      <c r="O921" s="194"/>
      <c r="P921" s="194"/>
      <c r="Q921" s="194"/>
      <c r="R921" s="194"/>
      <c r="S921" s="194"/>
      <c r="T921" s="195"/>
      <c r="AT921" s="191" t="s">
        <v>158</v>
      </c>
      <c r="AU921" s="191" t="s">
        <v>86</v>
      </c>
      <c r="AV921" s="12" t="s">
        <v>22</v>
      </c>
      <c r="AW921" s="12" t="s">
        <v>40</v>
      </c>
      <c r="AX921" s="12" t="s">
        <v>76</v>
      </c>
      <c r="AY921" s="191" t="s">
        <v>148</v>
      </c>
    </row>
    <row r="922" spans="2:51" s="12" customFormat="1" ht="13.5">
      <c r="B922" s="188"/>
      <c r="D922" s="186" t="s">
        <v>158</v>
      </c>
      <c r="E922" s="189" t="s">
        <v>20</v>
      </c>
      <c r="F922" s="190" t="s">
        <v>647</v>
      </c>
      <c r="H922" s="191" t="s">
        <v>20</v>
      </c>
      <c r="I922" s="192"/>
      <c r="L922" s="188"/>
      <c r="M922" s="193"/>
      <c r="N922" s="194"/>
      <c r="O922" s="194"/>
      <c r="P922" s="194"/>
      <c r="Q922" s="194"/>
      <c r="R922" s="194"/>
      <c r="S922" s="194"/>
      <c r="T922" s="195"/>
      <c r="AT922" s="191" t="s">
        <v>158</v>
      </c>
      <c r="AU922" s="191" t="s">
        <v>86</v>
      </c>
      <c r="AV922" s="12" t="s">
        <v>22</v>
      </c>
      <c r="AW922" s="12" t="s">
        <v>40</v>
      </c>
      <c r="AX922" s="12" t="s">
        <v>76</v>
      </c>
      <c r="AY922" s="191" t="s">
        <v>148</v>
      </c>
    </row>
    <row r="923" spans="2:51" s="12" customFormat="1" ht="13.5">
      <c r="B923" s="188"/>
      <c r="D923" s="186" t="s">
        <v>158</v>
      </c>
      <c r="E923" s="189" t="s">
        <v>20</v>
      </c>
      <c r="F923" s="190" t="s">
        <v>519</v>
      </c>
      <c r="H923" s="191" t="s">
        <v>20</v>
      </c>
      <c r="I923" s="192"/>
      <c r="L923" s="188"/>
      <c r="M923" s="193"/>
      <c r="N923" s="194"/>
      <c r="O923" s="194"/>
      <c r="P923" s="194"/>
      <c r="Q923" s="194"/>
      <c r="R923" s="194"/>
      <c r="S923" s="194"/>
      <c r="T923" s="195"/>
      <c r="AT923" s="191" t="s">
        <v>158</v>
      </c>
      <c r="AU923" s="191" t="s">
        <v>86</v>
      </c>
      <c r="AV923" s="12" t="s">
        <v>22</v>
      </c>
      <c r="AW923" s="12" t="s">
        <v>40</v>
      </c>
      <c r="AX923" s="12" t="s">
        <v>76</v>
      </c>
      <c r="AY923" s="191" t="s">
        <v>148</v>
      </c>
    </row>
    <row r="924" spans="2:51" s="13" customFormat="1" ht="13.5">
      <c r="B924" s="196"/>
      <c r="D924" s="186" t="s">
        <v>158</v>
      </c>
      <c r="E924" s="205" t="s">
        <v>20</v>
      </c>
      <c r="F924" s="206" t="s">
        <v>520</v>
      </c>
      <c r="H924" s="207">
        <v>9.6</v>
      </c>
      <c r="I924" s="201"/>
      <c r="L924" s="196"/>
      <c r="M924" s="202"/>
      <c r="N924" s="203"/>
      <c r="O924" s="203"/>
      <c r="P924" s="203"/>
      <c r="Q924" s="203"/>
      <c r="R924" s="203"/>
      <c r="S924" s="203"/>
      <c r="T924" s="204"/>
      <c r="AT924" s="205" t="s">
        <v>158</v>
      </c>
      <c r="AU924" s="205" t="s">
        <v>86</v>
      </c>
      <c r="AV924" s="13" t="s">
        <v>86</v>
      </c>
      <c r="AW924" s="13" t="s">
        <v>40</v>
      </c>
      <c r="AX924" s="13" t="s">
        <v>76</v>
      </c>
      <c r="AY924" s="205" t="s">
        <v>148</v>
      </c>
    </row>
    <row r="925" spans="2:51" s="13" customFormat="1" ht="13.5">
      <c r="B925" s="196"/>
      <c r="D925" s="186" t="s">
        <v>158</v>
      </c>
      <c r="E925" s="205" t="s">
        <v>20</v>
      </c>
      <c r="F925" s="206" t="s">
        <v>521</v>
      </c>
      <c r="H925" s="207">
        <v>10.8</v>
      </c>
      <c r="I925" s="201"/>
      <c r="L925" s="196"/>
      <c r="M925" s="202"/>
      <c r="N925" s="203"/>
      <c r="O925" s="203"/>
      <c r="P925" s="203"/>
      <c r="Q925" s="203"/>
      <c r="R925" s="203"/>
      <c r="S925" s="203"/>
      <c r="T925" s="204"/>
      <c r="AT925" s="205" t="s">
        <v>158</v>
      </c>
      <c r="AU925" s="205" t="s">
        <v>86</v>
      </c>
      <c r="AV925" s="13" t="s">
        <v>86</v>
      </c>
      <c r="AW925" s="13" t="s">
        <v>40</v>
      </c>
      <c r="AX925" s="13" t="s">
        <v>76</v>
      </c>
      <c r="AY925" s="205" t="s">
        <v>148</v>
      </c>
    </row>
    <row r="926" spans="2:51" s="13" customFormat="1" ht="13.5">
      <c r="B926" s="196"/>
      <c r="D926" s="186" t="s">
        <v>158</v>
      </c>
      <c r="E926" s="205" t="s">
        <v>20</v>
      </c>
      <c r="F926" s="206" t="s">
        <v>522</v>
      </c>
      <c r="H926" s="207">
        <v>12.6</v>
      </c>
      <c r="I926" s="201"/>
      <c r="L926" s="196"/>
      <c r="M926" s="202"/>
      <c r="N926" s="203"/>
      <c r="O926" s="203"/>
      <c r="P926" s="203"/>
      <c r="Q926" s="203"/>
      <c r="R926" s="203"/>
      <c r="S926" s="203"/>
      <c r="T926" s="204"/>
      <c r="AT926" s="205" t="s">
        <v>158</v>
      </c>
      <c r="AU926" s="205" t="s">
        <v>86</v>
      </c>
      <c r="AV926" s="13" t="s">
        <v>86</v>
      </c>
      <c r="AW926" s="13" t="s">
        <v>40</v>
      </c>
      <c r="AX926" s="13" t="s">
        <v>76</v>
      </c>
      <c r="AY926" s="205" t="s">
        <v>148</v>
      </c>
    </row>
    <row r="927" spans="2:51" s="13" customFormat="1" ht="13.5">
      <c r="B927" s="196"/>
      <c r="D927" s="186" t="s">
        <v>158</v>
      </c>
      <c r="E927" s="205" t="s">
        <v>20</v>
      </c>
      <c r="F927" s="206" t="s">
        <v>523</v>
      </c>
      <c r="H927" s="207">
        <v>18</v>
      </c>
      <c r="I927" s="201"/>
      <c r="L927" s="196"/>
      <c r="M927" s="202"/>
      <c r="N927" s="203"/>
      <c r="O927" s="203"/>
      <c r="P927" s="203"/>
      <c r="Q927" s="203"/>
      <c r="R927" s="203"/>
      <c r="S927" s="203"/>
      <c r="T927" s="204"/>
      <c r="AT927" s="205" t="s">
        <v>158</v>
      </c>
      <c r="AU927" s="205" t="s">
        <v>86</v>
      </c>
      <c r="AV927" s="13" t="s">
        <v>86</v>
      </c>
      <c r="AW927" s="13" t="s">
        <v>40</v>
      </c>
      <c r="AX927" s="13" t="s">
        <v>76</v>
      </c>
      <c r="AY927" s="205" t="s">
        <v>148</v>
      </c>
    </row>
    <row r="928" spans="2:51" s="13" customFormat="1" ht="13.5">
      <c r="B928" s="196"/>
      <c r="D928" s="186" t="s">
        <v>158</v>
      </c>
      <c r="E928" s="205" t="s">
        <v>20</v>
      </c>
      <c r="F928" s="206" t="s">
        <v>524</v>
      </c>
      <c r="H928" s="207">
        <v>5.2</v>
      </c>
      <c r="I928" s="201"/>
      <c r="L928" s="196"/>
      <c r="M928" s="202"/>
      <c r="N928" s="203"/>
      <c r="O928" s="203"/>
      <c r="P928" s="203"/>
      <c r="Q928" s="203"/>
      <c r="R928" s="203"/>
      <c r="S928" s="203"/>
      <c r="T928" s="204"/>
      <c r="AT928" s="205" t="s">
        <v>158</v>
      </c>
      <c r="AU928" s="205" t="s">
        <v>86</v>
      </c>
      <c r="AV928" s="13" t="s">
        <v>86</v>
      </c>
      <c r="AW928" s="13" t="s">
        <v>40</v>
      </c>
      <c r="AX928" s="13" t="s">
        <v>76</v>
      </c>
      <c r="AY928" s="205" t="s">
        <v>148</v>
      </c>
    </row>
    <row r="929" spans="2:51" s="13" customFormat="1" ht="13.5">
      <c r="B929" s="196"/>
      <c r="D929" s="186" t="s">
        <v>158</v>
      </c>
      <c r="E929" s="205" t="s">
        <v>20</v>
      </c>
      <c r="F929" s="206" t="s">
        <v>525</v>
      </c>
      <c r="H929" s="207">
        <v>6.9</v>
      </c>
      <c r="I929" s="201"/>
      <c r="L929" s="196"/>
      <c r="M929" s="202"/>
      <c r="N929" s="203"/>
      <c r="O929" s="203"/>
      <c r="P929" s="203"/>
      <c r="Q929" s="203"/>
      <c r="R929" s="203"/>
      <c r="S929" s="203"/>
      <c r="T929" s="204"/>
      <c r="AT929" s="205" t="s">
        <v>158</v>
      </c>
      <c r="AU929" s="205" t="s">
        <v>86</v>
      </c>
      <c r="AV929" s="13" t="s">
        <v>86</v>
      </c>
      <c r="AW929" s="13" t="s">
        <v>40</v>
      </c>
      <c r="AX929" s="13" t="s">
        <v>76</v>
      </c>
      <c r="AY929" s="205" t="s">
        <v>148</v>
      </c>
    </row>
    <row r="930" spans="2:51" s="12" customFormat="1" ht="13.5">
      <c r="B930" s="188"/>
      <c r="D930" s="186" t="s">
        <v>158</v>
      </c>
      <c r="E930" s="189" t="s">
        <v>20</v>
      </c>
      <c r="F930" s="190" t="s">
        <v>526</v>
      </c>
      <c r="H930" s="191" t="s">
        <v>20</v>
      </c>
      <c r="I930" s="192"/>
      <c r="L930" s="188"/>
      <c r="M930" s="193"/>
      <c r="N930" s="194"/>
      <c r="O930" s="194"/>
      <c r="P930" s="194"/>
      <c r="Q930" s="194"/>
      <c r="R930" s="194"/>
      <c r="S930" s="194"/>
      <c r="T930" s="195"/>
      <c r="AT930" s="191" t="s">
        <v>158</v>
      </c>
      <c r="AU930" s="191" t="s">
        <v>86</v>
      </c>
      <c r="AV930" s="12" t="s">
        <v>22</v>
      </c>
      <c r="AW930" s="12" t="s">
        <v>40</v>
      </c>
      <c r="AX930" s="12" t="s">
        <v>76</v>
      </c>
      <c r="AY930" s="191" t="s">
        <v>148</v>
      </c>
    </row>
    <row r="931" spans="2:51" s="13" customFormat="1" ht="13.5">
      <c r="B931" s="196"/>
      <c r="D931" s="186" t="s">
        <v>158</v>
      </c>
      <c r="E931" s="205" t="s">
        <v>20</v>
      </c>
      <c r="F931" s="206" t="s">
        <v>527</v>
      </c>
      <c r="H931" s="207">
        <v>13.2</v>
      </c>
      <c r="I931" s="201"/>
      <c r="L931" s="196"/>
      <c r="M931" s="202"/>
      <c r="N931" s="203"/>
      <c r="O931" s="203"/>
      <c r="P931" s="203"/>
      <c r="Q931" s="203"/>
      <c r="R931" s="203"/>
      <c r="S931" s="203"/>
      <c r="T931" s="204"/>
      <c r="AT931" s="205" t="s">
        <v>158</v>
      </c>
      <c r="AU931" s="205" t="s">
        <v>86</v>
      </c>
      <c r="AV931" s="13" t="s">
        <v>86</v>
      </c>
      <c r="AW931" s="13" t="s">
        <v>40</v>
      </c>
      <c r="AX931" s="13" t="s">
        <v>76</v>
      </c>
      <c r="AY931" s="205" t="s">
        <v>148</v>
      </c>
    </row>
    <row r="932" spans="2:51" s="13" customFormat="1" ht="13.5">
      <c r="B932" s="196"/>
      <c r="D932" s="186" t="s">
        <v>158</v>
      </c>
      <c r="E932" s="205" t="s">
        <v>20</v>
      </c>
      <c r="F932" s="206" t="s">
        <v>528</v>
      </c>
      <c r="H932" s="207">
        <v>16.2</v>
      </c>
      <c r="I932" s="201"/>
      <c r="L932" s="196"/>
      <c r="M932" s="202"/>
      <c r="N932" s="203"/>
      <c r="O932" s="203"/>
      <c r="P932" s="203"/>
      <c r="Q932" s="203"/>
      <c r="R932" s="203"/>
      <c r="S932" s="203"/>
      <c r="T932" s="204"/>
      <c r="AT932" s="205" t="s">
        <v>158</v>
      </c>
      <c r="AU932" s="205" t="s">
        <v>86</v>
      </c>
      <c r="AV932" s="13" t="s">
        <v>86</v>
      </c>
      <c r="AW932" s="13" t="s">
        <v>40</v>
      </c>
      <c r="AX932" s="13" t="s">
        <v>76</v>
      </c>
      <c r="AY932" s="205" t="s">
        <v>148</v>
      </c>
    </row>
    <row r="933" spans="2:51" s="13" customFormat="1" ht="13.5">
      <c r="B933" s="196"/>
      <c r="D933" s="186" t="s">
        <v>158</v>
      </c>
      <c r="E933" s="205" t="s">
        <v>20</v>
      </c>
      <c r="F933" s="206" t="s">
        <v>529</v>
      </c>
      <c r="H933" s="207">
        <v>14.4</v>
      </c>
      <c r="I933" s="201"/>
      <c r="L933" s="196"/>
      <c r="M933" s="202"/>
      <c r="N933" s="203"/>
      <c r="O933" s="203"/>
      <c r="P933" s="203"/>
      <c r="Q933" s="203"/>
      <c r="R933" s="203"/>
      <c r="S933" s="203"/>
      <c r="T933" s="204"/>
      <c r="AT933" s="205" t="s">
        <v>158</v>
      </c>
      <c r="AU933" s="205" t="s">
        <v>86</v>
      </c>
      <c r="AV933" s="13" t="s">
        <v>86</v>
      </c>
      <c r="AW933" s="13" t="s">
        <v>40</v>
      </c>
      <c r="AX933" s="13" t="s">
        <v>76</v>
      </c>
      <c r="AY933" s="205" t="s">
        <v>148</v>
      </c>
    </row>
    <row r="934" spans="2:51" s="13" customFormat="1" ht="13.5">
      <c r="B934" s="196"/>
      <c r="D934" s="186" t="s">
        <v>158</v>
      </c>
      <c r="E934" s="205" t="s">
        <v>20</v>
      </c>
      <c r="F934" s="206" t="s">
        <v>442</v>
      </c>
      <c r="H934" s="207">
        <v>5.3</v>
      </c>
      <c r="I934" s="201"/>
      <c r="L934" s="196"/>
      <c r="M934" s="202"/>
      <c r="N934" s="203"/>
      <c r="O934" s="203"/>
      <c r="P934" s="203"/>
      <c r="Q934" s="203"/>
      <c r="R934" s="203"/>
      <c r="S934" s="203"/>
      <c r="T934" s="204"/>
      <c r="AT934" s="205" t="s">
        <v>158</v>
      </c>
      <c r="AU934" s="205" t="s">
        <v>86</v>
      </c>
      <c r="AV934" s="13" t="s">
        <v>86</v>
      </c>
      <c r="AW934" s="13" t="s">
        <v>40</v>
      </c>
      <c r="AX934" s="13" t="s">
        <v>76</v>
      </c>
      <c r="AY934" s="205" t="s">
        <v>148</v>
      </c>
    </row>
    <row r="935" spans="2:51" s="13" customFormat="1" ht="13.5">
      <c r="B935" s="196"/>
      <c r="D935" s="186" t="s">
        <v>158</v>
      </c>
      <c r="E935" s="205" t="s">
        <v>20</v>
      </c>
      <c r="F935" s="206" t="s">
        <v>530</v>
      </c>
      <c r="H935" s="207">
        <v>4.4</v>
      </c>
      <c r="I935" s="201"/>
      <c r="L935" s="196"/>
      <c r="M935" s="202"/>
      <c r="N935" s="203"/>
      <c r="O935" s="203"/>
      <c r="P935" s="203"/>
      <c r="Q935" s="203"/>
      <c r="R935" s="203"/>
      <c r="S935" s="203"/>
      <c r="T935" s="204"/>
      <c r="AT935" s="205" t="s">
        <v>158</v>
      </c>
      <c r="AU935" s="205" t="s">
        <v>86</v>
      </c>
      <c r="AV935" s="13" t="s">
        <v>86</v>
      </c>
      <c r="AW935" s="13" t="s">
        <v>40</v>
      </c>
      <c r="AX935" s="13" t="s">
        <v>76</v>
      </c>
      <c r="AY935" s="205" t="s">
        <v>148</v>
      </c>
    </row>
    <row r="936" spans="2:51" s="13" customFormat="1" ht="13.5">
      <c r="B936" s="196"/>
      <c r="D936" s="186" t="s">
        <v>158</v>
      </c>
      <c r="E936" s="205" t="s">
        <v>20</v>
      </c>
      <c r="F936" s="206" t="s">
        <v>531</v>
      </c>
      <c r="H936" s="207">
        <v>30</v>
      </c>
      <c r="I936" s="201"/>
      <c r="L936" s="196"/>
      <c r="M936" s="202"/>
      <c r="N936" s="203"/>
      <c r="O936" s="203"/>
      <c r="P936" s="203"/>
      <c r="Q936" s="203"/>
      <c r="R936" s="203"/>
      <c r="S936" s="203"/>
      <c r="T936" s="204"/>
      <c r="AT936" s="205" t="s">
        <v>158</v>
      </c>
      <c r="AU936" s="205" t="s">
        <v>86</v>
      </c>
      <c r="AV936" s="13" t="s">
        <v>86</v>
      </c>
      <c r="AW936" s="13" t="s">
        <v>40</v>
      </c>
      <c r="AX936" s="13" t="s">
        <v>76</v>
      </c>
      <c r="AY936" s="205" t="s">
        <v>148</v>
      </c>
    </row>
    <row r="937" spans="2:51" s="13" customFormat="1" ht="13.5">
      <c r="B937" s="196"/>
      <c r="D937" s="186" t="s">
        <v>158</v>
      </c>
      <c r="E937" s="205" t="s">
        <v>20</v>
      </c>
      <c r="F937" s="206" t="s">
        <v>532</v>
      </c>
      <c r="H937" s="207">
        <v>23.4</v>
      </c>
      <c r="I937" s="201"/>
      <c r="L937" s="196"/>
      <c r="M937" s="202"/>
      <c r="N937" s="203"/>
      <c r="O937" s="203"/>
      <c r="P937" s="203"/>
      <c r="Q937" s="203"/>
      <c r="R937" s="203"/>
      <c r="S937" s="203"/>
      <c r="T937" s="204"/>
      <c r="AT937" s="205" t="s">
        <v>158</v>
      </c>
      <c r="AU937" s="205" t="s">
        <v>86</v>
      </c>
      <c r="AV937" s="13" t="s">
        <v>86</v>
      </c>
      <c r="AW937" s="13" t="s">
        <v>40</v>
      </c>
      <c r="AX937" s="13" t="s">
        <v>76</v>
      </c>
      <c r="AY937" s="205" t="s">
        <v>148</v>
      </c>
    </row>
    <row r="938" spans="2:51" s="12" customFormat="1" ht="13.5">
      <c r="B938" s="188"/>
      <c r="D938" s="186" t="s">
        <v>158</v>
      </c>
      <c r="E938" s="189" t="s">
        <v>20</v>
      </c>
      <c r="F938" s="190" t="s">
        <v>533</v>
      </c>
      <c r="H938" s="191" t="s">
        <v>20</v>
      </c>
      <c r="I938" s="192"/>
      <c r="L938" s="188"/>
      <c r="M938" s="193"/>
      <c r="N938" s="194"/>
      <c r="O938" s="194"/>
      <c r="P938" s="194"/>
      <c r="Q938" s="194"/>
      <c r="R938" s="194"/>
      <c r="S938" s="194"/>
      <c r="T938" s="195"/>
      <c r="AT938" s="191" t="s">
        <v>158</v>
      </c>
      <c r="AU938" s="191" t="s">
        <v>86</v>
      </c>
      <c r="AV938" s="12" t="s">
        <v>22</v>
      </c>
      <c r="AW938" s="12" t="s">
        <v>40</v>
      </c>
      <c r="AX938" s="12" t="s">
        <v>76</v>
      </c>
      <c r="AY938" s="191" t="s">
        <v>148</v>
      </c>
    </row>
    <row r="939" spans="2:51" s="13" customFormat="1" ht="13.5">
      <c r="B939" s="196"/>
      <c r="D939" s="186" t="s">
        <v>158</v>
      </c>
      <c r="E939" s="205" t="s">
        <v>20</v>
      </c>
      <c r="F939" s="206" t="s">
        <v>534</v>
      </c>
      <c r="H939" s="207">
        <v>66</v>
      </c>
      <c r="I939" s="201"/>
      <c r="L939" s="196"/>
      <c r="M939" s="202"/>
      <c r="N939" s="203"/>
      <c r="O939" s="203"/>
      <c r="P939" s="203"/>
      <c r="Q939" s="203"/>
      <c r="R939" s="203"/>
      <c r="S939" s="203"/>
      <c r="T939" s="204"/>
      <c r="AT939" s="205" t="s">
        <v>158</v>
      </c>
      <c r="AU939" s="205" t="s">
        <v>86</v>
      </c>
      <c r="AV939" s="13" t="s">
        <v>86</v>
      </c>
      <c r="AW939" s="13" t="s">
        <v>40</v>
      </c>
      <c r="AX939" s="13" t="s">
        <v>76</v>
      </c>
      <c r="AY939" s="205" t="s">
        <v>148</v>
      </c>
    </row>
    <row r="940" spans="2:51" s="13" customFormat="1" ht="13.5">
      <c r="B940" s="196"/>
      <c r="D940" s="186" t="s">
        <v>158</v>
      </c>
      <c r="E940" s="205" t="s">
        <v>20</v>
      </c>
      <c r="F940" s="206" t="s">
        <v>535</v>
      </c>
      <c r="H940" s="207">
        <v>81</v>
      </c>
      <c r="I940" s="201"/>
      <c r="L940" s="196"/>
      <c r="M940" s="202"/>
      <c r="N940" s="203"/>
      <c r="O940" s="203"/>
      <c r="P940" s="203"/>
      <c r="Q940" s="203"/>
      <c r="R940" s="203"/>
      <c r="S940" s="203"/>
      <c r="T940" s="204"/>
      <c r="AT940" s="205" t="s">
        <v>158</v>
      </c>
      <c r="AU940" s="205" t="s">
        <v>86</v>
      </c>
      <c r="AV940" s="13" t="s">
        <v>86</v>
      </c>
      <c r="AW940" s="13" t="s">
        <v>40</v>
      </c>
      <c r="AX940" s="13" t="s">
        <v>76</v>
      </c>
      <c r="AY940" s="205" t="s">
        <v>148</v>
      </c>
    </row>
    <row r="941" spans="2:51" s="13" customFormat="1" ht="13.5">
      <c r="B941" s="196"/>
      <c r="D941" s="186" t="s">
        <v>158</v>
      </c>
      <c r="E941" s="205" t="s">
        <v>20</v>
      </c>
      <c r="F941" s="206" t="s">
        <v>536</v>
      </c>
      <c r="H941" s="207">
        <v>58.5</v>
      </c>
      <c r="I941" s="201"/>
      <c r="L941" s="196"/>
      <c r="M941" s="202"/>
      <c r="N941" s="203"/>
      <c r="O941" s="203"/>
      <c r="P941" s="203"/>
      <c r="Q941" s="203"/>
      <c r="R941" s="203"/>
      <c r="S941" s="203"/>
      <c r="T941" s="204"/>
      <c r="AT941" s="205" t="s">
        <v>158</v>
      </c>
      <c r="AU941" s="205" t="s">
        <v>86</v>
      </c>
      <c r="AV941" s="13" t="s">
        <v>86</v>
      </c>
      <c r="AW941" s="13" t="s">
        <v>40</v>
      </c>
      <c r="AX941" s="13" t="s">
        <v>76</v>
      </c>
      <c r="AY941" s="205" t="s">
        <v>148</v>
      </c>
    </row>
    <row r="942" spans="2:51" s="13" customFormat="1" ht="13.5">
      <c r="B942" s="196"/>
      <c r="D942" s="186" t="s">
        <v>158</v>
      </c>
      <c r="E942" s="205" t="s">
        <v>20</v>
      </c>
      <c r="F942" s="206" t="s">
        <v>537</v>
      </c>
      <c r="H942" s="207">
        <v>150</v>
      </c>
      <c r="I942" s="201"/>
      <c r="L942" s="196"/>
      <c r="M942" s="202"/>
      <c r="N942" s="203"/>
      <c r="O942" s="203"/>
      <c r="P942" s="203"/>
      <c r="Q942" s="203"/>
      <c r="R942" s="203"/>
      <c r="S942" s="203"/>
      <c r="T942" s="204"/>
      <c r="AT942" s="205" t="s">
        <v>158</v>
      </c>
      <c r="AU942" s="205" t="s">
        <v>86</v>
      </c>
      <c r="AV942" s="13" t="s">
        <v>86</v>
      </c>
      <c r="AW942" s="13" t="s">
        <v>40</v>
      </c>
      <c r="AX942" s="13" t="s">
        <v>76</v>
      </c>
      <c r="AY942" s="205" t="s">
        <v>148</v>
      </c>
    </row>
    <row r="943" spans="2:51" s="13" customFormat="1" ht="13.5">
      <c r="B943" s="196"/>
      <c r="D943" s="186" t="s">
        <v>158</v>
      </c>
      <c r="E943" s="205" t="s">
        <v>20</v>
      </c>
      <c r="F943" s="206" t="s">
        <v>538</v>
      </c>
      <c r="H943" s="207">
        <v>117</v>
      </c>
      <c r="I943" s="201"/>
      <c r="L943" s="196"/>
      <c r="M943" s="202"/>
      <c r="N943" s="203"/>
      <c r="O943" s="203"/>
      <c r="P943" s="203"/>
      <c r="Q943" s="203"/>
      <c r="R943" s="203"/>
      <c r="S943" s="203"/>
      <c r="T943" s="204"/>
      <c r="AT943" s="205" t="s">
        <v>158</v>
      </c>
      <c r="AU943" s="205" t="s">
        <v>86</v>
      </c>
      <c r="AV943" s="13" t="s">
        <v>86</v>
      </c>
      <c r="AW943" s="13" t="s">
        <v>40</v>
      </c>
      <c r="AX943" s="13" t="s">
        <v>76</v>
      </c>
      <c r="AY943" s="205" t="s">
        <v>148</v>
      </c>
    </row>
    <row r="944" spans="2:51" s="12" customFormat="1" ht="13.5">
      <c r="B944" s="188"/>
      <c r="D944" s="186" t="s">
        <v>158</v>
      </c>
      <c r="E944" s="189" t="s">
        <v>20</v>
      </c>
      <c r="F944" s="190" t="s">
        <v>633</v>
      </c>
      <c r="H944" s="191" t="s">
        <v>20</v>
      </c>
      <c r="I944" s="192"/>
      <c r="L944" s="188"/>
      <c r="M944" s="193"/>
      <c r="N944" s="194"/>
      <c r="O944" s="194"/>
      <c r="P944" s="194"/>
      <c r="Q944" s="194"/>
      <c r="R944" s="194"/>
      <c r="S944" s="194"/>
      <c r="T944" s="195"/>
      <c r="AT944" s="191" t="s">
        <v>158</v>
      </c>
      <c r="AU944" s="191" t="s">
        <v>86</v>
      </c>
      <c r="AV944" s="12" t="s">
        <v>22</v>
      </c>
      <c r="AW944" s="12" t="s">
        <v>40</v>
      </c>
      <c r="AX944" s="12" t="s">
        <v>76</v>
      </c>
      <c r="AY944" s="191" t="s">
        <v>148</v>
      </c>
    </row>
    <row r="945" spans="2:51" s="13" customFormat="1" ht="13.5">
      <c r="B945" s="196"/>
      <c r="D945" s="186" t="s">
        <v>158</v>
      </c>
      <c r="E945" s="205" t="s">
        <v>20</v>
      </c>
      <c r="F945" s="206" t="s">
        <v>439</v>
      </c>
      <c r="H945" s="207">
        <v>8.4</v>
      </c>
      <c r="I945" s="201"/>
      <c r="L945" s="196"/>
      <c r="M945" s="202"/>
      <c r="N945" s="203"/>
      <c r="O945" s="203"/>
      <c r="P945" s="203"/>
      <c r="Q945" s="203"/>
      <c r="R945" s="203"/>
      <c r="S945" s="203"/>
      <c r="T945" s="204"/>
      <c r="AT945" s="205" t="s">
        <v>158</v>
      </c>
      <c r="AU945" s="205" t="s">
        <v>86</v>
      </c>
      <c r="AV945" s="13" t="s">
        <v>86</v>
      </c>
      <c r="AW945" s="13" t="s">
        <v>40</v>
      </c>
      <c r="AX945" s="13" t="s">
        <v>76</v>
      </c>
      <c r="AY945" s="205" t="s">
        <v>148</v>
      </c>
    </row>
    <row r="946" spans="2:51" s="13" customFormat="1" ht="13.5">
      <c r="B946" s="196"/>
      <c r="D946" s="186" t="s">
        <v>158</v>
      </c>
      <c r="E946" s="205" t="s">
        <v>20</v>
      </c>
      <c r="F946" s="206" t="s">
        <v>540</v>
      </c>
      <c r="H946" s="207">
        <v>5.2</v>
      </c>
      <c r="I946" s="201"/>
      <c r="L946" s="196"/>
      <c r="M946" s="202"/>
      <c r="N946" s="203"/>
      <c r="O946" s="203"/>
      <c r="P946" s="203"/>
      <c r="Q946" s="203"/>
      <c r="R946" s="203"/>
      <c r="S946" s="203"/>
      <c r="T946" s="204"/>
      <c r="AT946" s="205" t="s">
        <v>158</v>
      </c>
      <c r="AU946" s="205" t="s">
        <v>86</v>
      </c>
      <c r="AV946" s="13" t="s">
        <v>86</v>
      </c>
      <c r="AW946" s="13" t="s">
        <v>40</v>
      </c>
      <c r="AX946" s="13" t="s">
        <v>76</v>
      </c>
      <c r="AY946" s="205" t="s">
        <v>148</v>
      </c>
    </row>
    <row r="947" spans="2:51" s="13" customFormat="1" ht="13.5">
      <c r="B947" s="196"/>
      <c r="D947" s="186" t="s">
        <v>158</v>
      </c>
      <c r="E947" s="205" t="s">
        <v>20</v>
      </c>
      <c r="F947" s="206" t="s">
        <v>541</v>
      </c>
      <c r="H947" s="207">
        <v>5</v>
      </c>
      <c r="I947" s="201"/>
      <c r="L947" s="196"/>
      <c r="M947" s="202"/>
      <c r="N947" s="203"/>
      <c r="O947" s="203"/>
      <c r="P947" s="203"/>
      <c r="Q947" s="203"/>
      <c r="R947" s="203"/>
      <c r="S947" s="203"/>
      <c r="T947" s="204"/>
      <c r="AT947" s="205" t="s">
        <v>158</v>
      </c>
      <c r="AU947" s="205" t="s">
        <v>86</v>
      </c>
      <c r="AV947" s="13" t="s">
        <v>86</v>
      </c>
      <c r="AW947" s="13" t="s">
        <v>40</v>
      </c>
      <c r="AX947" s="13" t="s">
        <v>76</v>
      </c>
      <c r="AY947" s="205" t="s">
        <v>148</v>
      </c>
    </row>
    <row r="948" spans="2:51" s="15" customFormat="1" ht="13.5">
      <c r="B948" s="216"/>
      <c r="D948" s="197" t="s">
        <v>158</v>
      </c>
      <c r="E948" s="217" t="s">
        <v>20</v>
      </c>
      <c r="F948" s="218" t="s">
        <v>191</v>
      </c>
      <c r="H948" s="219">
        <v>661.1</v>
      </c>
      <c r="I948" s="220"/>
      <c r="L948" s="216"/>
      <c r="M948" s="221"/>
      <c r="N948" s="222"/>
      <c r="O948" s="222"/>
      <c r="P948" s="222"/>
      <c r="Q948" s="222"/>
      <c r="R948" s="222"/>
      <c r="S948" s="222"/>
      <c r="T948" s="223"/>
      <c r="AT948" s="224" t="s">
        <v>158</v>
      </c>
      <c r="AU948" s="224" t="s">
        <v>86</v>
      </c>
      <c r="AV948" s="15" t="s">
        <v>155</v>
      </c>
      <c r="AW948" s="15" t="s">
        <v>40</v>
      </c>
      <c r="AX948" s="15" t="s">
        <v>22</v>
      </c>
      <c r="AY948" s="224" t="s">
        <v>148</v>
      </c>
    </row>
    <row r="949" spans="2:65" s="1" customFormat="1" ht="22.5" customHeight="1">
      <c r="B949" s="173"/>
      <c r="C949" s="225" t="s">
        <v>648</v>
      </c>
      <c r="D949" s="225" t="s">
        <v>230</v>
      </c>
      <c r="E949" s="226" t="s">
        <v>649</v>
      </c>
      <c r="F949" s="227" t="s">
        <v>650</v>
      </c>
      <c r="G949" s="228" t="s">
        <v>153</v>
      </c>
      <c r="H949" s="229">
        <v>181.803</v>
      </c>
      <c r="I949" s="230"/>
      <c r="J949" s="231">
        <f>ROUND(I949*H949,2)</f>
        <v>0</v>
      </c>
      <c r="K949" s="227" t="s">
        <v>154</v>
      </c>
      <c r="L949" s="232"/>
      <c r="M949" s="233" t="s">
        <v>20</v>
      </c>
      <c r="N949" s="234" t="s">
        <v>48</v>
      </c>
      <c r="O949" s="37"/>
      <c r="P949" s="183">
        <f>O949*H949</f>
        <v>0</v>
      </c>
      <c r="Q949" s="183">
        <v>0.0006</v>
      </c>
      <c r="R949" s="183">
        <f>Q949*H949</f>
        <v>0.10908179999999999</v>
      </c>
      <c r="S949" s="183">
        <v>0</v>
      </c>
      <c r="T949" s="184">
        <f>S949*H949</f>
        <v>0</v>
      </c>
      <c r="AR949" s="19" t="s">
        <v>214</v>
      </c>
      <c r="AT949" s="19" t="s">
        <v>230</v>
      </c>
      <c r="AU949" s="19" t="s">
        <v>86</v>
      </c>
      <c r="AY949" s="19" t="s">
        <v>148</v>
      </c>
      <c r="BE949" s="185">
        <f>IF(N949="základní",J949,0)</f>
        <v>0</v>
      </c>
      <c r="BF949" s="185">
        <f>IF(N949="snížená",J949,0)</f>
        <v>0</v>
      </c>
      <c r="BG949" s="185">
        <f>IF(N949="zákl. přenesená",J949,0)</f>
        <v>0</v>
      </c>
      <c r="BH949" s="185">
        <f>IF(N949="sníž. přenesená",J949,0)</f>
        <v>0</v>
      </c>
      <c r="BI949" s="185">
        <f>IF(N949="nulová",J949,0)</f>
        <v>0</v>
      </c>
      <c r="BJ949" s="19" t="s">
        <v>86</v>
      </c>
      <c r="BK949" s="185">
        <f>ROUND(I949*H949,2)</f>
        <v>0</v>
      </c>
      <c r="BL949" s="19" t="s">
        <v>155</v>
      </c>
      <c r="BM949" s="19" t="s">
        <v>648</v>
      </c>
    </row>
    <row r="950" spans="2:47" s="1" customFormat="1" ht="27">
      <c r="B950" s="36"/>
      <c r="D950" s="186" t="s">
        <v>156</v>
      </c>
      <c r="F950" s="187" t="s">
        <v>651</v>
      </c>
      <c r="I950" s="147"/>
      <c r="L950" s="36"/>
      <c r="M950" s="65"/>
      <c r="N950" s="37"/>
      <c r="O950" s="37"/>
      <c r="P950" s="37"/>
      <c r="Q950" s="37"/>
      <c r="R950" s="37"/>
      <c r="S950" s="37"/>
      <c r="T950" s="66"/>
      <c r="AT950" s="19" t="s">
        <v>156</v>
      </c>
      <c r="AU950" s="19" t="s">
        <v>86</v>
      </c>
    </row>
    <row r="951" spans="2:51" s="12" customFormat="1" ht="13.5">
      <c r="B951" s="188"/>
      <c r="D951" s="186" t="s">
        <v>158</v>
      </c>
      <c r="E951" s="189" t="s">
        <v>20</v>
      </c>
      <c r="F951" s="190" t="s">
        <v>598</v>
      </c>
      <c r="H951" s="191" t="s">
        <v>20</v>
      </c>
      <c r="I951" s="192"/>
      <c r="L951" s="188"/>
      <c r="M951" s="193"/>
      <c r="N951" s="194"/>
      <c r="O951" s="194"/>
      <c r="P951" s="194"/>
      <c r="Q951" s="194"/>
      <c r="R951" s="194"/>
      <c r="S951" s="194"/>
      <c r="T951" s="195"/>
      <c r="AT951" s="191" t="s">
        <v>158</v>
      </c>
      <c r="AU951" s="191" t="s">
        <v>86</v>
      </c>
      <c r="AV951" s="12" t="s">
        <v>22</v>
      </c>
      <c r="AW951" s="12" t="s">
        <v>40</v>
      </c>
      <c r="AX951" s="12" t="s">
        <v>76</v>
      </c>
      <c r="AY951" s="191" t="s">
        <v>148</v>
      </c>
    </row>
    <row r="952" spans="2:51" s="12" customFormat="1" ht="13.5">
      <c r="B952" s="188"/>
      <c r="D952" s="186" t="s">
        <v>158</v>
      </c>
      <c r="E952" s="189" t="s">
        <v>20</v>
      </c>
      <c r="F952" s="190" t="s">
        <v>468</v>
      </c>
      <c r="H952" s="191" t="s">
        <v>20</v>
      </c>
      <c r="I952" s="192"/>
      <c r="L952" s="188"/>
      <c r="M952" s="193"/>
      <c r="N952" s="194"/>
      <c r="O952" s="194"/>
      <c r="P952" s="194"/>
      <c r="Q952" s="194"/>
      <c r="R952" s="194"/>
      <c r="S952" s="194"/>
      <c r="T952" s="195"/>
      <c r="AT952" s="191" t="s">
        <v>158</v>
      </c>
      <c r="AU952" s="191" t="s">
        <v>86</v>
      </c>
      <c r="AV952" s="12" t="s">
        <v>22</v>
      </c>
      <c r="AW952" s="12" t="s">
        <v>40</v>
      </c>
      <c r="AX952" s="12" t="s">
        <v>76</v>
      </c>
      <c r="AY952" s="191" t="s">
        <v>148</v>
      </c>
    </row>
    <row r="953" spans="2:51" s="13" customFormat="1" ht="13.5">
      <c r="B953" s="196"/>
      <c r="D953" s="197" t="s">
        <v>158</v>
      </c>
      <c r="E953" s="198" t="s">
        <v>20</v>
      </c>
      <c r="F953" s="199" t="s">
        <v>652</v>
      </c>
      <c r="H953" s="200">
        <v>181.803</v>
      </c>
      <c r="I953" s="201"/>
      <c r="L953" s="196"/>
      <c r="M953" s="202"/>
      <c r="N953" s="203"/>
      <c r="O953" s="203"/>
      <c r="P953" s="203"/>
      <c r="Q953" s="203"/>
      <c r="R953" s="203"/>
      <c r="S953" s="203"/>
      <c r="T953" s="204"/>
      <c r="AT953" s="205" t="s">
        <v>158</v>
      </c>
      <c r="AU953" s="205" t="s">
        <v>86</v>
      </c>
      <c r="AV953" s="13" t="s">
        <v>86</v>
      </c>
      <c r="AW953" s="13" t="s">
        <v>40</v>
      </c>
      <c r="AX953" s="13" t="s">
        <v>22</v>
      </c>
      <c r="AY953" s="205" t="s">
        <v>148</v>
      </c>
    </row>
    <row r="954" spans="2:65" s="1" customFormat="1" ht="31.5" customHeight="1">
      <c r="B954" s="173"/>
      <c r="C954" s="174" t="s">
        <v>653</v>
      </c>
      <c r="D954" s="174" t="s">
        <v>150</v>
      </c>
      <c r="E954" s="175" t="s">
        <v>654</v>
      </c>
      <c r="F954" s="176" t="s">
        <v>655</v>
      </c>
      <c r="G954" s="177" t="s">
        <v>153</v>
      </c>
      <c r="H954" s="178">
        <v>173.708</v>
      </c>
      <c r="I954" s="179"/>
      <c r="J954" s="180">
        <f>ROUND(I954*H954,2)</f>
        <v>0</v>
      </c>
      <c r="K954" s="176" t="s">
        <v>154</v>
      </c>
      <c r="L954" s="36"/>
      <c r="M954" s="181" t="s">
        <v>20</v>
      </c>
      <c r="N954" s="182" t="s">
        <v>48</v>
      </c>
      <c r="O954" s="37"/>
      <c r="P954" s="183">
        <f>O954*H954</f>
        <v>0</v>
      </c>
      <c r="Q954" s="183">
        <v>0.01139336</v>
      </c>
      <c r="R954" s="183">
        <f>Q954*H954</f>
        <v>1.97911777888</v>
      </c>
      <c r="S954" s="183">
        <v>0</v>
      </c>
      <c r="T954" s="184">
        <f>S954*H954</f>
        <v>0</v>
      </c>
      <c r="AR954" s="19" t="s">
        <v>155</v>
      </c>
      <c r="AT954" s="19" t="s">
        <v>150</v>
      </c>
      <c r="AU954" s="19" t="s">
        <v>86</v>
      </c>
      <c r="AY954" s="19" t="s">
        <v>148</v>
      </c>
      <c r="BE954" s="185">
        <f>IF(N954="základní",J954,0)</f>
        <v>0</v>
      </c>
      <c r="BF954" s="185">
        <f>IF(N954="snížená",J954,0)</f>
        <v>0</v>
      </c>
      <c r="BG954" s="185">
        <f>IF(N954="zákl. přenesená",J954,0)</f>
        <v>0</v>
      </c>
      <c r="BH954" s="185">
        <f>IF(N954="sníž. přenesená",J954,0)</f>
        <v>0</v>
      </c>
      <c r="BI954" s="185">
        <f>IF(N954="nulová",J954,0)</f>
        <v>0</v>
      </c>
      <c r="BJ954" s="19" t="s">
        <v>86</v>
      </c>
      <c r="BK954" s="185">
        <f>ROUND(I954*H954,2)</f>
        <v>0</v>
      </c>
      <c r="BL954" s="19" t="s">
        <v>155</v>
      </c>
      <c r="BM954" s="19" t="s">
        <v>653</v>
      </c>
    </row>
    <row r="955" spans="2:47" s="1" customFormat="1" ht="27">
      <c r="B955" s="36"/>
      <c r="D955" s="186" t="s">
        <v>156</v>
      </c>
      <c r="F955" s="187" t="s">
        <v>656</v>
      </c>
      <c r="I955" s="147"/>
      <c r="L955" s="36"/>
      <c r="M955" s="65"/>
      <c r="N955" s="37"/>
      <c r="O955" s="37"/>
      <c r="P955" s="37"/>
      <c r="Q955" s="37"/>
      <c r="R955" s="37"/>
      <c r="S955" s="37"/>
      <c r="T955" s="66"/>
      <c r="AT955" s="19" t="s">
        <v>156</v>
      </c>
      <c r="AU955" s="19" t="s">
        <v>86</v>
      </c>
    </row>
    <row r="956" spans="2:51" s="12" customFormat="1" ht="13.5">
      <c r="B956" s="188"/>
      <c r="D956" s="186" t="s">
        <v>158</v>
      </c>
      <c r="E956" s="189" t="s">
        <v>20</v>
      </c>
      <c r="F956" s="190" t="s">
        <v>657</v>
      </c>
      <c r="H956" s="191" t="s">
        <v>20</v>
      </c>
      <c r="I956" s="192"/>
      <c r="L956" s="188"/>
      <c r="M956" s="193"/>
      <c r="N956" s="194"/>
      <c r="O956" s="194"/>
      <c r="P956" s="194"/>
      <c r="Q956" s="194"/>
      <c r="R956" s="194"/>
      <c r="S956" s="194"/>
      <c r="T956" s="195"/>
      <c r="AT956" s="191" t="s">
        <v>158</v>
      </c>
      <c r="AU956" s="191" t="s">
        <v>86</v>
      </c>
      <c r="AV956" s="12" t="s">
        <v>22</v>
      </c>
      <c r="AW956" s="12" t="s">
        <v>40</v>
      </c>
      <c r="AX956" s="12" t="s">
        <v>76</v>
      </c>
      <c r="AY956" s="191" t="s">
        <v>148</v>
      </c>
    </row>
    <row r="957" spans="2:51" s="12" customFormat="1" ht="13.5">
      <c r="B957" s="188"/>
      <c r="D957" s="186" t="s">
        <v>158</v>
      </c>
      <c r="E957" s="189" t="s">
        <v>20</v>
      </c>
      <c r="F957" s="190" t="s">
        <v>588</v>
      </c>
      <c r="H957" s="191" t="s">
        <v>20</v>
      </c>
      <c r="I957" s="192"/>
      <c r="L957" s="188"/>
      <c r="M957" s="193"/>
      <c r="N957" s="194"/>
      <c r="O957" s="194"/>
      <c r="P957" s="194"/>
      <c r="Q957" s="194"/>
      <c r="R957" s="194"/>
      <c r="S957" s="194"/>
      <c r="T957" s="195"/>
      <c r="AT957" s="191" t="s">
        <v>158</v>
      </c>
      <c r="AU957" s="191" t="s">
        <v>86</v>
      </c>
      <c r="AV957" s="12" t="s">
        <v>22</v>
      </c>
      <c r="AW957" s="12" t="s">
        <v>40</v>
      </c>
      <c r="AX957" s="12" t="s">
        <v>76</v>
      </c>
      <c r="AY957" s="191" t="s">
        <v>148</v>
      </c>
    </row>
    <row r="958" spans="2:51" s="12" customFormat="1" ht="13.5">
      <c r="B958" s="188"/>
      <c r="D958" s="186" t="s">
        <v>158</v>
      </c>
      <c r="E958" s="189" t="s">
        <v>20</v>
      </c>
      <c r="F958" s="190" t="s">
        <v>658</v>
      </c>
      <c r="H958" s="191" t="s">
        <v>20</v>
      </c>
      <c r="I958" s="192"/>
      <c r="L958" s="188"/>
      <c r="M958" s="193"/>
      <c r="N958" s="194"/>
      <c r="O958" s="194"/>
      <c r="P958" s="194"/>
      <c r="Q958" s="194"/>
      <c r="R958" s="194"/>
      <c r="S958" s="194"/>
      <c r="T958" s="195"/>
      <c r="AT958" s="191" t="s">
        <v>158</v>
      </c>
      <c r="AU958" s="191" t="s">
        <v>86</v>
      </c>
      <c r="AV958" s="12" t="s">
        <v>22</v>
      </c>
      <c r="AW958" s="12" t="s">
        <v>40</v>
      </c>
      <c r="AX958" s="12" t="s">
        <v>76</v>
      </c>
      <c r="AY958" s="191" t="s">
        <v>148</v>
      </c>
    </row>
    <row r="959" spans="2:51" s="12" customFormat="1" ht="13.5">
      <c r="B959" s="188"/>
      <c r="D959" s="186" t="s">
        <v>158</v>
      </c>
      <c r="E959" s="189" t="s">
        <v>20</v>
      </c>
      <c r="F959" s="190" t="s">
        <v>590</v>
      </c>
      <c r="H959" s="191" t="s">
        <v>20</v>
      </c>
      <c r="I959" s="192"/>
      <c r="L959" s="188"/>
      <c r="M959" s="193"/>
      <c r="N959" s="194"/>
      <c r="O959" s="194"/>
      <c r="P959" s="194"/>
      <c r="Q959" s="194"/>
      <c r="R959" s="194"/>
      <c r="S959" s="194"/>
      <c r="T959" s="195"/>
      <c r="AT959" s="191" t="s">
        <v>158</v>
      </c>
      <c r="AU959" s="191" t="s">
        <v>86</v>
      </c>
      <c r="AV959" s="12" t="s">
        <v>22</v>
      </c>
      <c r="AW959" s="12" t="s">
        <v>40</v>
      </c>
      <c r="AX959" s="12" t="s">
        <v>76</v>
      </c>
      <c r="AY959" s="191" t="s">
        <v>148</v>
      </c>
    </row>
    <row r="960" spans="2:51" s="12" customFormat="1" ht="13.5">
      <c r="B960" s="188"/>
      <c r="D960" s="186" t="s">
        <v>158</v>
      </c>
      <c r="E960" s="189" t="s">
        <v>20</v>
      </c>
      <c r="F960" s="190" t="s">
        <v>659</v>
      </c>
      <c r="H960" s="191" t="s">
        <v>20</v>
      </c>
      <c r="I960" s="192"/>
      <c r="L960" s="188"/>
      <c r="M960" s="193"/>
      <c r="N960" s="194"/>
      <c r="O960" s="194"/>
      <c r="P960" s="194"/>
      <c r="Q960" s="194"/>
      <c r="R960" s="194"/>
      <c r="S960" s="194"/>
      <c r="T960" s="195"/>
      <c r="AT960" s="191" t="s">
        <v>158</v>
      </c>
      <c r="AU960" s="191" t="s">
        <v>86</v>
      </c>
      <c r="AV960" s="12" t="s">
        <v>22</v>
      </c>
      <c r="AW960" s="12" t="s">
        <v>40</v>
      </c>
      <c r="AX960" s="12" t="s">
        <v>76</v>
      </c>
      <c r="AY960" s="191" t="s">
        <v>148</v>
      </c>
    </row>
    <row r="961" spans="2:51" s="13" customFormat="1" ht="13.5">
      <c r="B961" s="196"/>
      <c r="D961" s="186" t="s">
        <v>158</v>
      </c>
      <c r="E961" s="205" t="s">
        <v>20</v>
      </c>
      <c r="F961" s="206" t="s">
        <v>660</v>
      </c>
      <c r="H961" s="207">
        <v>4.35</v>
      </c>
      <c r="I961" s="201"/>
      <c r="L961" s="196"/>
      <c r="M961" s="202"/>
      <c r="N961" s="203"/>
      <c r="O961" s="203"/>
      <c r="P961" s="203"/>
      <c r="Q961" s="203"/>
      <c r="R961" s="203"/>
      <c r="S961" s="203"/>
      <c r="T961" s="204"/>
      <c r="AT961" s="205" t="s">
        <v>158</v>
      </c>
      <c r="AU961" s="205" t="s">
        <v>86</v>
      </c>
      <c r="AV961" s="13" t="s">
        <v>86</v>
      </c>
      <c r="AW961" s="13" t="s">
        <v>40</v>
      </c>
      <c r="AX961" s="13" t="s">
        <v>76</v>
      </c>
      <c r="AY961" s="205" t="s">
        <v>148</v>
      </c>
    </row>
    <row r="962" spans="2:51" s="13" customFormat="1" ht="13.5">
      <c r="B962" s="196"/>
      <c r="D962" s="186" t="s">
        <v>158</v>
      </c>
      <c r="E962" s="205" t="s">
        <v>20</v>
      </c>
      <c r="F962" s="206" t="s">
        <v>661</v>
      </c>
      <c r="H962" s="207">
        <v>5.91</v>
      </c>
      <c r="I962" s="201"/>
      <c r="L962" s="196"/>
      <c r="M962" s="202"/>
      <c r="N962" s="203"/>
      <c r="O962" s="203"/>
      <c r="P962" s="203"/>
      <c r="Q962" s="203"/>
      <c r="R962" s="203"/>
      <c r="S962" s="203"/>
      <c r="T962" s="204"/>
      <c r="AT962" s="205" t="s">
        <v>158</v>
      </c>
      <c r="AU962" s="205" t="s">
        <v>86</v>
      </c>
      <c r="AV962" s="13" t="s">
        <v>86</v>
      </c>
      <c r="AW962" s="13" t="s">
        <v>40</v>
      </c>
      <c r="AX962" s="13" t="s">
        <v>76</v>
      </c>
      <c r="AY962" s="205" t="s">
        <v>148</v>
      </c>
    </row>
    <row r="963" spans="2:51" s="13" customFormat="1" ht="13.5">
      <c r="B963" s="196"/>
      <c r="D963" s="186" t="s">
        <v>158</v>
      </c>
      <c r="E963" s="205" t="s">
        <v>20</v>
      </c>
      <c r="F963" s="206" t="s">
        <v>662</v>
      </c>
      <c r="H963" s="207">
        <v>12.225</v>
      </c>
      <c r="I963" s="201"/>
      <c r="L963" s="196"/>
      <c r="M963" s="202"/>
      <c r="N963" s="203"/>
      <c r="O963" s="203"/>
      <c r="P963" s="203"/>
      <c r="Q963" s="203"/>
      <c r="R963" s="203"/>
      <c r="S963" s="203"/>
      <c r="T963" s="204"/>
      <c r="AT963" s="205" t="s">
        <v>158</v>
      </c>
      <c r="AU963" s="205" t="s">
        <v>86</v>
      </c>
      <c r="AV963" s="13" t="s">
        <v>86</v>
      </c>
      <c r="AW963" s="13" t="s">
        <v>40</v>
      </c>
      <c r="AX963" s="13" t="s">
        <v>76</v>
      </c>
      <c r="AY963" s="205" t="s">
        <v>148</v>
      </c>
    </row>
    <row r="964" spans="2:51" s="13" customFormat="1" ht="13.5">
      <c r="B964" s="196"/>
      <c r="D964" s="186" t="s">
        <v>158</v>
      </c>
      <c r="E964" s="205" t="s">
        <v>20</v>
      </c>
      <c r="F964" s="206" t="s">
        <v>663</v>
      </c>
      <c r="H964" s="207">
        <v>11.925</v>
      </c>
      <c r="I964" s="201"/>
      <c r="L964" s="196"/>
      <c r="M964" s="202"/>
      <c r="N964" s="203"/>
      <c r="O964" s="203"/>
      <c r="P964" s="203"/>
      <c r="Q964" s="203"/>
      <c r="R964" s="203"/>
      <c r="S964" s="203"/>
      <c r="T964" s="204"/>
      <c r="AT964" s="205" t="s">
        <v>158</v>
      </c>
      <c r="AU964" s="205" t="s">
        <v>86</v>
      </c>
      <c r="AV964" s="13" t="s">
        <v>86</v>
      </c>
      <c r="AW964" s="13" t="s">
        <v>40</v>
      </c>
      <c r="AX964" s="13" t="s">
        <v>76</v>
      </c>
      <c r="AY964" s="205" t="s">
        <v>148</v>
      </c>
    </row>
    <row r="965" spans="2:51" s="13" customFormat="1" ht="13.5">
      <c r="B965" s="196"/>
      <c r="D965" s="186" t="s">
        <v>158</v>
      </c>
      <c r="E965" s="205" t="s">
        <v>20</v>
      </c>
      <c r="F965" s="206" t="s">
        <v>664</v>
      </c>
      <c r="H965" s="207">
        <v>11.625</v>
      </c>
      <c r="I965" s="201"/>
      <c r="L965" s="196"/>
      <c r="M965" s="202"/>
      <c r="N965" s="203"/>
      <c r="O965" s="203"/>
      <c r="P965" s="203"/>
      <c r="Q965" s="203"/>
      <c r="R965" s="203"/>
      <c r="S965" s="203"/>
      <c r="T965" s="204"/>
      <c r="AT965" s="205" t="s">
        <v>158</v>
      </c>
      <c r="AU965" s="205" t="s">
        <v>86</v>
      </c>
      <c r="AV965" s="13" t="s">
        <v>86</v>
      </c>
      <c r="AW965" s="13" t="s">
        <v>40</v>
      </c>
      <c r="AX965" s="13" t="s">
        <v>76</v>
      </c>
      <c r="AY965" s="205" t="s">
        <v>148</v>
      </c>
    </row>
    <row r="966" spans="2:51" s="13" customFormat="1" ht="13.5">
      <c r="B966" s="196"/>
      <c r="D966" s="186" t="s">
        <v>158</v>
      </c>
      <c r="E966" s="205" t="s">
        <v>20</v>
      </c>
      <c r="F966" s="206" t="s">
        <v>665</v>
      </c>
      <c r="H966" s="207">
        <v>3.948</v>
      </c>
      <c r="I966" s="201"/>
      <c r="L966" s="196"/>
      <c r="M966" s="202"/>
      <c r="N966" s="203"/>
      <c r="O966" s="203"/>
      <c r="P966" s="203"/>
      <c r="Q966" s="203"/>
      <c r="R966" s="203"/>
      <c r="S966" s="203"/>
      <c r="T966" s="204"/>
      <c r="AT966" s="205" t="s">
        <v>158</v>
      </c>
      <c r="AU966" s="205" t="s">
        <v>86</v>
      </c>
      <c r="AV966" s="13" t="s">
        <v>86</v>
      </c>
      <c r="AW966" s="13" t="s">
        <v>40</v>
      </c>
      <c r="AX966" s="13" t="s">
        <v>76</v>
      </c>
      <c r="AY966" s="205" t="s">
        <v>148</v>
      </c>
    </row>
    <row r="967" spans="2:51" s="13" customFormat="1" ht="13.5">
      <c r="B967" s="196"/>
      <c r="D967" s="186" t="s">
        <v>158</v>
      </c>
      <c r="E967" s="205" t="s">
        <v>20</v>
      </c>
      <c r="F967" s="206" t="s">
        <v>666</v>
      </c>
      <c r="H967" s="207">
        <v>5.5</v>
      </c>
      <c r="I967" s="201"/>
      <c r="L967" s="196"/>
      <c r="M967" s="202"/>
      <c r="N967" s="203"/>
      <c r="O967" s="203"/>
      <c r="P967" s="203"/>
      <c r="Q967" s="203"/>
      <c r="R967" s="203"/>
      <c r="S967" s="203"/>
      <c r="T967" s="204"/>
      <c r="AT967" s="205" t="s">
        <v>158</v>
      </c>
      <c r="AU967" s="205" t="s">
        <v>86</v>
      </c>
      <c r="AV967" s="13" t="s">
        <v>86</v>
      </c>
      <c r="AW967" s="13" t="s">
        <v>40</v>
      </c>
      <c r="AX967" s="13" t="s">
        <v>76</v>
      </c>
      <c r="AY967" s="205" t="s">
        <v>148</v>
      </c>
    </row>
    <row r="968" spans="2:51" s="12" customFormat="1" ht="13.5">
      <c r="B968" s="188"/>
      <c r="D968" s="186" t="s">
        <v>158</v>
      </c>
      <c r="E968" s="189" t="s">
        <v>20</v>
      </c>
      <c r="F968" s="190" t="s">
        <v>182</v>
      </c>
      <c r="H968" s="191" t="s">
        <v>20</v>
      </c>
      <c r="I968" s="192"/>
      <c r="L968" s="188"/>
      <c r="M968" s="193"/>
      <c r="N968" s="194"/>
      <c r="O968" s="194"/>
      <c r="P968" s="194"/>
      <c r="Q968" s="194"/>
      <c r="R968" s="194"/>
      <c r="S968" s="194"/>
      <c r="T968" s="195"/>
      <c r="AT968" s="191" t="s">
        <v>158</v>
      </c>
      <c r="AU968" s="191" t="s">
        <v>86</v>
      </c>
      <c r="AV968" s="12" t="s">
        <v>22</v>
      </c>
      <c r="AW968" s="12" t="s">
        <v>40</v>
      </c>
      <c r="AX968" s="12" t="s">
        <v>76</v>
      </c>
      <c r="AY968" s="191" t="s">
        <v>148</v>
      </c>
    </row>
    <row r="969" spans="2:51" s="12" customFormat="1" ht="13.5">
      <c r="B969" s="188"/>
      <c r="D969" s="186" t="s">
        <v>158</v>
      </c>
      <c r="E969" s="189" t="s">
        <v>20</v>
      </c>
      <c r="F969" s="190" t="s">
        <v>659</v>
      </c>
      <c r="H969" s="191" t="s">
        <v>20</v>
      </c>
      <c r="I969" s="192"/>
      <c r="L969" s="188"/>
      <c r="M969" s="193"/>
      <c r="N969" s="194"/>
      <c r="O969" s="194"/>
      <c r="P969" s="194"/>
      <c r="Q969" s="194"/>
      <c r="R969" s="194"/>
      <c r="S969" s="194"/>
      <c r="T969" s="195"/>
      <c r="AT969" s="191" t="s">
        <v>158</v>
      </c>
      <c r="AU969" s="191" t="s">
        <v>86</v>
      </c>
      <c r="AV969" s="12" t="s">
        <v>22</v>
      </c>
      <c r="AW969" s="12" t="s">
        <v>40</v>
      </c>
      <c r="AX969" s="12" t="s">
        <v>76</v>
      </c>
      <c r="AY969" s="191" t="s">
        <v>148</v>
      </c>
    </row>
    <row r="970" spans="2:51" s="13" customFormat="1" ht="13.5">
      <c r="B970" s="196"/>
      <c r="D970" s="186" t="s">
        <v>158</v>
      </c>
      <c r="E970" s="205" t="s">
        <v>20</v>
      </c>
      <c r="F970" s="206" t="s">
        <v>667</v>
      </c>
      <c r="H970" s="207">
        <v>77.175</v>
      </c>
      <c r="I970" s="201"/>
      <c r="L970" s="196"/>
      <c r="M970" s="202"/>
      <c r="N970" s="203"/>
      <c r="O970" s="203"/>
      <c r="P970" s="203"/>
      <c r="Q970" s="203"/>
      <c r="R970" s="203"/>
      <c r="S970" s="203"/>
      <c r="T970" s="204"/>
      <c r="AT970" s="205" t="s">
        <v>158</v>
      </c>
      <c r="AU970" s="205" t="s">
        <v>86</v>
      </c>
      <c r="AV970" s="13" t="s">
        <v>86</v>
      </c>
      <c r="AW970" s="13" t="s">
        <v>40</v>
      </c>
      <c r="AX970" s="13" t="s">
        <v>76</v>
      </c>
      <c r="AY970" s="205" t="s">
        <v>148</v>
      </c>
    </row>
    <row r="971" spans="2:51" s="12" customFormat="1" ht="13.5">
      <c r="B971" s="188"/>
      <c r="D971" s="186" t="s">
        <v>158</v>
      </c>
      <c r="E971" s="189" t="s">
        <v>20</v>
      </c>
      <c r="F971" s="190" t="s">
        <v>184</v>
      </c>
      <c r="H971" s="191" t="s">
        <v>20</v>
      </c>
      <c r="I971" s="192"/>
      <c r="L971" s="188"/>
      <c r="M971" s="193"/>
      <c r="N971" s="194"/>
      <c r="O971" s="194"/>
      <c r="P971" s="194"/>
      <c r="Q971" s="194"/>
      <c r="R971" s="194"/>
      <c r="S971" s="194"/>
      <c r="T971" s="195"/>
      <c r="AT971" s="191" t="s">
        <v>158</v>
      </c>
      <c r="AU971" s="191" t="s">
        <v>86</v>
      </c>
      <c r="AV971" s="12" t="s">
        <v>22</v>
      </c>
      <c r="AW971" s="12" t="s">
        <v>40</v>
      </c>
      <c r="AX971" s="12" t="s">
        <v>76</v>
      </c>
      <c r="AY971" s="191" t="s">
        <v>148</v>
      </c>
    </row>
    <row r="972" spans="2:51" s="12" customFormat="1" ht="13.5">
      <c r="B972" s="188"/>
      <c r="D972" s="186" t="s">
        <v>158</v>
      </c>
      <c r="E972" s="189" t="s">
        <v>20</v>
      </c>
      <c r="F972" s="190" t="s">
        <v>659</v>
      </c>
      <c r="H972" s="191" t="s">
        <v>20</v>
      </c>
      <c r="I972" s="192"/>
      <c r="L972" s="188"/>
      <c r="M972" s="193"/>
      <c r="N972" s="194"/>
      <c r="O972" s="194"/>
      <c r="P972" s="194"/>
      <c r="Q972" s="194"/>
      <c r="R972" s="194"/>
      <c r="S972" s="194"/>
      <c r="T972" s="195"/>
      <c r="AT972" s="191" t="s">
        <v>158</v>
      </c>
      <c r="AU972" s="191" t="s">
        <v>86</v>
      </c>
      <c r="AV972" s="12" t="s">
        <v>22</v>
      </c>
      <c r="AW972" s="12" t="s">
        <v>40</v>
      </c>
      <c r="AX972" s="12" t="s">
        <v>76</v>
      </c>
      <c r="AY972" s="191" t="s">
        <v>148</v>
      </c>
    </row>
    <row r="973" spans="2:51" s="13" customFormat="1" ht="13.5">
      <c r="B973" s="196"/>
      <c r="D973" s="186" t="s">
        <v>158</v>
      </c>
      <c r="E973" s="205" t="s">
        <v>20</v>
      </c>
      <c r="F973" s="206" t="s">
        <v>668</v>
      </c>
      <c r="H973" s="207">
        <v>13.5</v>
      </c>
      <c r="I973" s="201"/>
      <c r="L973" s="196"/>
      <c r="M973" s="202"/>
      <c r="N973" s="203"/>
      <c r="O973" s="203"/>
      <c r="P973" s="203"/>
      <c r="Q973" s="203"/>
      <c r="R973" s="203"/>
      <c r="S973" s="203"/>
      <c r="T973" s="204"/>
      <c r="AT973" s="205" t="s">
        <v>158</v>
      </c>
      <c r="AU973" s="205" t="s">
        <v>86</v>
      </c>
      <c r="AV973" s="13" t="s">
        <v>86</v>
      </c>
      <c r="AW973" s="13" t="s">
        <v>40</v>
      </c>
      <c r="AX973" s="13" t="s">
        <v>76</v>
      </c>
      <c r="AY973" s="205" t="s">
        <v>148</v>
      </c>
    </row>
    <row r="974" spans="2:51" s="13" customFormat="1" ht="13.5">
      <c r="B974" s="196"/>
      <c r="D974" s="186" t="s">
        <v>158</v>
      </c>
      <c r="E974" s="205" t="s">
        <v>20</v>
      </c>
      <c r="F974" s="206" t="s">
        <v>669</v>
      </c>
      <c r="H974" s="207">
        <v>7.025</v>
      </c>
      <c r="I974" s="201"/>
      <c r="L974" s="196"/>
      <c r="M974" s="202"/>
      <c r="N974" s="203"/>
      <c r="O974" s="203"/>
      <c r="P974" s="203"/>
      <c r="Q974" s="203"/>
      <c r="R974" s="203"/>
      <c r="S974" s="203"/>
      <c r="T974" s="204"/>
      <c r="AT974" s="205" t="s">
        <v>158</v>
      </c>
      <c r="AU974" s="205" t="s">
        <v>86</v>
      </c>
      <c r="AV974" s="13" t="s">
        <v>86</v>
      </c>
      <c r="AW974" s="13" t="s">
        <v>40</v>
      </c>
      <c r="AX974" s="13" t="s">
        <v>76</v>
      </c>
      <c r="AY974" s="205" t="s">
        <v>148</v>
      </c>
    </row>
    <row r="975" spans="2:51" s="12" customFormat="1" ht="13.5">
      <c r="B975" s="188"/>
      <c r="D975" s="186" t="s">
        <v>158</v>
      </c>
      <c r="E975" s="189" t="s">
        <v>20</v>
      </c>
      <c r="F975" s="190" t="s">
        <v>186</v>
      </c>
      <c r="H975" s="191" t="s">
        <v>20</v>
      </c>
      <c r="I975" s="192"/>
      <c r="L975" s="188"/>
      <c r="M975" s="193"/>
      <c r="N975" s="194"/>
      <c r="O975" s="194"/>
      <c r="P975" s="194"/>
      <c r="Q975" s="194"/>
      <c r="R975" s="194"/>
      <c r="S975" s="194"/>
      <c r="T975" s="195"/>
      <c r="AT975" s="191" t="s">
        <v>158</v>
      </c>
      <c r="AU975" s="191" t="s">
        <v>86</v>
      </c>
      <c r="AV975" s="12" t="s">
        <v>22</v>
      </c>
      <c r="AW975" s="12" t="s">
        <v>40</v>
      </c>
      <c r="AX975" s="12" t="s">
        <v>76</v>
      </c>
      <c r="AY975" s="191" t="s">
        <v>148</v>
      </c>
    </row>
    <row r="976" spans="2:51" s="12" customFormat="1" ht="13.5">
      <c r="B976" s="188"/>
      <c r="D976" s="186" t="s">
        <v>158</v>
      </c>
      <c r="E976" s="189" t="s">
        <v>20</v>
      </c>
      <c r="F976" s="190" t="s">
        <v>659</v>
      </c>
      <c r="H976" s="191" t="s">
        <v>20</v>
      </c>
      <c r="I976" s="192"/>
      <c r="L976" s="188"/>
      <c r="M976" s="193"/>
      <c r="N976" s="194"/>
      <c r="O976" s="194"/>
      <c r="P976" s="194"/>
      <c r="Q976" s="194"/>
      <c r="R976" s="194"/>
      <c r="S976" s="194"/>
      <c r="T976" s="195"/>
      <c r="AT976" s="191" t="s">
        <v>158</v>
      </c>
      <c r="AU976" s="191" t="s">
        <v>86</v>
      </c>
      <c r="AV976" s="12" t="s">
        <v>22</v>
      </c>
      <c r="AW976" s="12" t="s">
        <v>40</v>
      </c>
      <c r="AX976" s="12" t="s">
        <v>76</v>
      </c>
      <c r="AY976" s="191" t="s">
        <v>148</v>
      </c>
    </row>
    <row r="977" spans="2:51" s="13" customFormat="1" ht="13.5">
      <c r="B977" s="196"/>
      <c r="D977" s="186" t="s">
        <v>158</v>
      </c>
      <c r="E977" s="205" t="s">
        <v>20</v>
      </c>
      <c r="F977" s="206" t="s">
        <v>668</v>
      </c>
      <c r="H977" s="207">
        <v>13.5</v>
      </c>
      <c r="I977" s="201"/>
      <c r="L977" s="196"/>
      <c r="M977" s="202"/>
      <c r="N977" s="203"/>
      <c r="O977" s="203"/>
      <c r="P977" s="203"/>
      <c r="Q977" s="203"/>
      <c r="R977" s="203"/>
      <c r="S977" s="203"/>
      <c r="T977" s="204"/>
      <c r="AT977" s="205" t="s">
        <v>158</v>
      </c>
      <c r="AU977" s="205" t="s">
        <v>86</v>
      </c>
      <c r="AV977" s="13" t="s">
        <v>86</v>
      </c>
      <c r="AW977" s="13" t="s">
        <v>40</v>
      </c>
      <c r="AX977" s="13" t="s">
        <v>76</v>
      </c>
      <c r="AY977" s="205" t="s">
        <v>148</v>
      </c>
    </row>
    <row r="978" spans="2:51" s="13" customFormat="1" ht="13.5">
      <c r="B978" s="196"/>
      <c r="D978" s="186" t="s">
        <v>158</v>
      </c>
      <c r="E978" s="205" t="s">
        <v>20</v>
      </c>
      <c r="F978" s="206" t="s">
        <v>669</v>
      </c>
      <c r="H978" s="207">
        <v>7.025</v>
      </c>
      <c r="I978" s="201"/>
      <c r="L978" s="196"/>
      <c r="M978" s="202"/>
      <c r="N978" s="203"/>
      <c r="O978" s="203"/>
      <c r="P978" s="203"/>
      <c r="Q978" s="203"/>
      <c r="R978" s="203"/>
      <c r="S978" s="203"/>
      <c r="T978" s="204"/>
      <c r="AT978" s="205" t="s">
        <v>158</v>
      </c>
      <c r="AU978" s="205" t="s">
        <v>86</v>
      </c>
      <c r="AV978" s="13" t="s">
        <v>86</v>
      </c>
      <c r="AW978" s="13" t="s">
        <v>40</v>
      </c>
      <c r="AX978" s="13" t="s">
        <v>76</v>
      </c>
      <c r="AY978" s="205" t="s">
        <v>148</v>
      </c>
    </row>
    <row r="979" spans="2:51" s="15" customFormat="1" ht="13.5">
      <c r="B979" s="216"/>
      <c r="D979" s="197" t="s">
        <v>158</v>
      </c>
      <c r="E979" s="217" t="s">
        <v>20</v>
      </c>
      <c r="F979" s="218" t="s">
        <v>191</v>
      </c>
      <c r="H979" s="219">
        <v>173.708</v>
      </c>
      <c r="I979" s="220"/>
      <c r="L979" s="216"/>
      <c r="M979" s="221"/>
      <c r="N979" s="222"/>
      <c r="O979" s="222"/>
      <c r="P979" s="222"/>
      <c r="Q979" s="222"/>
      <c r="R979" s="222"/>
      <c r="S979" s="222"/>
      <c r="T979" s="223"/>
      <c r="AT979" s="224" t="s">
        <v>158</v>
      </c>
      <c r="AU979" s="224" t="s">
        <v>86</v>
      </c>
      <c r="AV979" s="15" t="s">
        <v>155</v>
      </c>
      <c r="AW979" s="15" t="s">
        <v>40</v>
      </c>
      <c r="AX979" s="15" t="s">
        <v>22</v>
      </c>
      <c r="AY979" s="224" t="s">
        <v>148</v>
      </c>
    </row>
    <row r="980" spans="2:65" s="1" customFormat="1" ht="22.5" customHeight="1">
      <c r="B980" s="173"/>
      <c r="C980" s="225" t="s">
        <v>670</v>
      </c>
      <c r="D980" s="225" t="s">
        <v>230</v>
      </c>
      <c r="E980" s="226" t="s">
        <v>671</v>
      </c>
      <c r="F980" s="227" t="s">
        <v>672</v>
      </c>
      <c r="G980" s="228" t="s">
        <v>153</v>
      </c>
      <c r="H980" s="229">
        <v>208.45</v>
      </c>
      <c r="I980" s="230"/>
      <c r="J980" s="231">
        <f>ROUND(I980*H980,2)</f>
        <v>0</v>
      </c>
      <c r="K980" s="227" t="s">
        <v>154</v>
      </c>
      <c r="L980" s="232"/>
      <c r="M980" s="233" t="s">
        <v>20</v>
      </c>
      <c r="N980" s="234" t="s">
        <v>48</v>
      </c>
      <c r="O980" s="37"/>
      <c r="P980" s="183">
        <f>O980*H980</f>
        <v>0</v>
      </c>
      <c r="Q980" s="183">
        <v>0.014</v>
      </c>
      <c r="R980" s="183">
        <f>Q980*H980</f>
        <v>2.9183</v>
      </c>
      <c r="S980" s="183">
        <v>0</v>
      </c>
      <c r="T980" s="184">
        <f>S980*H980</f>
        <v>0</v>
      </c>
      <c r="AR980" s="19" t="s">
        <v>214</v>
      </c>
      <c r="AT980" s="19" t="s">
        <v>230</v>
      </c>
      <c r="AU980" s="19" t="s">
        <v>86</v>
      </c>
      <c r="AY980" s="19" t="s">
        <v>148</v>
      </c>
      <c r="BE980" s="185">
        <f>IF(N980="základní",J980,0)</f>
        <v>0</v>
      </c>
      <c r="BF980" s="185">
        <f>IF(N980="snížená",J980,0)</f>
        <v>0</v>
      </c>
      <c r="BG980" s="185">
        <f>IF(N980="zákl. přenesená",J980,0)</f>
        <v>0</v>
      </c>
      <c r="BH980" s="185">
        <f>IF(N980="sníž. přenesená",J980,0)</f>
        <v>0</v>
      </c>
      <c r="BI980" s="185">
        <f>IF(N980="nulová",J980,0)</f>
        <v>0</v>
      </c>
      <c r="BJ980" s="19" t="s">
        <v>86</v>
      </c>
      <c r="BK980" s="185">
        <f>ROUND(I980*H980,2)</f>
        <v>0</v>
      </c>
      <c r="BL980" s="19" t="s">
        <v>155</v>
      </c>
      <c r="BM980" s="19" t="s">
        <v>670</v>
      </c>
    </row>
    <row r="981" spans="2:47" s="1" customFormat="1" ht="40.5">
      <c r="B981" s="36"/>
      <c r="D981" s="186" t="s">
        <v>156</v>
      </c>
      <c r="F981" s="187" t="s">
        <v>673</v>
      </c>
      <c r="I981" s="147"/>
      <c r="L981" s="36"/>
      <c r="M981" s="65"/>
      <c r="N981" s="37"/>
      <c r="O981" s="37"/>
      <c r="P981" s="37"/>
      <c r="Q981" s="37"/>
      <c r="R981" s="37"/>
      <c r="S981" s="37"/>
      <c r="T981" s="66"/>
      <c r="AT981" s="19" t="s">
        <v>156</v>
      </c>
      <c r="AU981" s="19" t="s">
        <v>86</v>
      </c>
    </row>
    <row r="982" spans="2:51" s="12" customFormat="1" ht="13.5">
      <c r="B982" s="188"/>
      <c r="D982" s="186" t="s">
        <v>158</v>
      </c>
      <c r="E982" s="189" t="s">
        <v>20</v>
      </c>
      <c r="F982" s="190" t="s">
        <v>674</v>
      </c>
      <c r="H982" s="191" t="s">
        <v>20</v>
      </c>
      <c r="I982" s="192"/>
      <c r="L982" s="188"/>
      <c r="M982" s="193"/>
      <c r="N982" s="194"/>
      <c r="O982" s="194"/>
      <c r="P982" s="194"/>
      <c r="Q982" s="194"/>
      <c r="R982" s="194"/>
      <c r="S982" s="194"/>
      <c r="T982" s="195"/>
      <c r="AT982" s="191" t="s">
        <v>158</v>
      </c>
      <c r="AU982" s="191" t="s">
        <v>86</v>
      </c>
      <c r="AV982" s="12" t="s">
        <v>22</v>
      </c>
      <c r="AW982" s="12" t="s">
        <v>40</v>
      </c>
      <c r="AX982" s="12" t="s">
        <v>76</v>
      </c>
      <c r="AY982" s="191" t="s">
        <v>148</v>
      </c>
    </row>
    <row r="983" spans="2:51" s="13" customFormat="1" ht="13.5">
      <c r="B983" s="196"/>
      <c r="D983" s="197" t="s">
        <v>158</v>
      </c>
      <c r="E983" s="198" t="s">
        <v>20</v>
      </c>
      <c r="F983" s="199" t="s">
        <v>675</v>
      </c>
      <c r="H983" s="200">
        <v>208.45</v>
      </c>
      <c r="I983" s="201"/>
      <c r="L983" s="196"/>
      <c r="M983" s="202"/>
      <c r="N983" s="203"/>
      <c r="O983" s="203"/>
      <c r="P983" s="203"/>
      <c r="Q983" s="203"/>
      <c r="R983" s="203"/>
      <c r="S983" s="203"/>
      <c r="T983" s="204"/>
      <c r="AT983" s="205" t="s">
        <v>158</v>
      </c>
      <c r="AU983" s="205" t="s">
        <v>86</v>
      </c>
      <c r="AV983" s="13" t="s">
        <v>86</v>
      </c>
      <c r="AW983" s="13" t="s">
        <v>40</v>
      </c>
      <c r="AX983" s="13" t="s">
        <v>22</v>
      </c>
      <c r="AY983" s="205" t="s">
        <v>148</v>
      </c>
    </row>
    <row r="984" spans="2:65" s="1" customFormat="1" ht="31.5" customHeight="1">
      <c r="B984" s="173"/>
      <c r="C984" s="174" t="s">
        <v>676</v>
      </c>
      <c r="D984" s="174" t="s">
        <v>150</v>
      </c>
      <c r="E984" s="175" t="s">
        <v>677</v>
      </c>
      <c r="F984" s="176" t="s">
        <v>678</v>
      </c>
      <c r="G984" s="177" t="s">
        <v>153</v>
      </c>
      <c r="H984" s="178">
        <v>1628.564</v>
      </c>
      <c r="I984" s="179"/>
      <c r="J984" s="180">
        <f>ROUND(I984*H984,2)</f>
        <v>0</v>
      </c>
      <c r="K984" s="176" t="s">
        <v>154</v>
      </c>
      <c r="L984" s="36"/>
      <c r="M984" s="181" t="s">
        <v>20</v>
      </c>
      <c r="N984" s="182" t="s">
        <v>48</v>
      </c>
      <c r="O984" s="37"/>
      <c r="P984" s="183">
        <f>O984*H984</f>
        <v>0</v>
      </c>
      <c r="Q984" s="183">
        <v>6E-05</v>
      </c>
      <c r="R984" s="183">
        <f>Q984*H984</f>
        <v>0.09771384000000001</v>
      </c>
      <c r="S984" s="183">
        <v>0</v>
      </c>
      <c r="T984" s="184">
        <f>S984*H984</f>
        <v>0</v>
      </c>
      <c r="AR984" s="19" t="s">
        <v>155</v>
      </c>
      <c r="AT984" s="19" t="s">
        <v>150</v>
      </c>
      <c r="AU984" s="19" t="s">
        <v>86</v>
      </c>
      <c r="AY984" s="19" t="s">
        <v>148</v>
      </c>
      <c r="BE984" s="185">
        <f>IF(N984="základní",J984,0)</f>
        <v>0</v>
      </c>
      <c r="BF984" s="185">
        <f>IF(N984="snížená",J984,0)</f>
        <v>0</v>
      </c>
      <c r="BG984" s="185">
        <f>IF(N984="zákl. přenesená",J984,0)</f>
        <v>0</v>
      </c>
      <c r="BH984" s="185">
        <f>IF(N984="sníž. přenesená",J984,0)</f>
        <v>0</v>
      </c>
      <c r="BI984" s="185">
        <f>IF(N984="nulová",J984,0)</f>
        <v>0</v>
      </c>
      <c r="BJ984" s="19" t="s">
        <v>86</v>
      </c>
      <c r="BK984" s="185">
        <f>ROUND(I984*H984,2)</f>
        <v>0</v>
      </c>
      <c r="BL984" s="19" t="s">
        <v>155</v>
      </c>
      <c r="BM984" s="19" t="s">
        <v>676</v>
      </c>
    </row>
    <row r="985" spans="2:47" s="1" customFormat="1" ht="27">
      <c r="B985" s="36"/>
      <c r="D985" s="186" t="s">
        <v>156</v>
      </c>
      <c r="F985" s="187" t="s">
        <v>679</v>
      </c>
      <c r="I985" s="147"/>
      <c r="L985" s="36"/>
      <c r="M985" s="65"/>
      <c r="N985" s="37"/>
      <c r="O985" s="37"/>
      <c r="P985" s="37"/>
      <c r="Q985" s="37"/>
      <c r="R985" s="37"/>
      <c r="S985" s="37"/>
      <c r="T985" s="66"/>
      <c r="AT985" s="19" t="s">
        <v>156</v>
      </c>
      <c r="AU985" s="19" t="s">
        <v>86</v>
      </c>
    </row>
    <row r="986" spans="2:51" s="12" customFormat="1" ht="13.5">
      <c r="B986" s="188"/>
      <c r="D986" s="186" t="s">
        <v>158</v>
      </c>
      <c r="E986" s="189" t="s">
        <v>20</v>
      </c>
      <c r="F986" s="190" t="s">
        <v>680</v>
      </c>
      <c r="H986" s="191" t="s">
        <v>20</v>
      </c>
      <c r="I986" s="192"/>
      <c r="L986" s="188"/>
      <c r="M986" s="193"/>
      <c r="N986" s="194"/>
      <c r="O986" s="194"/>
      <c r="P986" s="194"/>
      <c r="Q986" s="194"/>
      <c r="R986" s="194"/>
      <c r="S986" s="194"/>
      <c r="T986" s="195"/>
      <c r="AT986" s="191" t="s">
        <v>158</v>
      </c>
      <c r="AU986" s="191" t="s">
        <v>86</v>
      </c>
      <c r="AV986" s="12" t="s">
        <v>22</v>
      </c>
      <c r="AW986" s="12" t="s">
        <v>40</v>
      </c>
      <c r="AX986" s="12" t="s">
        <v>76</v>
      </c>
      <c r="AY986" s="191" t="s">
        <v>148</v>
      </c>
    </row>
    <row r="987" spans="2:51" s="12" customFormat="1" ht="13.5">
      <c r="B987" s="188"/>
      <c r="D987" s="186" t="s">
        <v>158</v>
      </c>
      <c r="E987" s="189" t="s">
        <v>20</v>
      </c>
      <c r="F987" s="190" t="s">
        <v>681</v>
      </c>
      <c r="H987" s="191" t="s">
        <v>20</v>
      </c>
      <c r="I987" s="192"/>
      <c r="L987" s="188"/>
      <c r="M987" s="193"/>
      <c r="N987" s="194"/>
      <c r="O987" s="194"/>
      <c r="P987" s="194"/>
      <c r="Q987" s="194"/>
      <c r="R987" s="194"/>
      <c r="S987" s="194"/>
      <c r="T987" s="195"/>
      <c r="AT987" s="191" t="s">
        <v>158</v>
      </c>
      <c r="AU987" s="191" t="s">
        <v>86</v>
      </c>
      <c r="AV987" s="12" t="s">
        <v>22</v>
      </c>
      <c r="AW987" s="12" t="s">
        <v>40</v>
      </c>
      <c r="AX987" s="12" t="s">
        <v>76</v>
      </c>
      <c r="AY987" s="191" t="s">
        <v>148</v>
      </c>
    </row>
    <row r="988" spans="2:51" s="12" customFormat="1" ht="13.5">
      <c r="B988" s="188"/>
      <c r="D988" s="186" t="s">
        <v>158</v>
      </c>
      <c r="E988" s="189" t="s">
        <v>20</v>
      </c>
      <c r="F988" s="190" t="s">
        <v>489</v>
      </c>
      <c r="H988" s="191" t="s">
        <v>20</v>
      </c>
      <c r="I988" s="192"/>
      <c r="L988" s="188"/>
      <c r="M988" s="193"/>
      <c r="N988" s="194"/>
      <c r="O988" s="194"/>
      <c r="P988" s="194"/>
      <c r="Q988" s="194"/>
      <c r="R988" s="194"/>
      <c r="S988" s="194"/>
      <c r="T988" s="195"/>
      <c r="AT988" s="191" t="s">
        <v>158</v>
      </c>
      <c r="AU988" s="191" t="s">
        <v>86</v>
      </c>
      <c r="AV988" s="12" t="s">
        <v>22</v>
      </c>
      <c r="AW988" s="12" t="s">
        <v>40</v>
      </c>
      <c r="AX988" s="12" t="s">
        <v>76</v>
      </c>
      <c r="AY988" s="191" t="s">
        <v>148</v>
      </c>
    </row>
    <row r="989" spans="2:51" s="12" customFormat="1" ht="13.5">
      <c r="B989" s="188"/>
      <c r="D989" s="186" t="s">
        <v>158</v>
      </c>
      <c r="E989" s="189" t="s">
        <v>20</v>
      </c>
      <c r="F989" s="190" t="s">
        <v>490</v>
      </c>
      <c r="H989" s="191" t="s">
        <v>20</v>
      </c>
      <c r="I989" s="192"/>
      <c r="L989" s="188"/>
      <c r="M989" s="193"/>
      <c r="N989" s="194"/>
      <c r="O989" s="194"/>
      <c r="P989" s="194"/>
      <c r="Q989" s="194"/>
      <c r="R989" s="194"/>
      <c r="S989" s="194"/>
      <c r="T989" s="195"/>
      <c r="AT989" s="191" t="s">
        <v>158</v>
      </c>
      <c r="AU989" s="191" t="s">
        <v>86</v>
      </c>
      <c r="AV989" s="12" t="s">
        <v>22</v>
      </c>
      <c r="AW989" s="12" t="s">
        <v>40</v>
      </c>
      <c r="AX989" s="12" t="s">
        <v>76</v>
      </c>
      <c r="AY989" s="191" t="s">
        <v>148</v>
      </c>
    </row>
    <row r="990" spans="2:51" s="13" customFormat="1" ht="13.5">
      <c r="B990" s="196"/>
      <c r="D990" s="186" t="s">
        <v>158</v>
      </c>
      <c r="E990" s="205" t="s">
        <v>20</v>
      </c>
      <c r="F990" s="206" t="s">
        <v>491</v>
      </c>
      <c r="H990" s="207">
        <v>1430.234</v>
      </c>
      <c r="I990" s="201"/>
      <c r="L990" s="196"/>
      <c r="M990" s="202"/>
      <c r="N990" s="203"/>
      <c r="O990" s="203"/>
      <c r="P990" s="203"/>
      <c r="Q990" s="203"/>
      <c r="R990" s="203"/>
      <c r="S990" s="203"/>
      <c r="T990" s="204"/>
      <c r="AT990" s="205" t="s">
        <v>158</v>
      </c>
      <c r="AU990" s="205" t="s">
        <v>86</v>
      </c>
      <c r="AV990" s="13" t="s">
        <v>86</v>
      </c>
      <c r="AW990" s="13" t="s">
        <v>40</v>
      </c>
      <c r="AX990" s="13" t="s">
        <v>76</v>
      </c>
      <c r="AY990" s="205" t="s">
        <v>148</v>
      </c>
    </row>
    <row r="991" spans="2:51" s="12" customFormat="1" ht="13.5">
      <c r="B991" s="188"/>
      <c r="D991" s="186" t="s">
        <v>158</v>
      </c>
      <c r="E991" s="189" t="s">
        <v>20</v>
      </c>
      <c r="F991" s="190" t="s">
        <v>492</v>
      </c>
      <c r="H991" s="191" t="s">
        <v>20</v>
      </c>
      <c r="I991" s="192"/>
      <c r="L991" s="188"/>
      <c r="M991" s="193"/>
      <c r="N991" s="194"/>
      <c r="O991" s="194"/>
      <c r="P991" s="194"/>
      <c r="Q991" s="194"/>
      <c r="R991" s="194"/>
      <c r="S991" s="194"/>
      <c r="T991" s="195"/>
      <c r="AT991" s="191" t="s">
        <v>158</v>
      </c>
      <c r="AU991" s="191" t="s">
        <v>86</v>
      </c>
      <c r="AV991" s="12" t="s">
        <v>22</v>
      </c>
      <c r="AW991" s="12" t="s">
        <v>40</v>
      </c>
      <c r="AX991" s="12" t="s">
        <v>76</v>
      </c>
      <c r="AY991" s="191" t="s">
        <v>148</v>
      </c>
    </row>
    <row r="992" spans="2:51" s="13" customFormat="1" ht="13.5">
      <c r="B992" s="196"/>
      <c r="D992" s="186" t="s">
        <v>158</v>
      </c>
      <c r="E992" s="205" t="s">
        <v>20</v>
      </c>
      <c r="F992" s="206" t="s">
        <v>493</v>
      </c>
      <c r="H992" s="207">
        <v>198.33</v>
      </c>
      <c r="I992" s="201"/>
      <c r="L992" s="196"/>
      <c r="M992" s="202"/>
      <c r="N992" s="203"/>
      <c r="O992" s="203"/>
      <c r="P992" s="203"/>
      <c r="Q992" s="203"/>
      <c r="R992" s="203"/>
      <c r="S992" s="203"/>
      <c r="T992" s="204"/>
      <c r="AT992" s="205" t="s">
        <v>158</v>
      </c>
      <c r="AU992" s="205" t="s">
        <v>86</v>
      </c>
      <c r="AV992" s="13" t="s">
        <v>86</v>
      </c>
      <c r="AW992" s="13" t="s">
        <v>40</v>
      </c>
      <c r="AX992" s="13" t="s">
        <v>76</v>
      </c>
      <c r="AY992" s="205" t="s">
        <v>148</v>
      </c>
    </row>
    <row r="993" spans="2:51" s="15" customFormat="1" ht="13.5">
      <c r="B993" s="216"/>
      <c r="D993" s="197" t="s">
        <v>158</v>
      </c>
      <c r="E993" s="217" t="s">
        <v>20</v>
      </c>
      <c r="F993" s="218" t="s">
        <v>191</v>
      </c>
      <c r="H993" s="219">
        <v>1628.564</v>
      </c>
      <c r="I993" s="220"/>
      <c r="L993" s="216"/>
      <c r="M993" s="221"/>
      <c r="N993" s="222"/>
      <c r="O993" s="222"/>
      <c r="P993" s="222"/>
      <c r="Q993" s="222"/>
      <c r="R993" s="222"/>
      <c r="S993" s="222"/>
      <c r="T993" s="223"/>
      <c r="AT993" s="224" t="s">
        <v>158</v>
      </c>
      <c r="AU993" s="224" t="s">
        <v>86</v>
      </c>
      <c r="AV993" s="15" t="s">
        <v>155</v>
      </c>
      <c r="AW993" s="15" t="s">
        <v>40</v>
      </c>
      <c r="AX993" s="15" t="s">
        <v>22</v>
      </c>
      <c r="AY993" s="224" t="s">
        <v>148</v>
      </c>
    </row>
    <row r="994" spans="2:65" s="1" customFormat="1" ht="31.5" customHeight="1">
      <c r="B994" s="173"/>
      <c r="C994" s="174" t="s">
        <v>682</v>
      </c>
      <c r="D994" s="174" t="s">
        <v>150</v>
      </c>
      <c r="E994" s="175" t="s">
        <v>683</v>
      </c>
      <c r="F994" s="176" t="s">
        <v>684</v>
      </c>
      <c r="G994" s="177" t="s">
        <v>153</v>
      </c>
      <c r="H994" s="178">
        <v>222.618</v>
      </c>
      <c r="I994" s="179"/>
      <c r="J994" s="180">
        <f>ROUND(I994*H994,2)</f>
        <v>0</v>
      </c>
      <c r="K994" s="176" t="s">
        <v>154</v>
      </c>
      <c r="L994" s="36"/>
      <c r="M994" s="181" t="s">
        <v>20</v>
      </c>
      <c r="N994" s="182" t="s">
        <v>48</v>
      </c>
      <c r="O994" s="37"/>
      <c r="P994" s="183">
        <f>O994*H994</f>
        <v>0</v>
      </c>
      <c r="Q994" s="183">
        <v>6E-05</v>
      </c>
      <c r="R994" s="183">
        <f>Q994*H994</f>
        <v>0.01335708</v>
      </c>
      <c r="S994" s="183">
        <v>0</v>
      </c>
      <c r="T994" s="184">
        <f>S994*H994</f>
        <v>0</v>
      </c>
      <c r="AR994" s="19" t="s">
        <v>155</v>
      </c>
      <c r="AT994" s="19" t="s">
        <v>150</v>
      </c>
      <c r="AU994" s="19" t="s">
        <v>86</v>
      </c>
      <c r="AY994" s="19" t="s">
        <v>148</v>
      </c>
      <c r="BE994" s="185">
        <f>IF(N994="základní",J994,0)</f>
        <v>0</v>
      </c>
      <c r="BF994" s="185">
        <f>IF(N994="snížená",J994,0)</f>
        <v>0</v>
      </c>
      <c r="BG994" s="185">
        <f>IF(N994="zákl. přenesená",J994,0)</f>
        <v>0</v>
      </c>
      <c r="BH994" s="185">
        <f>IF(N994="sníž. přenesená",J994,0)</f>
        <v>0</v>
      </c>
      <c r="BI994" s="185">
        <f>IF(N994="nulová",J994,0)</f>
        <v>0</v>
      </c>
      <c r="BJ994" s="19" t="s">
        <v>86</v>
      </c>
      <c r="BK994" s="185">
        <f>ROUND(I994*H994,2)</f>
        <v>0</v>
      </c>
      <c r="BL994" s="19" t="s">
        <v>155</v>
      </c>
      <c r="BM994" s="19" t="s">
        <v>682</v>
      </c>
    </row>
    <row r="995" spans="2:47" s="1" customFormat="1" ht="27">
      <c r="B995" s="36"/>
      <c r="D995" s="186" t="s">
        <v>156</v>
      </c>
      <c r="F995" s="187" t="s">
        <v>685</v>
      </c>
      <c r="I995" s="147"/>
      <c r="L995" s="36"/>
      <c r="M995" s="65"/>
      <c r="N995" s="37"/>
      <c r="O995" s="37"/>
      <c r="P995" s="37"/>
      <c r="Q995" s="37"/>
      <c r="R995" s="37"/>
      <c r="S995" s="37"/>
      <c r="T995" s="66"/>
      <c r="AT995" s="19" t="s">
        <v>156</v>
      </c>
      <c r="AU995" s="19" t="s">
        <v>86</v>
      </c>
    </row>
    <row r="996" spans="2:51" s="12" customFormat="1" ht="13.5">
      <c r="B996" s="188"/>
      <c r="D996" s="186" t="s">
        <v>158</v>
      </c>
      <c r="E996" s="189" t="s">
        <v>20</v>
      </c>
      <c r="F996" s="190" t="s">
        <v>680</v>
      </c>
      <c r="H996" s="191" t="s">
        <v>20</v>
      </c>
      <c r="I996" s="192"/>
      <c r="L996" s="188"/>
      <c r="M996" s="193"/>
      <c r="N996" s="194"/>
      <c r="O996" s="194"/>
      <c r="P996" s="194"/>
      <c r="Q996" s="194"/>
      <c r="R996" s="194"/>
      <c r="S996" s="194"/>
      <c r="T996" s="195"/>
      <c r="AT996" s="191" t="s">
        <v>158</v>
      </c>
      <c r="AU996" s="191" t="s">
        <v>86</v>
      </c>
      <c r="AV996" s="12" t="s">
        <v>22</v>
      </c>
      <c r="AW996" s="12" t="s">
        <v>40</v>
      </c>
      <c r="AX996" s="12" t="s">
        <v>76</v>
      </c>
      <c r="AY996" s="191" t="s">
        <v>148</v>
      </c>
    </row>
    <row r="997" spans="2:51" s="12" customFormat="1" ht="13.5">
      <c r="B997" s="188"/>
      <c r="D997" s="186" t="s">
        <v>158</v>
      </c>
      <c r="E997" s="189" t="s">
        <v>20</v>
      </c>
      <c r="F997" s="190" t="s">
        <v>681</v>
      </c>
      <c r="H997" s="191" t="s">
        <v>20</v>
      </c>
      <c r="I997" s="192"/>
      <c r="L997" s="188"/>
      <c r="M997" s="193"/>
      <c r="N997" s="194"/>
      <c r="O997" s="194"/>
      <c r="P997" s="194"/>
      <c r="Q997" s="194"/>
      <c r="R997" s="194"/>
      <c r="S997" s="194"/>
      <c r="T997" s="195"/>
      <c r="AT997" s="191" t="s">
        <v>158</v>
      </c>
      <c r="AU997" s="191" t="s">
        <v>86</v>
      </c>
      <c r="AV997" s="12" t="s">
        <v>22</v>
      </c>
      <c r="AW997" s="12" t="s">
        <v>40</v>
      </c>
      <c r="AX997" s="12" t="s">
        <v>76</v>
      </c>
      <c r="AY997" s="191" t="s">
        <v>148</v>
      </c>
    </row>
    <row r="998" spans="2:51" s="12" customFormat="1" ht="13.5">
      <c r="B998" s="188"/>
      <c r="D998" s="186" t="s">
        <v>158</v>
      </c>
      <c r="E998" s="189" t="s">
        <v>20</v>
      </c>
      <c r="F998" s="190" t="s">
        <v>489</v>
      </c>
      <c r="H998" s="191" t="s">
        <v>20</v>
      </c>
      <c r="I998" s="192"/>
      <c r="L998" s="188"/>
      <c r="M998" s="193"/>
      <c r="N998" s="194"/>
      <c r="O998" s="194"/>
      <c r="P998" s="194"/>
      <c r="Q998" s="194"/>
      <c r="R998" s="194"/>
      <c r="S998" s="194"/>
      <c r="T998" s="195"/>
      <c r="AT998" s="191" t="s">
        <v>158</v>
      </c>
      <c r="AU998" s="191" t="s">
        <v>86</v>
      </c>
      <c r="AV998" s="12" t="s">
        <v>22</v>
      </c>
      <c r="AW998" s="12" t="s">
        <v>40</v>
      </c>
      <c r="AX998" s="12" t="s">
        <v>76</v>
      </c>
      <c r="AY998" s="191" t="s">
        <v>148</v>
      </c>
    </row>
    <row r="999" spans="2:51" s="12" customFormat="1" ht="13.5">
      <c r="B999" s="188"/>
      <c r="D999" s="186" t="s">
        <v>158</v>
      </c>
      <c r="E999" s="189" t="s">
        <v>20</v>
      </c>
      <c r="F999" s="190" t="s">
        <v>494</v>
      </c>
      <c r="H999" s="191" t="s">
        <v>20</v>
      </c>
      <c r="I999" s="192"/>
      <c r="L999" s="188"/>
      <c r="M999" s="193"/>
      <c r="N999" s="194"/>
      <c r="O999" s="194"/>
      <c r="P999" s="194"/>
      <c r="Q999" s="194"/>
      <c r="R999" s="194"/>
      <c r="S999" s="194"/>
      <c r="T999" s="195"/>
      <c r="AT999" s="191" t="s">
        <v>158</v>
      </c>
      <c r="AU999" s="191" t="s">
        <v>86</v>
      </c>
      <c r="AV999" s="12" t="s">
        <v>22</v>
      </c>
      <c r="AW999" s="12" t="s">
        <v>40</v>
      </c>
      <c r="AX999" s="12" t="s">
        <v>76</v>
      </c>
      <c r="AY999" s="191" t="s">
        <v>148</v>
      </c>
    </row>
    <row r="1000" spans="2:51" s="13" customFormat="1" ht="13.5">
      <c r="B1000" s="196"/>
      <c r="D1000" s="197" t="s">
        <v>158</v>
      </c>
      <c r="E1000" s="198" t="s">
        <v>20</v>
      </c>
      <c r="F1000" s="199" t="s">
        <v>495</v>
      </c>
      <c r="H1000" s="200">
        <v>222.618</v>
      </c>
      <c r="I1000" s="201"/>
      <c r="L1000" s="196"/>
      <c r="M1000" s="202"/>
      <c r="N1000" s="203"/>
      <c r="O1000" s="203"/>
      <c r="P1000" s="203"/>
      <c r="Q1000" s="203"/>
      <c r="R1000" s="203"/>
      <c r="S1000" s="203"/>
      <c r="T1000" s="204"/>
      <c r="AT1000" s="205" t="s">
        <v>158</v>
      </c>
      <c r="AU1000" s="205" t="s">
        <v>86</v>
      </c>
      <c r="AV1000" s="13" t="s">
        <v>86</v>
      </c>
      <c r="AW1000" s="13" t="s">
        <v>40</v>
      </c>
      <c r="AX1000" s="13" t="s">
        <v>22</v>
      </c>
      <c r="AY1000" s="205" t="s">
        <v>148</v>
      </c>
    </row>
    <row r="1001" spans="2:65" s="1" customFormat="1" ht="22.5" customHeight="1">
      <c r="B1001" s="173"/>
      <c r="C1001" s="174" t="s">
        <v>686</v>
      </c>
      <c r="D1001" s="174" t="s">
        <v>150</v>
      </c>
      <c r="E1001" s="175" t="s">
        <v>687</v>
      </c>
      <c r="F1001" s="176" t="s">
        <v>688</v>
      </c>
      <c r="G1001" s="177" t="s">
        <v>273</v>
      </c>
      <c r="H1001" s="178">
        <v>72.4</v>
      </c>
      <c r="I1001" s="179"/>
      <c r="J1001" s="180">
        <f>ROUND(I1001*H1001,2)</f>
        <v>0</v>
      </c>
      <c r="K1001" s="176" t="s">
        <v>154</v>
      </c>
      <c r="L1001" s="36"/>
      <c r="M1001" s="181" t="s">
        <v>20</v>
      </c>
      <c r="N1001" s="182" t="s">
        <v>48</v>
      </c>
      <c r="O1001" s="37"/>
      <c r="P1001" s="183">
        <f>O1001*H1001</f>
        <v>0</v>
      </c>
      <c r="Q1001" s="183">
        <v>6E-05</v>
      </c>
      <c r="R1001" s="183">
        <f>Q1001*H1001</f>
        <v>0.004344000000000001</v>
      </c>
      <c r="S1001" s="183">
        <v>0</v>
      </c>
      <c r="T1001" s="184">
        <f>S1001*H1001</f>
        <v>0</v>
      </c>
      <c r="AR1001" s="19" t="s">
        <v>155</v>
      </c>
      <c r="AT1001" s="19" t="s">
        <v>150</v>
      </c>
      <c r="AU1001" s="19" t="s">
        <v>86</v>
      </c>
      <c r="AY1001" s="19" t="s">
        <v>148</v>
      </c>
      <c r="BE1001" s="185">
        <f>IF(N1001="základní",J1001,0)</f>
        <v>0</v>
      </c>
      <c r="BF1001" s="185">
        <f>IF(N1001="snížená",J1001,0)</f>
        <v>0</v>
      </c>
      <c r="BG1001" s="185">
        <f>IF(N1001="zákl. přenesená",J1001,0)</f>
        <v>0</v>
      </c>
      <c r="BH1001" s="185">
        <f>IF(N1001="sníž. přenesená",J1001,0)</f>
        <v>0</v>
      </c>
      <c r="BI1001" s="185">
        <f>IF(N1001="nulová",J1001,0)</f>
        <v>0</v>
      </c>
      <c r="BJ1001" s="19" t="s">
        <v>86</v>
      </c>
      <c r="BK1001" s="185">
        <f>ROUND(I1001*H1001,2)</f>
        <v>0</v>
      </c>
      <c r="BL1001" s="19" t="s">
        <v>155</v>
      </c>
      <c r="BM1001" s="19" t="s">
        <v>686</v>
      </c>
    </row>
    <row r="1002" spans="2:47" s="1" customFormat="1" ht="13.5">
      <c r="B1002" s="36"/>
      <c r="D1002" s="186" t="s">
        <v>156</v>
      </c>
      <c r="F1002" s="187" t="s">
        <v>689</v>
      </c>
      <c r="I1002" s="147"/>
      <c r="L1002" s="36"/>
      <c r="M1002" s="65"/>
      <c r="N1002" s="37"/>
      <c r="O1002" s="37"/>
      <c r="P1002" s="37"/>
      <c r="Q1002" s="37"/>
      <c r="R1002" s="37"/>
      <c r="S1002" s="37"/>
      <c r="T1002" s="66"/>
      <c r="AT1002" s="19" t="s">
        <v>156</v>
      </c>
      <c r="AU1002" s="19" t="s">
        <v>86</v>
      </c>
    </row>
    <row r="1003" spans="2:51" s="12" customFormat="1" ht="13.5">
      <c r="B1003" s="188"/>
      <c r="D1003" s="186" t="s">
        <v>158</v>
      </c>
      <c r="E1003" s="189" t="s">
        <v>20</v>
      </c>
      <c r="F1003" s="190" t="s">
        <v>690</v>
      </c>
      <c r="H1003" s="191" t="s">
        <v>20</v>
      </c>
      <c r="I1003" s="192"/>
      <c r="L1003" s="188"/>
      <c r="M1003" s="193"/>
      <c r="N1003" s="194"/>
      <c r="O1003" s="194"/>
      <c r="P1003" s="194"/>
      <c r="Q1003" s="194"/>
      <c r="R1003" s="194"/>
      <c r="S1003" s="194"/>
      <c r="T1003" s="195"/>
      <c r="AT1003" s="191" t="s">
        <v>158</v>
      </c>
      <c r="AU1003" s="191" t="s">
        <v>86</v>
      </c>
      <c r="AV1003" s="12" t="s">
        <v>22</v>
      </c>
      <c r="AW1003" s="12" t="s">
        <v>40</v>
      </c>
      <c r="AX1003" s="12" t="s">
        <v>76</v>
      </c>
      <c r="AY1003" s="191" t="s">
        <v>148</v>
      </c>
    </row>
    <row r="1004" spans="2:51" s="12" customFormat="1" ht="13.5">
      <c r="B1004" s="188"/>
      <c r="D1004" s="186" t="s">
        <v>158</v>
      </c>
      <c r="E1004" s="189" t="s">
        <v>20</v>
      </c>
      <c r="F1004" s="190" t="s">
        <v>160</v>
      </c>
      <c r="H1004" s="191" t="s">
        <v>20</v>
      </c>
      <c r="I1004" s="192"/>
      <c r="L1004" s="188"/>
      <c r="M1004" s="193"/>
      <c r="N1004" s="194"/>
      <c r="O1004" s="194"/>
      <c r="P1004" s="194"/>
      <c r="Q1004" s="194"/>
      <c r="R1004" s="194"/>
      <c r="S1004" s="194"/>
      <c r="T1004" s="195"/>
      <c r="AT1004" s="191" t="s">
        <v>158</v>
      </c>
      <c r="AU1004" s="191" t="s">
        <v>86</v>
      </c>
      <c r="AV1004" s="12" t="s">
        <v>22</v>
      </c>
      <c r="AW1004" s="12" t="s">
        <v>40</v>
      </c>
      <c r="AX1004" s="12" t="s">
        <v>76</v>
      </c>
      <c r="AY1004" s="191" t="s">
        <v>148</v>
      </c>
    </row>
    <row r="1005" spans="2:51" s="13" customFormat="1" ht="13.5">
      <c r="B1005" s="196"/>
      <c r="D1005" s="197" t="s">
        <v>158</v>
      </c>
      <c r="E1005" s="198" t="s">
        <v>20</v>
      </c>
      <c r="F1005" s="199" t="s">
        <v>691</v>
      </c>
      <c r="H1005" s="200">
        <v>72.4</v>
      </c>
      <c r="I1005" s="201"/>
      <c r="L1005" s="196"/>
      <c r="M1005" s="202"/>
      <c r="N1005" s="203"/>
      <c r="O1005" s="203"/>
      <c r="P1005" s="203"/>
      <c r="Q1005" s="203"/>
      <c r="R1005" s="203"/>
      <c r="S1005" s="203"/>
      <c r="T1005" s="204"/>
      <c r="AT1005" s="205" t="s">
        <v>158</v>
      </c>
      <c r="AU1005" s="205" t="s">
        <v>86</v>
      </c>
      <c r="AV1005" s="13" t="s">
        <v>86</v>
      </c>
      <c r="AW1005" s="13" t="s">
        <v>40</v>
      </c>
      <c r="AX1005" s="13" t="s">
        <v>22</v>
      </c>
      <c r="AY1005" s="205" t="s">
        <v>148</v>
      </c>
    </row>
    <row r="1006" spans="2:65" s="1" customFormat="1" ht="22.5" customHeight="1">
      <c r="B1006" s="173"/>
      <c r="C1006" s="225" t="s">
        <v>692</v>
      </c>
      <c r="D1006" s="225" t="s">
        <v>230</v>
      </c>
      <c r="E1006" s="226" t="s">
        <v>693</v>
      </c>
      <c r="F1006" s="227" t="s">
        <v>694</v>
      </c>
      <c r="G1006" s="228" t="s">
        <v>273</v>
      </c>
      <c r="H1006" s="229">
        <v>79.64</v>
      </c>
      <c r="I1006" s="230"/>
      <c r="J1006" s="231">
        <f>ROUND(I1006*H1006,2)</f>
        <v>0</v>
      </c>
      <c r="K1006" s="227" t="s">
        <v>154</v>
      </c>
      <c r="L1006" s="232"/>
      <c r="M1006" s="233" t="s">
        <v>20</v>
      </c>
      <c r="N1006" s="234" t="s">
        <v>48</v>
      </c>
      <c r="O1006" s="37"/>
      <c r="P1006" s="183">
        <f>O1006*H1006</f>
        <v>0</v>
      </c>
      <c r="Q1006" s="183">
        <v>0.00052</v>
      </c>
      <c r="R1006" s="183">
        <f>Q1006*H1006</f>
        <v>0.0414128</v>
      </c>
      <c r="S1006" s="183">
        <v>0</v>
      </c>
      <c r="T1006" s="184">
        <f>S1006*H1006</f>
        <v>0</v>
      </c>
      <c r="AR1006" s="19" t="s">
        <v>214</v>
      </c>
      <c r="AT1006" s="19" t="s">
        <v>230</v>
      </c>
      <c r="AU1006" s="19" t="s">
        <v>86</v>
      </c>
      <c r="AY1006" s="19" t="s">
        <v>148</v>
      </c>
      <c r="BE1006" s="185">
        <f>IF(N1006="základní",J1006,0)</f>
        <v>0</v>
      </c>
      <c r="BF1006" s="185">
        <f>IF(N1006="snížená",J1006,0)</f>
        <v>0</v>
      </c>
      <c r="BG1006" s="185">
        <f>IF(N1006="zákl. přenesená",J1006,0)</f>
        <v>0</v>
      </c>
      <c r="BH1006" s="185">
        <f>IF(N1006="sníž. přenesená",J1006,0)</f>
        <v>0</v>
      </c>
      <c r="BI1006" s="185">
        <f>IF(N1006="nulová",J1006,0)</f>
        <v>0</v>
      </c>
      <c r="BJ1006" s="19" t="s">
        <v>86</v>
      </c>
      <c r="BK1006" s="185">
        <f>ROUND(I1006*H1006,2)</f>
        <v>0</v>
      </c>
      <c r="BL1006" s="19" t="s">
        <v>155</v>
      </c>
      <c r="BM1006" s="19" t="s">
        <v>692</v>
      </c>
    </row>
    <row r="1007" spans="2:47" s="1" customFormat="1" ht="27">
      <c r="B1007" s="36"/>
      <c r="D1007" s="186" t="s">
        <v>156</v>
      </c>
      <c r="F1007" s="187" t="s">
        <v>695</v>
      </c>
      <c r="I1007" s="147"/>
      <c r="L1007" s="36"/>
      <c r="M1007" s="65"/>
      <c r="N1007" s="37"/>
      <c r="O1007" s="37"/>
      <c r="P1007" s="37"/>
      <c r="Q1007" s="37"/>
      <c r="R1007" s="37"/>
      <c r="S1007" s="37"/>
      <c r="T1007" s="66"/>
      <c r="AT1007" s="19" t="s">
        <v>156</v>
      </c>
      <c r="AU1007" s="19" t="s">
        <v>86</v>
      </c>
    </row>
    <row r="1008" spans="2:51" s="12" customFormat="1" ht="13.5">
      <c r="B1008" s="188"/>
      <c r="D1008" s="186" t="s">
        <v>158</v>
      </c>
      <c r="E1008" s="189" t="s">
        <v>20</v>
      </c>
      <c r="F1008" s="190" t="s">
        <v>696</v>
      </c>
      <c r="H1008" s="191" t="s">
        <v>20</v>
      </c>
      <c r="I1008" s="192"/>
      <c r="L1008" s="188"/>
      <c r="M1008" s="193"/>
      <c r="N1008" s="194"/>
      <c r="O1008" s="194"/>
      <c r="P1008" s="194"/>
      <c r="Q1008" s="194"/>
      <c r="R1008" s="194"/>
      <c r="S1008" s="194"/>
      <c r="T1008" s="195"/>
      <c r="AT1008" s="191" t="s">
        <v>158</v>
      </c>
      <c r="AU1008" s="191" t="s">
        <v>86</v>
      </c>
      <c r="AV1008" s="12" t="s">
        <v>22</v>
      </c>
      <c r="AW1008" s="12" t="s">
        <v>40</v>
      </c>
      <c r="AX1008" s="12" t="s">
        <v>76</v>
      </c>
      <c r="AY1008" s="191" t="s">
        <v>148</v>
      </c>
    </row>
    <row r="1009" spans="2:51" s="13" customFormat="1" ht="13.5">
      <c r="B1009" s="196"/>
      <c r="D1009" s="197" t="s">
        <v>158</v>
      </c>
      <c r="E1009" s="198" t="s">
        <v>20</v>
      </c>
      <c r="F1009" s="199" t="s">
        <v>697</v>
      </c>
      <c r="H1009" s="200">
        <v>79.64</v>
      </c>
      <c r="I1009" s="201"/>
      <c r="L1009" s="196"/>
      <c r="M1009" s="202"/>
      <c r="N1009" s="203"/>
      <c r="O1009" s="203"/>
      <c r="P1009" s="203"/>
      <c r="Q1009" s="203"/>
      <c r="R1009" s="203"/>
      <c r="S1009" s="203"/>
      <c r="T1009" s="204"/>
      <c r="AT1009" s="205" t="s">
        <v>158</v>
      </c>
      <c r="AU1009" s="205" t="s">
        <v>86</v>
      </c>
      <c r="AV1009" s="13" t="s">
        <v>86</v>
      </c>
      <c r="AW1009" s="13" t="s">
        <v>40</v>
      </c>
      <c r="AX1009" s="13" t="s">
        <v>22</v>
      </c>
      <c r="AY1009" s="205" t="s">
        <v>148</v>
      </c>
    </row>
    <row r="1010" spans="2:65" s="1" customFormat="1" ht="22.5" customHeight="1">
      <c r="B1010" s="173"/>
      <c r="C1010" s="174" t="s">
        <v>698</v>
      </c>
      <c r="D1010" s="174" t="s">
        <v>150</v>
      </c>
      <c r="E1010" s="175" t="s">
        <v>699</v>
      </c>
      <c r="F1010" s="176" t="s">
        <v>700</v>
      </c>
      <c r="G1010" s="177" t="s">
        <v>273</v>
      </c>
      <c r="H1010" s="178">
        <v>696.361</v>
      </c>
      <c r="I1010" s="179"/>
      <c r="J1010" s="180">
        <f>ROUND(I1010*H1010,2)</f>
        <v>0</v>
      </c>
      <c r="K1010" s="176" t="s">
        <v>154</v>
      </c>
      <c r="L1010" s="36"/>
      <c r="M1010" s="181" t="s">
        <v>20</v>
      </c>
      <c r="N1010" s="182" t="s">
        <v>48</v>
      </c>
      <c r="O1010" s="37"/>
      <c r="P1010" s="183">
        <f>O1010*H1010</f>
        <v>0</v>
      </c>
      <c r="Q1010" s="183">
        <v>0.00025017</v>
      </c>
      <c r="R1010" s="183">
        <f>Q1010*H1010</f>
        <v>0.17420863137</v>
      </c>
      <c r="S1010" s="183">
        <v>0</v>
      </c>
      <c r="T1010" s="184">
        <f>S1010*H1010</f>
        <v>0</v>
      </c>
      <c r="AR1010" s="19" t="s">
        <v>155</v>
      </c>
      <c r="AT1010" s="19" t="s">
        <v>150</v>
      </c>
      <c r="AU1010" s="19" t="s">
        <v>86</v>
      </c>
      <c r="AY1010" s="19" t="s">
        <v>148</v>
      </c>
      <c r="BE1010" s="185">
        <f>IF(N1010="základní",J1010,0)</f>
        <v>0</v>
      </c>
      <c r="BF1010" s="185">
        <f>IF(N1010="snížená",J1010,0)</f>
        <v>0</v>
      </c>
      <c r="BG1010" s="185">
        <f>IF(N1010="zákl. přenesená",J1010,0)</f>
        <v>0</v>
      </c>
      <c r="BH1010" s="185">
        <f>IF(N1010="sníž. přenesená",J1010,0)</f>
        <v>0</v>
      </c>
      <c r="BI1010" s="185">
        <f>IF(N1010="nulová",J1010,0)</f>
        <v>0</v>
      </c>
      <c r="BJ1010" s="19" t="s">
        <v>86</v>
      </c>
      <c r="BK1010" s="185">
        <f>ROUND(I1010*H1010,2)</f>
        <v>0</v>
      </c>
      <c r="BL1010" s="19" t="s">
        <v>155</v>
      </c>
      <c r="BM1010" s="19" t="s">
        <v>698</v>
      </c>
    </row>
    <row r="1011" spans="2:47" s="1" customFormat="1" ht="13.5">
      <c r="B1011" s="36"/>
      <c r="D1011" s="186" t="s">
        <v>156</v>
      </c>
      <c r="F1011" s="187" t="s">
        <v>701</v>
      </c>
      <c r="I1011" s="147"/>
      <c r="L1011" s="36"/>
      <c r="M1011" s="65"/>
      <c r="N1011" s="37"/>
      <c r="O1011" s="37"/>
      <c r="P1011" s="37"/>
      <c r="Q1011" s="37"/>
      <c r="R1011" s="37"/>
      <c r="S1011" s="37"/>
      <c r="T1011" s="66"/>
      <c r="AT1011" s="19" t="s">
        <v>156</v>
      </c>
      <c r="AU1011" s="19" t="s">
        <v>86</v>
      </c>
    </row>
    <row r="1012" spans="2:51" s="12" customFormat="1" ht="13.5">
      <c r="B1012" s="188"/>
      <c r="D1012" s="186" t="s">
        <v>158</v>
      </c>
      <c r="E1012" s="189" t="s">
        <v>20</v>
      </c>
      <c r="F1012" s="190" t="s">
        <v>702</v>
      </c>
      <c r="H1012" s="191" t="s">
        <v>20</v>
      </c>
      <c r="I1012" s="192"/>
      <c r="L1012" s="188"/>
      <c r="M1012" s="193"/>
      <c r="N1012" s="194"/>
      <c r="O1012" s="194"/>
      <c r="P1012" s="194"/>
      <c r="Q1012" s="194"/>
      <c r="R1012" s="194"/>
      <c r="S1012" s="194"/>
      <c r="T1012" s="195"/>
      <c r="AT1012" s="191" t="s">
        <v>158</v>
      </c>
      <c r="AU1012" s="191" t="s">
        <v>86</v>
      </c>
      <c r="AV1012" s="12" t="s">
        <v>22</v>
      </c>
      <c r="AW1012" s="12" t="s">
        <v>40</v>
      </c>
      <c r="AX1012" s="12" t="s">
        <v>76</v>
      </c>
      <c r="AY1012" s="191" t="s">
        <v>148</v>
      </c>
    </row>
    <row r="1013" spans="2:51" s="12" customFormat="1" ht="13.5">
      <c r="B1013" s="188"/>
      <c r="D1013" s="186" t="s">
        <v>158</v>
      </c>
      <c r="E1013" s="189" t="s">
        <v>20</v>
      </c>
      <c r="F1013" s="190" t="s">
        <v>703</v>
      </c>
      <c r="H1013" s="191" t="s">
        <v>20</v>
      </c>
      <c r="I1013" s="192"/>
      <c r="L1013" s="188"/>
      <c r="M1013" s="193"/>
      <c r="N1013" s="194"/>
      <c r="O1013" s="194"/>
      <c r="P1013" s="194"/>
      <c r="Q1013" s="194"/>
      <c r="R1013" s="194"/>
      <c r="S1013" s="194"/>
      <c r="T1013" s="195"/>
      <c r="AT1013" s="191" t="s">
        <v>158</v>
      </c>
      <c r="AU1013" s="191" t="s">
        <v>86</v>
      </c>
      <c r="AV1013" s="12" t="s">
        <v>22</v>
      </c>
      <c r="AW1013" s="12" t="s">
        <v>40</v>
      </c>
      <c r="AX1013" s="12" t="s">
        <v>76</v>
      </c>
      <c r="AY1013" s="191" t="s">
        <v>148</v>
      </c>
    </row>
    <row r="1014" spans="2:51" s="13" customFormat="1" ht="13.5">
      <c r="B1014" s="196"/>
      <c r="D1014" s="197" t="s">
        <v>158</v>
      </c>
      <c r="E1014" s="198" t="s">
        <v>20</v>
      </c>
      <c r="F1014" s="199" t="s">
        <v>704</v>
      </c>
      <c r="H1014" s="200">
        <v>696.361</v>
      </c>
      <c r="I1014" s="201"/>
      <c r="L1014" s="196"/>
      <c r="M1014" s="202"/>
      <c r="N1014" s="203"/>
      <c r="O1014" s="203"/>
      <c r="P1014" s="203"/>
      <c r="Q1014" s="203"/>
      <c r="R1014" s="203"/>
      <c r="S1014" s="203"/>
      <c r="T1014" s="204"/>
      <c r="AT1014" s="205" t="s">
        <v>158</v>
      </c>
      <c r="AU1014" s="205" t="s">
        <v>86</v>
      </c>
      <c r="AV1014" s="13" t="s">
        <v>86</v>
      </c>
      <c r="AW1014" s="13" t="s">
        <v>40</v>
      </c>
      <c r="AX1014" s="13" t="s">
        <v>22</v>
      </c>
      <c r="AY1014" s="205" t="s">
        <v>148</v>
      </c>
    </row>
    <row r="1015" spans="2:65" s="1" customFormat="1" ht="22.5" customHeight="1">
      <c r="B1015" s="173"/>
      <c r="C1015" s="225" t="s">
        <v>705</v>
      </c>
      <c r="D1015" s="225" t="s">
        <v>230</v>
      </c>
      <c r="E1015" s="226" t="s">
        <v>706</v>
      </c>
      <c r="F1015" s="227" t="s">
        <v>707</v>
      </c>
      <c r="G1015" s="228" t="s">
        <v>273</v>
      </c>
      <c r="H1015" s="229">
        <v>341.985</v>
      </c>
      <c r="I1015" s="230"/>
      <c r="J1015" s="231">
        <f>ROUND(I1015*H1015,2)</f>
        <v>0</v>
      </c>
      <c r="K1015" s="227" t="s">
        <v>154</v>
      </c>
      <c r="L1015" s="232"/>
      <c r="M1015" s="233" t="s">
        <v>20</v>
      </c>
      <c r="N1015" s="234" t="s">
        <v>48</v>
      </c>
      <c r="O1015" s="37"/>
      <c r="P1015" s="183">
        <f>O1015*H1015</f>
        <v>0</v>
      </c>
      <c r="Q1015" s="183">
        <v>3E-05</v>
      </c>
      <c r="R1015" s="183">
        <f>Q1015*H1015</f>
        <v>0.010259550000000001</v>
      </c>
      <c r="S1015" s="183">
        <v>0</v>
      </c>
      <c r="T1015" s="184">
        <f>S1015*H1015</f>
        <v>0</v>
      </c>
      <c r="AR1015" s="19" t="s">
        <v>214</v>
      </c>
      <c r="AT1015" s="19" t="s">
        <v>230</v>
      </c>
      <c r="AU1015" s="19" t="s">
        <v>86</v>
      </c>
      <c r="AY1015" s="19" t="s">
        <v>148</v>
      </c>
      <c r="BE1015" s="185">
        <f>IF(N1015="základní",J1015,0)</f>
        <v>0</v>
      </c>
      <c r="BF1015" s="185">
        <f>IF(N1015="snížená",J1015,0)</f>
        <v>0</v>
      </c>
      <c r="BG1015" s="185">
        <f>IF(N1015="zákl. přenesená",J1015,0)</f>
        <v>0</v>
      </c>
      <c r="BH1015" s="185">
        <f>IF(N1015="sníž. přenesená",J1015,0)</f>
        <v>0</v>
      </c>
      <c r="BI1015" s="185">
        <f>IF(N1015="nulová",J1015,0)</f>
        <v>0</v>
      </c>
      <c r="BJ1015" s="19" t="s">
        <v>86</v>
      </c>
      <c r="BK1015" s="185">
        <f>ROUND(I1015*H1015,2)</f>
        <v>0</v>
      </c>
      <c r="BL1015" s="19" t="s">
        <v>155</v>
      </c>
      <c r="BM1015" s="19" t="s">
        <v>708</v>
      </c>
    </row>
    <row r="1016" spans="2:47" s="1" customFormat="1" ht="27">
      <c r="B1016" s="36"/>
      <c r="D1016" s="186" t="s">
        <v>156</v>
      </c>
      <c r="F1016" s="187" t="s">
        <v>709</v>
      </c>
      <c r="I1016" s="147"/>
      <c r="L1016" s="36"/>
      <c r="M1016" s="65"/>
      <c r="N1016" s="37"/>
      <c r="O1016" s="37"/>
      <c r="P1016" s="37"/>
      <c r="Q1016" s="37"/>
      <c r="R1016" s="37"/>
      <c r="S1016" s="37"/>
      <c r="T1016" s="66"/>
      <c r="AT1016" s="19" t="s">
        <v>156</v>
      </c>
      <c r="AU1016" s="19" t="s">
        <v>86</v>
      </c>
    </row>
    <row r="1017" spans="2:51" s="12" customFormat="1" ht="13.5">
      <c r="B1017" s="188"/>
      <c r="D1017" s="186" t="s">
        <v>158</v>
      </c>
      <c r="E1017" s="189" t="s">
        <v>20</v>
      </c>
      <c r="F1017" s="190" t="s">
        <v>710</v>
      </c>
      <c r="H1017" s="191" t="s">
        <v>20</v>
      </c>
      <c r="I1017" s="192"/>
      <c r="L1017" s="188"/>
      <c r="M1017" s="193"/>
      <c r="N1017" s="194"/>
      <c r="O1017" s="194"/>
      <c r="P1017" s="194"/>
      <c r="Q1017" s="194"/>
      <c r="R1017" s="194"/>
      <c r="S1017" s="194"/>
      <c r="T1017" s="195"/>
      <c r="AT1017" s="191" t="s">
        <v>158</v>
      </c>
      <c r="AU1017" s="191" t="s">
        <v>86</v>
      </c>
      <c r="AV1017" s="12" t="s">
        <v>22</v>
      </c>
      <c r="AW1017" s="12" t="s">
        <v>40</v>
      </c>
      <c r="AX1017" s="12" t="s">
        <v>76</v>
      </c>
      <c r="AY1017" s="191" t="s">
        <v>148</v>
      </c>
    </row>
    <row r="1018" spans="2:51" s="12" customFormat="1" ht="13.5">
      <c r="B1018" s="188"/>
      <c r="D1018" s="186" t="s">
        <v>158</v>
      </c>
      <c r="E1018" s="189" t="s">
        <v>20</v>
      </c>
      <c r="F1018" s="190" t="s">
        <v>518</v>
      </c>
      <c r="H1018" s="191" t="s">
        <v>20</v>
      </c>
      <c r="I1018" s="192"/>
      <c r="L1018" s="188"/>
      <c r="M1018" s="193"/>
      <c r="N1018" s="194"/>
      <c r="O1018" s="194"/>
      <c r="P1018" s="194"/>
      <c r="Q1018" s="194"/>
      <c r="R1018" s="194"/>
      <c r="S1018" s="194"/>
      <c r="T1018" s="195"/>
      <c r="AT1018" s="191" t="s">
        <v>158</v>
      </c>
      <c r="AU1018" s="191" t="s">
        <v>86</v>
      </c>
      <c r="AV1018" s="12" t="s">
        <v>22</v>
      </c>
      <c r="AW1018" s="12" t="s">
        <v>40</v>
      </c>
      <c r="AX1018" s="12" t="s">
        <v>76</v>
      </c>
      <c r="AY1018" s="191" t="s">
        <v>148</v>
      </c>
    </row>
    <row r="1019" spans="2:51" s="12" customFormat="1" ht="13.5">
      <c r="B1019" s="188"/>
      <c r="D1019" s="186" t="s">
        <v>158</v>
      </c>
      <c r="E1019" s="189" t="s">
        <v>20</v>
      </c>
      <c r="F1019" s="190" t="s">
        <v>519</v>
      </c>
      <c r="H1019" s="191" t="s">
        <v>20</v>
      </c>
      <c r="I1019" s="192"/>
      <c r="L1019" s="188"/>
      <c r="M1019" s="193"/>
      <c r="N1019" s="194"/>
      <c r="O1019" s="194"/>
      <c r="P1019" s="194"/>
      <c r="Q1019" s="194"/>
      <c r="R1019" s="194"/>
      <c r="S1019" s="194"/>
      <c r="T1019" s="195"/>
      <c r="AT1019" s="191" t="s">
        <v>158</v>
      </c>
      <c r="AU1019" s="191" t="s">
        <v>86</v>
      </c>
      <c r="AV1019" s="12" t="s">
        <v>22</v>
      </c>
      <c r="AW1019" s="12" t="s">
        <v>40</v>
      </c>
      <c r="AX1019" s="12" t="s">
        <v>76</v>
      </c>
      <c r="AY1019" s="191" t="s">
        <v>148</v>
      </c>
    </row>
    <row r="1020" spans="2:51" s="13" customFormat="1" ht="13.5">
      <c r="B1020" s="196"/>
      <c r="D1020" s="186" t="s">
        <v>158</v>
      </c>
      <c r="E1020" s="205" t="s">
        <v>20</v>
      </c>
      <c r="F1020" s="206" t="s">
        <v>711</v>
      </c>
      <c r="H1020" s="207">
        <v>2.4</v>
      </c>
      <c r="I1020" s="201"/>
      <c r="L1020" s="196"/>
      <c r="M1020" s="202"/>
      <c r="N1020" s="203"/>
      <c r="O1020" s="203"/>
      <c r="P1020" s="203"/>
      <c r="Q1020" s="203"/>
      <c r="R1020" s="203"/>
      <c r="S1020" s="203"/>
      <c r="T1020" s="204"/>
      <c r="AT1020" s="205" t="s">
        <v>158</v>
      </c>
      <c r="AU1020" s="205" t="s">
        <v>86</v>
      </c>
      <c r="AV1020" s="13" t="s">
        <v>86</v>
      </c>
      <c r="AW1020" s="13" t="s">
        <v>40</v>
      </c>
      <c r="AX1020" s="13" t="s">
        <v>76</v>
      </c>
      <c r="AY1020" s="205" t="s">
        <v>148</v>
      </c>
    </row>
    <row r="1021" spans="2:51" s="13" customFormat="1" ht="13.5">
      <c r="B1021" s="196"/>
      <c r="D1021" s="186" t="s">
        <v>158</v>
      </c>
      <c r="E1021" s="205" t="s">
        <v>20</v>
      </c>
      <c r="F1021" s="206" t="s">
        <v>711</v>
      </c>
      <c r="H1021" s="207">
        <v>2.4</v>
      </c>
      <c r="I1021" s="201"/>
      <c r="L1021" s="196"/>
      <c r="M1021" s="202"/>
      <c r="N1021" s="203"/>
      <c r="O1021" s="203"/>
      <c r="P1021" s="203"/>
      <c r="Q1021" s="203"/>
      <c r="R1021" s="203"/>
      <c r="S1021" s="203"/>
      <c r="T1021" s="204"/>
      <c r="AT1021" s="205" t="s">
        <v>158</v>
      </c>
      <c r="AU1021" s="205" t="s">
        <v>86</v>
      </c>
      <c r="AV1021" s="13" t="s">
        <v>86</v>
      </c>
      <c r="AW1021" s="13" t="s">
        <v>40</v>
      </c>
      <c r="AX1021" s="13" t="s">
        <v>76</v>
      </c>
      <c r="AY1021" s="205" t="s">
        <v>148</v>
      </c>
    </row>
    <row r="1022" spans="2:51" s="13" customFormat="1" ht="13.5">
      <c r="B1022" s="196"/>
      <c r="D1022" s="186" t="s">
        <v>158</v>
      </c>
      <c r="E1022" s="205" t="s">
        <v>20</v>
      </c>
      <c r="F1022" s="206" t="s">
        <v>712</v>
      </c>
      <c r="H1022" s="207">
        <v>3.6</v>
      </c>
      <c r="I1022" s="201"/>
      <c r="L1022" s="196"/>
      <c r="M1022" s="202"/>
      <c r="N1022" s="203"/>
      <c r="O1022" s="203"/>
      <c r="P1022" s="203"/>
      <c r="Q1022" s="203"/>
      <c r="R1022" s="203"/>
      <c r="S1022" s="203"/>
      <c r="T1022" s="204"/>
      <c r="AT1022" s="205" t="s">
        <v>158</v>
      </c>
      <c r="AU1022" s="205" t="s">
        <v>86</v>
      </c>
      <c r="AV1022" s="13" t="s">
        <v>86</v>
      </c>
      <c r="AW1022" s="13" t="s">
        <v>40</v>
      </c>
      <c r="AX1022" s="13" t="s">
        <v>76</v>
      </c>
      <c r="AY1022" s="205" t="s">
        <v>148</v>
      </c>
    </row>
    <row r="1023" spans="2:51" s="13" customFormat="1" ht="13.5">
      <c r="B1023" s="196"/>
      <c r="D1023" s="186" t="s">
        <v>158</v>
      </c>
      <c r="E1023" s="205" t="s">
        <v>20</v>
      </c>
      <c r="F1023" s="206" t="s">
        <v>712</v>
      </c>
      <c r="H1023" s="207">
        <v>3.6</v>
      </c>
      <c r="I1023" s="201"/>
      <c r="L1023" s="196"/>
      <c r="M1023" s="202"/>
      <c r="N1023" s="203"/>
      <c r="O1023" s="203"/>
      <c r="P1023" s="203"/>
      <c r="Q1023" s="203"/>
      <c r="R1023" s="203"/>
      <c r="S1023" s="203"/>
      <c r="T1023" s="204"/>
      <c r="AT1023" s="205" t="s">
        <v>158</v>
      </c>
      <c r="AU1023" s="205" t="s">
        <v>86</v>
      </c>
      <c r="AV1023" s="13" t="s">
        <v>86</v>
      </c>
      <c r="AW1023" s="13" t="s">
        <v>40</v>
      </c>
      <c r="AX1023" s="13" t="s">
        <v>76</v>
      </c>
      <c r="AY1023" s="205" t="s">
        <v>148</v>
      </c>
    </row>
    <row r="1024" spans="2:51" s="13" customFormat="1" ht="13.5">
      <c r="B1024" s="196"/>
      <c r="D1024" s="186" t="s">
        <v>158</v>
      </c>
      <c r="E1024" s="205" t="s">
        <v>20</v>
      </c>
      <c r="F1024" s="206" t="s">
        <v>713</v>
      </c>
      <c r="H1024" s="207">
        <v>4</v>
      </c>
      <c r="I1024" s="201"/>
      <c r="L1024" s="196"/>
      <c r="M1024" s="202"/>
      <c r="N1024" s="203"/>
      <c r="O1024" s="203"/>
      <c r="P1024" s="203"/>
      <c r="Q1024" s="203"/>
      <c r="R1024" s="203"/>
      <c r="S1024" s="203"/>
      <c r="T1024" s="204"/>
      <c r="AT1024" s="205" t="s">
        <v>158</v>
      </c>
      <c r="AU1024" s="205" t="s">
        <v>86</v>
      </c>
      <c r="AV1024" s="13" t="s">
        <v>86</v>
      </c>
      <c r="AW1024" s="13" t="s">
        <v>40</v>
      </c>
      <c r="AX1024" s="13" t="s">
        <v>76</v>
      </c>
      <c r="AY1024" s="205" t="s">
        <v>148</v>
      </c>
    </row>
    <row r="1025" spans="2:51" s="13" customFormat="1" ht="13.5">
      <c r="B1025" s="196"/>
      <c r="D1025" s="186" t="s">
        <v>158</v>
      </c>
      <c r="E1025" s="205" t="s">
        <v>20</v>
      </c>
      <c r="F1025" s="206" t="s">
        <v>714</v>
      </c>
      <c r="H1025" s="207">
        <v>4.5</v>
      </c>
      <c r="I1025" s="201"/>
      <c r="L1025" s="196"/>
      <c r="M1025" s="202"/>
      <c r="N1025" s="203"/>
      <c r="O1025" s="203"/>
      <c r="P1025" s="203"/>
      <c r="Q1025" s="203"/>
      <c r="R1025" s="203"/>
      <c r="S1025" s="203"/>
      <c r="T1025" s="204"/>
      <c r="AT1025" s="205" t="s">
        <v>158</v>
      </c>
      <c r="AU1025" s="205" t="s">
        <v>86</v>
      </c>
      <c r="AV1025" s="13" t="s">
        <v>86</v>
      </c>
      <c r="AW1025" s="13" t="s">
        <v>40</v>
      </c>
      <c r="AX1025" s="13" t="s">
        <v>76</v>
      </c>
      <c r="AY1025" s="205" t="s">
        <v>148</v>
      </c>
    </row>
    <row r="1026" spans="2:51" s="12" customFormat="1" ht="13.5">
      <c r="B1026" s="188"/>
      <c r="D1026" s="186" t="s">
        <v>158</v>
      </c>
      <c r="E1026" s="189" t="s">
        <v>20</v>
      </c>
      <c r="F1026" s="190" t="s">
        <v>526</v>
      </c>
      <c r="H1026" s="191" t="s">
        <v>20</v>
      </c>
      <c r="I1026" s="192"/>
      <c r="L1026" s="188"/>
      <c r="M1026" s="193"/>
      <c r="N1026" s="194"/>
      <c r="O1026" s="194"/>
      <c r="P1026" s="194"/>
      <c r="Q1026" s="194"/>
      <c r="R1026" s="194"/>
      <c r="S1026" s="194"/>
      <c r="T1026" s="195"/>
      <c r="AT1026" s="191" t="s">
        <v>158</v>
      </c>
      <c r="AU1026" s="191" t="s">
        <v>86</v>
      </c>
      <c r="AV1026" s="12" t="s">
        <v>22</v>
      </c>
      <c r="AW1026" s="12" t="s">
        <v>40</v>
      </c>
      <c r="AX1026" s="12" t="s">
        <v>76</v>
      </c>
      <c r="AY1026" s="191" t="s">
        <v>148</v>
      </c>
    </row>
    <row r="1027" spans="2:51" s="13" customFormat="1" ht="13.5">
      <c r="B1027" s="196"/>
      <c r="D1027" s="186" t="s">
        <v>158</v>
      </c>
      <c r="E1027" s="205" t="s">
        <v>20</v>
      </c>
      <c r="F1027" s="206" t="s">
        <v>715</v>
      </c>
      <c r="H1027" s="207">
        <v>6</v>
      </c>
      <c r="I1027" s="201"/>
      <c r="L1027" s="196"/>
      <c r="M1027" s="202"/>
      <c r="N1027" s="203"/>
      <c r="O1027" s="203"/>
      <c r="P1027" s="203"/>
      <c r="Q1027" s="203"/>
      <c r="R1027" s="203"/>
      <c r="S1027" s="203"/>
      <c r="T1027" s="204"/>
      <c r="AT1027" s="205" t="s">
        <v>158</v>
      </c>
      <c r="AU1027" s="205" t="s">
        <v>86</v>
      </c>
      <c r="AV1027" s="13" t="s">
        <v>86</v>
      </c>
      <c r="AW1027" s="13" t="s">
        <v>40</v>
      </c>
      <c r="AX1027" s="13" t="s">
        <v>76</v>
      </c>
      <c r="AY1027" s="205" t="s">
        <v>148</v>
      </c>
    </row>
    <row r="1028" spans="2:51" s="13" customFormat="1" ht="13.5">
      <c r="B1028" s="196"/>
      <c r="D1028" s="186" t="s">
        <v>158</v>
      </c>
      <c r="E1028" s="205" t="s">
        <v>20</v>
      </c>
      <c r="F1028" s="206" t="s">
        <v>716</v>
      </c>
      <c r="H1028" s="207">
        <v>9</v>
      </c>
      <c r="I1028" s="201"/>
      <c r="L1028" s="196"/>
      <c r="M1028" s="202"/>
      <c r="N1028" s="203"/>
      <c r="O1028" s="203"/>
      <c r="P1028" s="203"/>
      <c r="Q1028" s="203"/>
      <c r="R1028" s="203"/>
      <c r="S1028" s="203"/>
      <c r="T1028" s="204"/>
      <c r="AT1028" s="205" t="s">
        <v>158</v>
      </c>
      <c r="AU1028" s="205" t="s">
        <v>86</v>
      </c>
      <c r="AV1028" s="13" t="s">
        <v>86</v>
      </c>
      <c r="AW1028" s="13" t="s">
        <v>40</v>
      </c>
      <c r="AX1028" s="13" t="s">
        <v>76</v>
      </c>
      <c r="AY1028" s="205" t="s">
        <v>148</v>
      </c>
    </row>
    <row r="1029" spans="2:51" s="13" customFormat="1" ht="13.5">
      <c r="B1029" s="196"/>
      <c r="D1029" s="186" t="s">
        <v>158</v>
      </c>
      <c r="E1029" s="205" t="s">
        <v>20</v>
      </c>
      <c r="F1029" s="206" t="s">
        <v>717</v>
      </c>
      <c r="H1029" s="207">
        <v>9</v>
      </c>
      <c r="I1029" s="201"/>
      <c r="L1029" s="196"/>
      <c r="M1029" s="202"/>
      <c r="N1029" s="203"/>
      <c r="O1029" s="203"/>
      <c r="P1029" s="203"/>
      <c r="Q1029" s="203"/>
      <c r="R1029" s="203"/>
      <c r="S1029" s="203"/>
      <c r="T1029" s="204"/>
      <c r="AT1029" s="205" t="s">
        <v>158</v>
      </c>
      <c r="AU1029" s="205" t="s">
        <v>86</v>
      </c>
      <c r="AV1029" s="13" t="s">
        <v>86</v>
      </c>
      <c r="AW1029" s="13" t="s">
        <v>40</v>
      </c>
      <c r="AX1029" s="13" t="s">
        <v>76</v>
      </c>
      <c r="AY1029" s="205" t="s">
        <v>148</v>
      </c>
    </row>
    <row r="1030" spans="2:51" s="13" customFormat="1" ht="13.5">
      <c r="B1030" s="196"/>
      <c r="D1030" s="186" t="s">
        <v>158</v>
      </c>
      <c r="E1030" s="205" t="s">
        <v>20</v>
      </c>
      <c r="F1030" s="206" t="s">
        <v>718</v>
      </c>
      <c r="H1030" s="207">
        <v>4.2</v>
      </c>
      <c r="I1030" s="201"/>
      <c r="L1030" s="196"/>
      <c r="M1030" s="202"/>
      <c r="N1030" s="203"/>
      <c r="O1030" s="203"/>
      <c r="P1030" s="203"/>
      <c r="Q1030" s="203"/>
      <c r="R1030" s="203"/>
      <c r="S1030" s="203"/>
      <c r="T1030" s="204"/>
      <c r="AT1030" s="205" t="s">
        <v>158</v>
      </c>
      <c r="AU1030" s="205" t="s">
        <v>86</v>
      </c>
      <c r="AV1030" s="13" t="s">
        <v>86</v>
      </c>
      <c r="AW1030" s="13" t="s">
        <v>40</v>
      </c>
      <c r="AX1030" s="13" t="s">
        <v>76</v>
      </c>
      <c r="AY1030" s="205" t="s">
        <v>148</v>
      </c>
    </row>
    <row r="1031" spans="2:51" s="13" customFormat="1" ht="13.5">
      <c r="B1031" s="196"/>
      <c r="D1031" s="186" t="s">
        <v>158</v>
      </c>
      <c r="E1031" s="205" t="s">
        <v>20</v>
      </c>
      <c r="F1031" s="206" t="s">
        <v>719</v>
      </c>
      <c r="H1031" s="207">
        <v>1</v>
      </c>
      <c r="I1031" s="201"/>
      <c r="L1031" s="196"/>
      <c r="M1031" s="202"/>
      <c r="N1031" s="203"/>
      <c r="O1031" s="203"/>
      <c r="P1031" s="203"/>
      <c r="Q1031" s="203"/>
      <c r="R1031" s="203"/>
      <c r="S1031" s="203"/>
      <c r="T1031" s="204"/>
      <c r="AT1031" s="205" t="s">
        <v>158</v>
      </c>
      <c r="AU1031" s="205" t="s">
        <v>86</v>
      </c>
      <c r="AV1031" s="13" t="s">
        <v>86</v>
      </c>
      <c r="AW1031" s="13" t="s">
        <v>40</v>
      </c>
      <c r="AX1031" s="13" t="s">
        <v>76</v>
      </c>
      <c r="AY1031" s="205" t="s">
        <v>148</v>
      </c>
    </row>
    <row r="1032" spans="2:51" s="13" customFormat="1" ht="13.5">
      <c r="B1032" s="196"/>
      <c r="D1032" s="186" t="s">
        <v>158</v>
      </c>
      <c r="E1032" s="205" t="s">
        <v>20</v>
      </c>
      <c r="F1032" s="206" t="s">
        <v>720</v>
      </c>
      <c r="H1032" s="207">
        <v>15</v>
      </c>
      <c r="I1032" s="201"/>
      <c r="L1032" s="196"/>
      <c r="M1032" s="202"/>
      <c r="N1032" s="203"/>
      <c r="O1032" s="203"/>
      <c r="P1032" s="203"/>
      <c r="Q1032" s="203"/>
      <c r="R1032" s="203"/>
      <c r="S1032" s="203"/>
      <c r="T1032" s="204"/>
      <c r="AT1032" s="205" t="s">
        <v>158</v>
      </c>
      <c r="AU1032" s="205" t="s">
        <v>86</v>
      </c>
      <c r="AV1032" s="13" t="s">
        <v>86</v>
      </c>
      <c r="AW1032" s="13" t="s">
        <v>40</v>
      </c>
      <c r="AX1032" s="13" t="s">
        <v>76</v>
      </c>
      <c r="AY1032" s="205" t="s">
        <v>148</v>
      </c>
    </row>
    <row r="1033" spans="2:51" s="13" customFormat="1" ht="13.5">
      <c r="B1033" s="196"/>
      <c r="D1033" s="186" t="s">
        <v>158</v>
      </c>
      <c r="E1033" s="205" t="s">
        <v>20</v>
      </c>
      <c r="F1033" s="206" t="s">
        <v>716</v>
      </c>
      <c r="H1033" s="207">
        <v>9</v>
      </c>
      <c r="I1033" s="201"/>
      <c r="L1033" s="196"/>
      <c r="M1033" s="202"/>
      <c r="N1033" s="203"/>
      <c r="O1033" s="203"/>
      <c r="P1033" s="203"/>
      <c r="Q1033" s="203"/>
      <c r="R1033" s="203"/>
      <c r="S1033" s="203"/>
      <c r="T1033" s="204"/>
      <c r="AT1033" s="205" t="s">
        <v>158</v>
      </c>
      <c r="AU1033" s="205" t="s">
        <v>86</v>
      </c>
      <c r="AV1033" s="13" t="s">
        <v>86</v>
      </c>
      <c r="AW1033" s="13" t="s">
        <v>40</v>
      </c>
      <c r="AX1033" s="13" t="s">
        <v>76</v>
      </c>
      <c r="AY1033" s="205" t="s">
        <v>148</v>
      </c>
    </row>
    <row r="1034" spans="2:51" s="12" customFormat="1" ht="13.5">
      <c r="B1034" s="188"/>
      <c r="D1034" s="186" t="s">
        <v>158</v>
      </c>
      <c r="E1034" s="189" t="s">
        <v>20</v>
      </c>
      <c r="F1034" s="190" t="s">
        <v>533</v>
      </c>
      <c r="H1034" s="191" t="s">
        <v>20</v>
      </c>
      <c r="I1034" s="192"/>
      <c r="L1034" s="188"/>
      <c r="M1034" s="193"/>
      <c r="N1034" s="194"/>
      <c r="O1034" s="194"/>
      <c r="P1034" s="194"/>
      <c r="Q1034" s="194"/>
      <c r="R1034" s="194"/>
      <c r="S1034" s="194"/>
      <c r="T1034" s="195"/>
      <c r="AT1034" s="191" t="s">
        <v>158</v>
      </c>
      <c r="AU1034" s="191" t="s">
        <v>86</v>
      </c>
      <c r="AV1034" s="12" t="s">
        <v>22</v>
      </c>
      <c r="AW1034" s="12" t="s">
        <v>40</v>
      </c>
      <c r="AX1034" s="12" t="s">
        <v>76</v>
      </c>
      <c r="AY1034" s="191" t="s">
        <v>148</v>
      </c>
    </row>
    <row r="1035" spans="2:51" s="13" customFormat="1" ht="13.5">
      <c r="B1035" s="196"/>
      <c r="D1035" s="186" t="s">
        <v>158</v>
      </c>
      <c r="E1035" s="205" t="s">
        <v>20</v>
      </c>
      <c r="F1035" s="206" t="s">
        <v>721</v>
      </c>
      <c r="H1035" s="207">
        <v>30</v>
      </c>
      <c r="I1035" s="201"/>
      <c r="L1035" s="196"/>
      <c r="M1035" s="202"/>
      <c r="N1035" s="203"/>
      <c r="O1035" s="203"/>
      <c r="P1035" s="203"/>
      <c r="Q1035" s="203"/>
      <c r="R1035" s="203"/>
      <c r="S1035" s="203"/>
      <c r="T1035" s="204"/>
      <c r="AT1035" s="205" t="s">
        <v>158</v>
      </c>
      <c r="AU1035" s="205" t="s">
        <v>86</v>
      </c>
      <c r="AV1035" s="13" t="s">
        <v>86</v>
      </c>
      <c r="AW1035" s="13" t="s">
        <v>40</v>
      </c>
      <c r="AX1035" s="13" t="s">
        <v>76</v>
      </c>
      <c r="AY1035" s="205" t="s">
        <v>148</v>
      </c>
    </row>
    <row r="1036" spans="2:51" s="13" customFormat="1" ht="13.5">
      <c r="B1036" s="196"/>
      <c r="D1036" s="186" t="s">
        <v>158</v>
      </c>
      <c r="E1036" s="205" t="s">
        <v>20</v>
      </c>
      <c r="F1036" s="206" t="s">
        <v>722</v>
      </c>
      <c r="H1036" s="207">
        <v>45</v>
      </c>
      <c r="I1036" s="201"/>
      <c r="L1036" s="196"/>
      <c r="M1036" s="202"/>
      <c r="N1036" s="203"/>
      <c r="O1036" s="203"/>
      <c r="P1036" s="203"/>
      <c r="Q1036" s="203"/>
      <c r="R1036" s="203"/>
      <c r="S1036" s="203"/>
      <c r="T1036" s="204"/>
      <c r="AT1036" s="205" t="s">
        <v>158</v>
      </c>
      <c r="AU1036" s="205" t="s">
        <v>86</v>
      </c>
      <c r="AV1036" s="13" t="s">
        <v>86</v>
      </c>
      <c r="AW1036" s="13" t="s">
        <v>40</v>
      </c>
      <c r="AX1036" s="13" t="s">
        <v>76</v>
      </c>
      <c r="AY1036" s="205" t="s">
        <v>148</v>
      </c>
    </row>
    <row r="1037" spans="2:51" s="13" customFormat="1" ht="13.5">
      <c r="B1037" s="196"/>
      <c r="D1037" s="186" t="s">
        <v>158</v>
      </c>
      <c r="E1037" s="205" t="s">
        <v>20</v>
      </c>
      <c r="F1037" s="206" t="s">
        <v>723</v>
      </c>
      <c r="H1037" s="207">
        <v>45</v>
      </c>
      <c r="I1037" s="201"/>
      <c r="L1037" s="196"/>
      <c r="M1037" s="202"/>
      <c r="N1037" s="203"/>
      <c r="O1037" s="203"/>
      <c r="P1037" s="203"/>
      <c r="Q1037" s="203"/>
      <c r="R1037" s="203"/>
      <c r="S1037" s="203"/>
      <c r="T1037" s="204"/>
      <c r="AT1037" s="205" t="s">
        <v>158</v>
      </c>
      <c r="AU1037" s="205" t="s">
        <v>86</v>
      </c>
      <c r="AV1037" s="13" t="s">
        <v>86</v>
      </c>
      <c r="AW1037" s="13" t="s">
        <v>40</v>
      </c>
      <c r="AX1037" s="13" t="s">
        <v>76</v>
      </c>
      <c r="AY1037" s="205" t="s">
        <v>148</v>
      </c>
    </row>
    <row r="1038" spans="2:51" s="13" customFormat="1" ht="13.5">
      <c r="B1038" s="196"/>
      <c r="D1038" s="186" t="s">
        <v>158</v>
      </c>
      <c r="E1038" s="205" t="s">
        <v>20</v>
      </c>
      <c r="F1038" s="206" t="s">
        <v>724</v>
      </c>
      <c r="H1038" s="207">
        <v>75</v>
      </c>
      <c r="I1038" s="201"/>
      <c r="L1038" s="196"/>
      <c r="M1038" s="202"/>
      <c r="N1038" s="203"/>
      <c r="O1038" s="203"/>
      <c r="P1038" s="203"/>
      <c r="Q1038" s="203"/>
      <c r="R1038" s="203"/>
      <c r="S1038" s="203"/>
      <c r="T1038" s="204"/>
      <c r="AT1038" s="205" t="s">
        <v>158</v>
      </c>
      <c r="AU1038" s="205" t="s">
        <v>86</v>
      </c>
      <c r="AV1038" s="13" t="s">
        <v>86</v>
      </c>
      <c r="AW1038" s="13" t="s">
        <v>40</v>
      </c>
      <c r="AX1038" s="13" t="s">
        <v>76</v>
      </c>
      <c r="AY1038" s="205" t="s">
        <v>148</v>
      </c>
    </row>
    <row r="1039" spans="2:51" s="13" customFormat="1" ht="13.5">
      <c r="B1039" s="196"/>
      <c r="D1039" s="186" t="s">
        <v>158</v>
      </c>
      <c r="E1039" s="205" t="s">
        <v>20</v>
      </c>
      <c r="F1039" s="206" t="s">
        <v>722</v>
      </c>
      <c r="H1039" s="207">
        <v>45</v>
      </c>
      <c r="I1039" s="201"/>
      <c r="L1039" s="196"/>
      <c r="M1039" s="202"/>
      <c r="N1039" s="203"/>
      <c r="O1039" s="203"/>
      <c r="P1039" s="203"/>
      <c r="Q1039" s="203"/>
      <c r="R1039" s="203"/>
      <c r="S1039" s="203"/>
      <c r="T1039" s="204"/>
      <c r="AT1039" s="205" t="s">
        <v>158</v>
      </c>
      <c r="AU1039" s="205" t="s">
        <v>86</v>
      </c>
      <c r="AV1039" s="13" t="s">
        <v>86</v>
      </c>
      <c r="AW1039" s="13" t="s">
        <v>40</v>
      </c>
      <c r="AX1039" s="13" t="s">
        <v>76</v>
      </c>
      <c r="AY1039" s="205" t="s">
        <v>148</v>
      </c>
    </row>
    <row r="1040" spans="2:51" s="12" customFormat="1" ht="13.5">
      <c r="B1040" s="188"/>
      <c r="D1040" s="186" t="s">
        <v>158</v>
      </c>
      <c r="E1040" s="189" t="s">
        <v>20</v>
      </c>
      <c r="F1040" s="190" t="s">
        <v>539</v>
      </c>
      <c r="H1040" s="191" t="s">
        <v>20</v>
      </c>
      <c r="I1040" s="192"/>
      <c r="L1040" s="188"/>
      <c r="M1040" s="193"/>
      <c r="N1040" s="194"/>
      <c r="O1040" s="194"/>
      <c r="P1040" s="194"/>
      <c r="Q1040" s="194"/>
      <c r="R1040" s="194"/>
      <c r="S1040" s="194"/>
      <c r="T1040" s="195"/>
      <c r="AT1040" s="191" t="s">
        <v>158</v>
      </c>
      <c r="AU1040" s="191" t="s">
        <v>86</v>
      </c>
      <c r="AV1040" s="12" t="s">
        <v>22</v>
      </c>
      <c r="AW1040" s="12" t="s">
        <v>40</v>
      </c>
      <c r="AX1040" s="12" t="s">
        <v>76</v>
      </c>
      <c r="AY1040" s="191" t="s">
        <v>148</v>
      </c>
    </row>
    <row r="1041" spans="2:51" s="13" customFormat="1" ht="13.5">
      <c r="B1041" s="196"/>
      <c r="D1041" s="186" t="s">
        <v>158</v>
      </c>
      <c r="E1041" s="205" t="s">
        <v>20</v>
      </c>
      <c r="F1041" s="206" t="s">
        <v>725</v>
      </c>
      <c r="H1041" s="207">
        <v>3.6</v>
      </c>
      <c r="I1041" s="201"/>
      <c r="L1041" s="196"/>
      <c r="M1041" s="202"/>
      <c r="N1041" s="203"/>
      <c r="O1041" s="203"/>
      <c r="P1041" s="203"/>
      <c r="Q1041" s="203"/>
      <c r="R1041" s="203"/>
      <c r="S1041" s="203"/>
      <c r="T1041" s="204"/>
      <c r="AT1041" s="205" t="s">
        <v>158</v>
      </c>
      <c r="AU1041" s="205" t="s">
        <v>86</v>
      </c>
      <c r="AV1041" s="13" t="s">
        <v>86</v>
      </c>
      <c r="AW1041" s="13" t="s">
        <v>40</v>
      </c>
      <c r="AX1041" s="13" t="s">
        <v>76</v>
      </c>
      <c r="AY1041" s="205" t="s">
        <v>148</v>
      </c>
    </row>
    <row r="1042" spans="2:51" s="13" customFormat="1" ht="13.5">
      <c r="B1042" s="196"/>
      <c r="D1042" s="186" t="s">
        <v>158</v>
      </c>
      <c r="E1042" s="205" t="s">
        <v>20</v>
      </c>
      <c r="F1042" s="206" t="s">
        <v>718</v>
      </c>
      <c r="H1042" s="207">
        <v>4.2</v>
      </c>
      <c r="I1042" s="201"/>
      <c r="L1042" s="196"/>
      <c r="M1042" s="202"/>
      <c r="N1042" s="203"/>
      <c r="O1042" s="203"/>
      <c r="P1042" s="203"/>
      <c r="Q1042" s="203"/>
      <c r="R1042" s="203"/>
      <c r="S1042" s="203"/>
      <c r="T1042" s="204"/>
      <c r="AT1042" s="205" t="s">
        <v>158</v>
      </c>
      <c r="AU1042" s="205" t="s">
        <v>86</v>
      </c>
      <c r="AV1042" s="13" t="s">
        <v>86</v>
      </c>
      <c r="AW1042" s="13" t="s">
        <v>40</v>
      </c>
      <c r="AX1042" s="13" t="s">
        <v>76</v>
      </c>
      <c r="AY1042" s="205" t="s">
        <v>148</v>
      </c>
    </row>
    <row r="1043" spans="2:51" s="13" customFormat="1" ht="13.5">
      <c r="B1043" s="196"/>
      <c r="D1043" s="186" t="s">
        <v>158</v>
      </c>
      <c r="E1043" s="205" t="s">
        <v>20</v>
      </c>
      <c r="F1043" s="206" t="s">
        <v>718</v>
      </c>
      <c r="H1043" s="207">
        <v>4.2</v>
      </c>
      <c r="I1043" s="201"/>
      <c r="L1043" s="196"/>
      <c r="M1043" s="202"/>
      <c r="N1043" s="203"/>
      <c r="O1043" s="203"/>
      <c r="P1043" s="203"/>
      <c r="Q1043" s="203"/>
      <c r="R1043" s="203"/>
      <c r="S1043" s="203"/>
      <c r="T1043" s="204"/>
      <c r="AT1043" s="205" t="s">
        <v>158</v>
      </c>
      <c r="AU1043" s="205" t="s">
        <v>86</v>
      </c>
      <c r="AV1043" s="13" t="s">
        <v>86</v>
      </c>
      <c r="AW1043" s="13" t="s">
        <v>40</v>
      </c>
      <c r="AX1043" s="13" t="s">
        <v>76</v>
      </c>
      <c r="AY1043" s="205" t="s">
        <v>148</v>
      </c>
    </row>
    <row r="1044" spans="2:51" s="14" customFormat="1" ht="13.5">
      <c r="B1044" s="208"/>
      <c r="D1044" s="186" t="s">
        <v>158</v>
      </c>
      <c r="E1044" s="209" t="s">
        <v>20</v>
      </c>
      <c r="F1044" s="210" t="s">
        <v>188</v>
      </c>
      <c r="H1044" s="211">
        <v>325.7</v>
      </c>
      <c r="I1044" s="212"/>
      <c r="L1044" s="208"/>
      <c r="M1044" s="213"/>
      <c r="N1044" s="214"/>
      <c r="O1044" s="214"/>
      <c r="P1044" s="214"/>
      <c r="Q1044" s="214"/>
      <c r="R1044" s="214"/>
      <c r="S1044" s="214"/>
      <c r="T1044" s="215"/>
      <c r="AT1044" s="209" t="s">
        <v>158</v>
      </c>
      <c r="AU1044" s="209" t="s">
        <v>86</v>
      </c>
      <c r="AV1044" s="14" t="s">
        <v>170</v>
      </c>
      <c r="AW1044" s="14" t="s">
        <v>40</v>
      </c>
      <c r="AX1044" s="14" t="s">
        <v>76</v>
      </c>
      <c r="AY1044" s="209" t="s">
        <v>148</v>
      </c>
    </row>
    <row r="1045" spans="2:51" s="12" customFormat="1" ht="13.5">
      <c r="B1045" s="188"/>
      <c r="D1045" s="186" t="s">
        <v>158</v>
      </c>
      <c r="E1045" s="189" t="s">
        <v>20</v>
      </c>
      <c r="F1045" s="190" t="s">
        <v>726</v>
      </c>
      <c r="H1045" s="191" t="s">
        <v>20</v>
      </c>
      <c r="I1045" s="192"/>
      <c r="L1045" s="188"/>
      <c r="M1045" s="193"/>
      <c r="N1045" s="194"/>
      <c r="O1045" s="194"/>
      <c r="P1045" s="194"/>
      <c r="Q1045" s="194"/>
      <c r="R1045" s="194"/>
      <c r="S1045" s="194"/>
      <c r="T1045" s="195"/>
      <c r="AT1045" s="191" t="s">
        <v>158</v>
      </c>
      <c r="AU1045" s="191" t="s">
        <v>86</v>
      </c>
      <c r="AV1045" s="12" t="s">
        <v>22</v>
      </c>
      <c r="AW1045" s="12" t="s">
        <v>40</v>
      </c>
      <c r="AX1045" s="12" t="s">
        <v>76</v>
      </c>
      <c r="AY1045" s="191" t="s">
        <v>148</v>
      </c>
    </row>
    <row r="1046" spans="2:51" s="13" customFormat="1" ht="13.5">
      <c r="B1046" s="196"/>
      <c r="D1046" s="186" t="s">
        <v>158</v>
      </c>
      <c r="E1046" s="205" t="s">
        <v>20</v>
      </c>
      <c r="F1046" s="206" t="s">
        <v>727</v>
      </c>
      <c r="H1046" s="207">
        <v>16.285</v>
      </c>
      <c r="I1046" s="201"/>
      <c r="L1046" s="196"/>
      <c r="M1046" s="202"/>
      <c r="N1046" s="203"/>
      <c r="O1046" s="203"/>
      <c r="P1046" s="203"/>
      <c r="Q1046" s="203"/>
      <c r="R1046" s="203"/>
      <c r="S1046" s="203"/>
      <c r="T1046" s="204"/>
      <c r="AT1046" s="205" t="s">
        <v>158</v>
      </c>
      <c r="AU1046" s="205" t="s">
        <v>86</v>
      </c>
      <c r="AV1046" s="13" t="s">
        <v>86</v>
      </c>
      <c r="AW1046" s="13" t="s">
        <v>40</v>
      </c>
      <c r="AX1046" s="13" t="s">
        <v>76</v>
      </c>
      <c r="AY1046" s="205" t="s">
        <v>148</v>
      </c>
    </row>
    <row r="1047" spans="2:51" s="14" customFormat="1" ht="13.5">
      <c r="B1047" s="208"/>
      <c r="D1047" s="186" t="s">
        <v>158</v>
      </c>
      <c r="E1047" s="209" t="s">
        <v>20</v>
      </c>
      <c r="F1047" s="210" t="s">
        <v>188</v>
      </c>
      <c r="H1047" s="211">
        <v>16.285</v>
      </c>
      <c r="I1047" s="212"/>
      <c r="L1047" s="208"/>
      <c r="M1047" s="213"/>
      <c r="N1047" s="214"/>
      <c r="O1047" s="214"/>
      <c r="P1047" s="214"/>
      <c r="Q1047" s="214"/>
      <c r="R1047" s="214"/>
      <c r="S1047" s="214"/>
      <c r="T1047" s="215"/>
      <c r="AT1047" s="209" t="s">
        <v>158</v>
      </c>
      <c r="AU1047" s="209" t="s">
        <v>86</v>
      </c>
      <c r="AV1047" s="14" t="s">
        <v>170</v>
      </c>
      <c r="AW1047" s="14" t="s">
        <v>40</v>
      </c>
      <c r="AX1047" s="14" t="s">
        <v>76</v>
      </c>
      <c r="AY1047" s="209" t="s">
        <v>148</v>
      </c>
    </row>
    <row r="1048" spans="2:51" s="15" customFormat="1" ht="13.5">
      <c r="B1048" s="216"/>
      <c r="D1048" s="197" t="s">
        <v>158</v>
      </c>
      <c r="E1048" s="217" t="s">
        <v>20</v>
      </c>
      <c r="F1048" s="218" t="s">
        <v>191</v>
      </c>
      <c r="H1048" s="219">
        <v>341.985</v>
      </c>
      <c r="I1048" s="220"/>
      <c r="L1048" s="216"/>
      <c r="M1048" s="221"/>
      <c r="N1048" s="222"/>
      <c r="O1048" s="222"/>
      <c r="P1048" s="222"/>
      <c r="Q1048" s="222"/>
      <c r="R1048" s="222"/>
      <c r="S1048" s="222"/>
      <c r="T1048" s="223"/>
      <c r="AT1048" s="224" t="s">
        <v>158</v>
      </c>
      <c r="AU1048" s="224" t="s">
        <v>86</v>
      </c>
      <c r="AV1048" s="15" t="s">
        <v>155</v>
      </c>
      <c r="AW1048" s="15" t="s">
        <v>40</v>
      </c>
      <c r="AX1048" s="15" t="s">
        <v>22</v>
      </c>
      <c r="AY1048" s="224" t="s">
        <v>148</v>
      </c>
    </row>
    <row r="1049" spans="2:65" s="1" customFormat="1" ht="22.5" customHeight="1">
      <c r="B1049" s="173"/>
      <c r="C1049" s="225" t="s">
        <v>728</v>
      </c>
      <c r="D1049" s="225" t="s">
        <v>230</v>
      </c>
      <c r="E1049" s="226" t="s">
        <v>729</v>
      </c>
      <c r="F1049" s="227" t="s">
        <v>730</v>
      </c>
      <c r="G1049" s="228" t="s">
        <v>273</v>
      </c>
      <c r="H1049" s="229">
        <v>186.638</v>
      </c>
      <c r="I1049" s="230"/>
      <c r="J1049" s="231">
        <f>ROUND(I1049*H1049,2)</f>
        <v>0</v>
      </c>
      <c r="K1049" s="227" t="s">
        <v>154</v>
      </c>
      <c r="L1049" s="232"/>
      <c r="M1049" s="233" t="s">
        <v>20</v>
      </c>
      <c r="N1049" s="234" t="s">
        <v>48</v>
      </c>
      <c r="O1049" s="37"/>
      <c r="P1049" s="183">
        <f>O1049*H1049</f>
        <v>0</v>
      </c>
      <c r="Q1049" s="183">
        <v>0.0003</v>
      </c>
      <c r="R1049" s="183">
        <f>Q1049*H1049</f>
        <v>0.0559914</v>
      </c>
      <c r="S1049" s="183">
        <v>0</v>
      </c>
      <c r="T1049" s="184">
        <f>S1049*H1049</f>
        <v>0</v>
      </c>
      <c r="AR1049" s="19" t="s">
        <v>214</v>
      </c>
      <c r="AT1049" s="19" t="s">
        <v>230</v>
      </c>
      <c r="AU1049" s="19" t="s">
        <v>86</v>
      </c>
      <c r="AY1049" s="19" t="s">
        <v>148</v>
      </c>
      <c r="BE1049" s="185">
        <f>IF(N1049="základní",J1049,0)</f>
        <v>0</v>
      </c>
      <c r="BF1049" s="185">
        <f>IF(N1049="snížená",J1049,0)</f>
        <v>0</v>
      </c>
      <c r="BG1049" s="185">
        <f>IF(N1049="zákl. přenesená",J1049,0)</f>
        <v>0</v>
      </c>
      <c r="BH1049" s="185">
        <f>IF(N1049="sníž. přenesená",J1049,0)</f>
        <v>0</v>
      </c>
      <c r="BI1049" s="185">
        <f>IF(N1049="nulová",J1049,0)</f>
        <v>0</v>
      </c>
      <c r="BJ1049" s="19" t="s">
        <v>86</v>
      </c>
      <c r="BK1049" s="185">
        <f>ROUND(I1049*H1049,2)</f>
        <v>0</v>
      </c>
      <c r="BL1049" s="19" t="s">
        <v>155</v>
      </c>
      <c r="BM1049" s="19" t="s">
        <v>728</v>
      </c>
    </row>
    <row r="1050" spans="2:47" s="1" customFormat="1" ht="27">
      <c r="B1050" s="36"/>
      <c r="D1050" s="186" t="s">
        <v>156</v>
      </c>
      <c r="F1050" s="187" t="s">
        <v>731</v>
      </c>
      <c r="I1050" s="147"/>
      <c r="L1050" s="36"/>
      <c r="M1050" s="65"/>
      <c r="N1050" s="37"/>
      <c r="O1050" s="37"/>
      <c r="P1050" s="37"/>
      <c r="Q1050" s="37"/>
      <c r="R1050" s="37"/>
      <c r="S1050" s="37"/>
      <c r="T1050" s="66"/>
      <c r="AT1050" s="19" t="s">
        <v>156</v>
      </c>
      <c r="AU1050" s="19" t="s">
        <v>86</v>
      </c>
    </row>
    <row r="1051" spans="2:51" s="12" customFormat="1" ht="13.5">
      <c r="B1051" s="188"/>
      <c r="D1051" s="186" t="s">
        <v>158</v>
      </c>
      <c r="E1051" s="189" t="s">
        <v>20</v>
      </c>
      <c r="F1051" s="190" t="s">
        <v>732</v>
      </c>
      <c r="H1051" s="191" t="s">
        <v>20</v>
      </c>
      <c r="I1051" s="192"/>
      <c r="L1051" s="188"/>
      <c r="M1051" s="193"/>
      <c r="N1051" s="194"/>
      <c r="O1051" s="194"/>
      <c r="P1051" s="194"/>
      <c r="Q1051" s="194"/>
      <c r="R1051" s="194"/>
      <c r="S1051" s="194"/>
      <c r="T1051" s="195"/>
      <c r="AT1051" s="191" t="s">
        <v>158</v>
      </c>
      <c r="AU1051" s="191" t="s">
        <v>86</v>
      </c>
      <c r="AV1051" s="12" t="s">
        <v>22</v>
      </c>
      <c r="AW1051" s="12" t="s">
        <v>40</v>
      </c>
      <c r="AX1051" s="12" t="s">
        <v>76</v>
      </c>
      <c r="AY1051" s="191" t="s">
        <v>148</v>
      </c>
    </row>
    <row r="1052" spans="2:51" s="12" customFormat="1" ht="13.5">
      <c r="B1052" s="188"/>
      <c r="D1052" s="186" t="s">
        <v>158</v>
      </c>
      <c r="E1052" s="189" t="s">
        <v>20</v>
      </c>
      <c r="F1052" s="190" t="s">
        <v>518</v>
      </c>
      <c r="H1052" s="191" t="s">
        <v>20</v>
      </c>
      <c r="I1052" s="192"/>
      <c r="L1052" s="188"/>
      <c r="M1052" s="193"/>
      <c r="N1052" s="194"/>
      <c r="O1052" s="194"/>
      <c r="P1052" s="194"/>
      <c r="Q1052" s="194"/>
      <c r="R1052" s="194"/>
      <c r="S1052" s="194"/>
      <c r="T1052" s="195"/>
      <c r="AT1052" s="191" t="s">
        <v>158</v>
      </c>
      <c r="AU1052" s="191" t="s">
        <v>86</v>
      </c>
      <c r="AV1052" s="12" t="s">
        <v>22</v>
      </c>
      <c r="AW1052" s="12" t="s">
        <v>40</v>
      </c>
      <c r="AX1052" s="12" t="s">
        <v>76</v>
      </c>
      <c r="AY1052" s="191" t="s">
        <v>148</v>
      </c>
    </row>
    <row r="1053" spans="2:51" s="12" customFormat="1" ht="13.5">
      <c r="B1053" s="188"/>
      <c r="D1053" s="186" t="s">
        <v>158</v>
      </c>
      <c r="E1053" s="189" t="s">
        <v>20</v>
      </c>
      <c r="F1053" s="190" t="s">
        <v>519</v>
      </c>
      <c r="H1053" s="191" t="s">
        <v>20</v>
      </c>
      <c r="I1053" s="192"/>
      <c r="L1053" s="188"/>
      <c r="M1053" s="193"/>
      <c r="N1053" s="194"/>
      <c r="O1053" s="194"/>
      <c r="P1053" s="194"/>
      <c r="Q1053" s="194"/>
      <c r="R1053" s="194"/>
      <c r="S1053" s="194"/>
      <c r="T1053" s="195"/>
      <c r="AT1053" s="191" t="s">
        <v>158</v>
      </c>
      <c r="AU1053" s="191" t="s">
        <v>86</v>
      </c>
      <c r="AV1053" s="12" t="s">
        <v>22</v>
      </c>
      <c r="AW1053" s="12" t="s">
        <v>40</v>
      </c>
      <c r="AX1053" s="12" t="s">
        <v>76</v>
      </c>
      <c r="AY1053" s="191" t="s">
        <v>148</v>
      </c>
    </row>
    <row r="1054" spans="2:51" s="13" customFormat="1" ht="13.5">
      <c r="B1054" s="196"/>
      <c r="D1054" s="186" t="s">
        <v>158</v>
      </c>
      <c r="E1054" s="205" t="s">
        <v>20</v>
      </c>
      <c r="F1054" s="206" t="s">
        <v>733</v>
      </c>
      <c r="H1054" s="207">
        <v>3.6</v>
      </c>
      <c r="I1054" s="201"/>
      <c r="L1054" s="196"/>
      <c r="M1054" s="202"/>
      <c r="N1054" s="203"/>
      <c r="O1054" s="203"/>
      <c r="P1054" s="203"/>
      <c r="Q1054" s="203"/>
      <c r="R1054" s="203"/>
      <c r="S1054" s="203"/>
      <c r="T1054" s="204"/>
      <c r="AT1054" s="205" t="s">
        <v>158</v>
      </c>
      <c r="AU1054" s="205" t="s">
        <v>86</v>
      </c>
      <c r="AV1054" s="13" t="s">
        <v>86</v>
      </c>
      <c r="AW1054" s="13" t="s">
        <v>40</v>
      </c>
      <c r="AX1054" s="13" t="s">
        <v>76</v>
      </c>
      <c r="AY1054" s="205" t="s">
        <v>148</v>
      </c>
    </row>
    <row r="1055" spans="2:51" s="13" customFormat="1" ht="13.5">
      <c r="B1055" s="196"/>
      <c r="D1055" s="186" t="s">
        <v>158</v>
      </c>
      <c r="E1055" s="205" t="s">
        <v>20</v>
      </c>
      <c r="F1055" s="206" t="s">
        <v>734</v>
      </c>
      <c r="H1055" s="207">
        <v>4.2</v>
      </c>
      <c r="I1055" s="201"/>
      <c r="L1055" s="196"/>
      <c r="M1055" s="202"/>
      <c r="N1055" s="203"/>
      <c r="O1055" s="203"/>
      <c r="P1055" s="203"/>
      <c r="Q1055" s="203"/>
      <c r="R1055" s="203"/>
      <c r="S1055" s="203"/>
      <c r="T1055" s="204"/>
      <c r="AT1055" s="205" t="s">
        <v>158</v>
      </c>
      <c r="AU1055" s="205" t="s">
        <v>86</v>
      </c>
      <c r="AV1055" s="13" t="s">
        <v>86</v>
      </c>
      <c r="AW1055" s="13" t="s">
        <v>40</v>
      </c>
      <c r="AX1055" s="13" t="s">
        <v>76</v>
      </c>
      <c r="AY1055" s="205" t="s">
        <v>148</v>
      </c>
    </row>
    <row r="1056" spans="2:51" s="13" customFormat="1" ht="13.5">
      <c r="B1056" s="196"/>
      <c r="D1056" s="186" t="s">
        <v>158</v>
      </c>
      <c r="E1056" s="205" t="s">
        <v>20</v>
      </c>
      <c r="F1056" s="206" t="s">
        <v>735</v>
      </c>
      <c r="H1056" s="207">
        <v>4.5</v>
      </c>
      <c r="I1056" s="201"/>
      <c r="L1056" s="196"/>
      <c r="M1056" s="202"/>
      <c r="N1056" s="203"/>
      <c r="O1056" s="203"/>
      <c r="P1056" s="203"/>
      <c r="Q1056" s="203"/>
      <c r="R1056" s="203"/>
      <c r="S1056" s="203"/>
      <c r="T1056" s="204"/>
      <c r="AT1056" s="205" t="s">
        <v>158</v>
      </c>
      <c r="AU1056" s="205" t="s">
        <v>86</v>
      </c>
      <c r="AV1056" s="13" t="s">
        <v>86</v>
      </c>
      <c r="AW1056" s="13" t="s">
        <v>40</v>
      </c>
      <c r="AX1056" s="13" t="s">
        <v>76</v>
      </c>
      <c r="AY1056" s="205" t="s">
        <v>148</v>
      </c>
    </row>
    <row r="1057" spans="2:51" s="13" customFormat="1" ht="13.5">
      <c r="B1057" s="196"/>
      <c r="D1057" s="186" t="s">
        <v>158</v>
      </c>
      <c r="E1057" s="205" t="s">
        <v>20</v>
      </c>
      <c r="F1057" s="206" t="s">
        <v>736</v>
      </c>
      <c r="H1057" s="207">
        <v>7.2</v>
      </c>
      <c r="I1057" s="201"/>
      <c r="L1057" s="196"/>
      <c r="M1057" s="202"/>
      <c r="N1057" s="203"/>
      <c r="O1057" s="203"/>
      <c r="P1057" s="203"/>
      <c r="Q1057" s="203"/>
      <c r="R1057" s="203"/>
      <c r="S1057" s="203"/>
      <c r="T1057" s="204"/>
      <c r="AT1057" s="205" t="s">
        <v>158</v>
      </c>
      <c r="AU1057" s="205" t="s">
        <v>86</v>
      </c>
      <c r="AV1057" s="13" t="s">
        <v>86</v>
      </c>
      <c r="AW1057" s="13" t="s">
        <v>40</v>
      </c>
      <c r="AX1057" s="13" t="s">
        <v>76</v>
      </c>
      <c r="AY1057" s="205" t="s">
        <v>148</v>
      </c>
    </row>
    <row r="1058" spans="2:51" s="13" customFormat="1" ht="13.5">
      <c r="B1058" s="196"/>
      <c r="D1058" s="186" t="s">
        <v>158</v>
      </c>
      <c r="E1058" s="205" t="s">
        <v>20</v>
      </c>
      <c r="F1058" s="206" t="s">
        <v>737</v>
      </c>
      <c r="H1058" s="207">
        <v>1.2</v>
      </c>
      <c r="I1058" s="201"/>
      <c r="L1058" s="196"/>
      <c r="M1058" s="202"/>
      <c r="N1058" s="203"/>
      <c r="O1058" s="203"/>
      <c r="P1058" s="203"/>
      <c r="Q1058" s="203"/>
      <c r="R1058" s="203"/>
      <c r="S1058" s="203"/>
      <c r="T1058" s="204"/>
      <c r="AT1058" s="205" t="s">
        <v>158</v>
      </c>
      <c r="AU1058" s="205" t="s">
        <v>86</v>
      </c>
      <c r="AV1058" s="13" t="s">
        <v>86</v>
      </c>
      <c r="AW1058" s="13" t="s">
        <v>40</v>
      </c>
      <c r="AX1058" s="13" t="s">
        <v>76</v>
      </c>
      <c r="AY1058" s="205" t="s">
        <v>148</v>
      </c>
    </row>
    <row r="1059" spans="2:51" s="13" customFormat="1" ht="13.5">
      <c r="B1059" s="196"/>
      <c r="D1059" s="186" t="s">
        <v>158</v>
      </c>
      <c r="E1059" s="205" t="s">
        <v>20</v>
      </c>
      <c r="F1059" s="206" t="s">
        <v>738</v>
      </c>
      <c r="H1059" s="207">
        <v>2.45</v>
      </c>
      <c r="I1059" s="201"/>
      <c r="L1059" s="196"/>
      <c r="M1059" s="202"/>
      <c r="N1059" s="203"/>
      <c r="O1059" s="203"/>
      <c r="P1059" s="203"/>
      <c r="Q1059" s="203"/>
      <c r="R1059" s="203"/>
      <c r="S1059" s="203"/>
      <c r="T1059" s="204"/>
      <c r="AT1059" s="205" t="s">
        <v>158</v>
      </c>
      <c r="AU1059" s="205" t="s">
        <v>86</v>
      </c>
      <c r="AV1059" s="13" t="s">
        <v>86</v>
      </c>
      <c r="AW1059" s="13" t="s">
        <v>40</v>
      </c>
      <c r="AX1059" s="13" t="s">
        <v>76</v>
      </c>
      <c r="AY1059" s="205" t="s">
        <v>148</v>
      </c>
    </row>
    <row r="1060" spans="2:51" s="12" customFormat="1" ht="13.5">
      <c r="B1060" s="188"/>
      <c r="D1060" s="186" t="s">
        <v>158</v>
      </c>
      <c r="E1060" s="189" t="s">
        <v>20</v>
      </c>
      <c r="F1060" s="190" t="s">
        <v>526</v>
      </c>
      <c r="H1060" s="191" t="s">
        <v>20</v>
      </c>
      <c r="I1060" s="192"/>
      <c r="L1060" s="188"/>
      <c r="M1060" s="193"/>
      <c r="N1060" s="194"/>
      <c r="O1060" s="194"/>
      <c r="P1060" s="194"/>
      <c r="Q1060" s="194"/>
      <c r="R1060" s="194"/>
      <c r="S1060" s="194"/>
      <c r="T1060" s="195"/>
      <c r="AT1060" s="191" t="s">
        <v>158</v>
      </c>
      <c r="AU1060" s="191" t="s">
        <v>86</v>
      </c>
      <c r="AV1060" s="12" t="s">
        <v>22</v>
      </c>
      <c r="AW1060" s="12" t="s">
        <v>40</v>
      </c>
      <c r="AX1060" s="12" t="s">
        <v>76</v>
      </c>
      <c r="AY1060" s="191" t="s">
        <v>148</v>
      </c>
    </row>
    <row r="1061" spans="2:51" s="13" customFormat="1" ht="13.5">
      <c r="B1061" s="196"/>
      <c r="D1061" s="186" t="s">
        <v>158</v>
      </c>
      <c r="E1061" s="205" t="s">
        <v>20</v>
      </c>
      <c r="F1061" s="206" t="s">
        <v>733</v>
      </c>
      <c r="H1061" s="207">
        <v>3.6</v>
      </c>
      <c r="I1061" s="201"/>
      <c r="L1061" s="196"/>
      <c r="M1061" s="202"/>
      <c r="N1061" s="203"/>
      <c r="O1061" s="203"/>
      <c r="P1061" s="203"/>
      <c r="Q1061" s="203"/>
      <c r="R1061" s="203"/>
      <c r="S1061" s="203"/>
      <c r="T1061" s="204"/>
      <c r="AT1061" s="205" t="s">
        <v>158</v>
      </c>
      <c r="AU1061" s="205" t="s">
        <v>86</v>
      </c>
      <c r="AV1061" s="13" t="s">
        <v>86</v>
      </c>
      <c r="AW1061" s="13" t="s">
        <v>40</v>
      </c>
      <c r="AX1061" s="13" t="s">
        <v>76</v>
      </c>
      <c r="AY1061" s="205" t="s">
        <v>148</v>
      </c>
    </row>
    <row r="1062" spans="2:51" s="13" customFormat="1" ht="13.5">
      <c r="B1062" s="196"/>
      <c r="D1062" s="186" t="s">
        <v>158</v>
      </c>
      <c r="E1062" s="205" t="s">
        <v>20</v>
      </c>
      <c r="F1062" s="206" t="s">
        <v>739</v>
      </c>
      <c r="H1062" s="207">
        <v>3.6</v>
      </c>
      <c r="I1062" s="201"/>
      <c r="L1062" s="196"/>
      <c r="M1062" s="202"/>
      <c r="N1062" s="203"/>
      <c r="O1062" s="203"/>
      <c r="P1062" s="203"/>
      <c r="Q1062" s="203"/>
      <c r="R1062" s="203"/>
      <c r="S1062" s="203"/>
      <c r="T1062" s="204"/>
      <c r="AT1062" s="205" t="s">
        <v>158</v>
      </c>
      <c r="AU1062" s="205" t="s">
        <v>86</v>
      </c>
      <c r="AV1062" s="13" t="s">
        <v>86</v>
      </c>
      <c r="AW1062" s="13" t="s">
        <v>40</v>
      </c>
      <c r="AX1062" s="13" t="s">
        <v>76</v>
      </c>
      <c r="AY1062" s="205" t="s">
        <v>148</v>
      </c>
    </row>
    <row r="1063" spans="2:51" s="13" customFormat="1" ht="13.5">
      <c r="B1063" s="196"/>
      <c r="D1063" s="186" t="s">
        <v>158</v>
      </c>
      <c r="E1063" s="205" t="s">
        <v>20</v>
      </c>
      <c r="F1063" s="206" t="s">
        <v>740</v>
      </c>
      <c r="H1063" s="207">
        <v>2.7</v>
      </c>
      <c r="I1063" s="201"/>
      <c r="L1063" s="196"/>
      <c r="M1063" s="202"/>
      <c r="N1063" s="203"/>
      <c r="O1063" s="203"/>
      <c r="P1063" s="203"/>
      <c r="Q1063" s="203"/>
      <c r="R1063" s="203"/>
      <c r="S1063" s="203"/>
      <c r="T1063" s="204"/>
      <c r="AT1063" s="205" t="s">
        <v>158</v>
      </c>
      <c r="AU1063" s="205" t="s">
        <v>86</v>
      </c>
      <c r="AV1063" s="13" t="s">
        <v>86</v>
      </c>
      <c r="AW1063" s="13" t="s">
        <v>40</v>
      </c>
      <c r="AX1063" s="13" t="s">
        <v>76</v>
      </c>
      <c r="AY1063" s="205" t="s">
        <v>148</v>
      </c>
    </row>
    <row r="1064" spans="2:51" s="13" customFormat="1" ht="13.5">
      <c r="B1064" s="196"/>
      <c r="D1064" s="186" t="s">
        <v>158</v>
      </c>
      <c r="E1064" s="205" t="s">
        <v>20</v>
      </c>
      <c r="F1064" s="206" t="s">
        <v>741</v>
      </c>
      <c r="H1064" s="207">
        <v>1.1</v>
      </c>
      <c r="I1064" s="201"/>
      <c r="L1064" s="196"/>
      <c r="M1064" s="202"/>
      <c r="N1064" s="203"/>
      <c r="O1064" s="203"/>
      <c r="P1064" s="203"/>
      <c r="Q1064" s="203"/>
      <c r="R1064" s="203"/>
      <c r="S1064" s="203"/>
      <c r="T1064" s="204"/>
      <c r="AT1064" s="205" t="s">
        <v>158</v>
      </c>
      <c r="AU1064" s="205" t="s">
        <v>86</v>
      </c>
      <c r="AV1064" s="13" t="s">
        <v>86</v>
      </c>
      <c r="AW1064" s="13" t="s">
        <v>40</v>
      </c>
      <c r="AX1064" s="13" t="s">
        <v>76</v>
      </c>
      <c r="AY1064" s="205" t="s">
        <v>148</v>
      </c>
    </row>
    <row r="1065" spans="2:51" s="13" customFormat="1" ht="13.5">
      <c r="B1065" s="196"/>
      <c r="D1065" s="186" t="s">
        <v>158</v>
      </c>
      <c r="E1065" s="205" t="s">
        <v>20</v>
      </c>
      <c r="F1065" s="206" t="s">
        <v>742</v>
      </c>
      <c r="H1065" s="207">
        <v>1.7</v>
      </c>
      <c r="I1065" s="201"/>
      <c r="L1065" s="196"/>
      <c r="M1065" s="202"/>
      <c r="N1065" s="203"/>
      <c r="O1065" s="203"/>
      <c r="P1065" s="203"/>
      <c r="Q1065" s="203"/>
      <c r="R1065" s="203"/>
      <c r="S1065" s="203"/>
      <c r="T1065" s="204"/>
      <c r="AT1065" s="205" t="s">
        <v>158</v>
      </c>
      <c r="AU1065" s="205" t="s">
        <v>86</v>
      </c>
      <c r="AV1065" s="13" t="s">
        <v>86</v>
      </c>
      <c r="AW1065" s="13" t="s">
        <v>40</v>
      </c>
      <c r="AX1065" s="13" t="s">
        <v>76</v>
      </c>
      <c r="AY1065" s="205" t="s">
        <v>148</v>
      </c>
    </row>
    <row r="1066" spans="2:51" s="13" customFormat="1" ht="13.5">
      <c r="B1066" s="196"/>
      <c r="D1066" s="186" t="s">
        <v>158</v>
      </c>
      <c r="E1066" s="205" t="s">
        <v>20</v>
      </c>
      <c r="F1066" s="206" t="s">
        <v>743</v>
      </c>
      <c r="H1066" s="207">
        <v>7.5</v>
      </c>
      <c r="I1066" s="201"/>
      <c r="L1066" s="196"/>
      <c r="M1066" s="202"/>
      <c r="N1066" s="203"/>
      <c r="O1066" s="203"/>
      <c r="P1066" s="203"/>
      <c r="Q1066" s="203"/>
      <c r="R1066" s="203"/>
      <c r="S1066" s="203"/>
      <c r="T1066" s="204"/>
      <c r="AT1066" s="205" t="s">
        <v>158</v>
      </c>
      <c r="AU1066" s="205" t="s">
        <v>86</v>
      </c>
      <c r="AV1066" s="13" t="s">
        <v>86</v>
      </c>
      <c r="AW1066" s="13" t="s">
        <v>40</v>
      </c>
      <c r="AX1066" s="13" t="s">
        <v>76</v>
      </c>
      <c r="AY1066" s="205" t="s">
        <v>148</v>
      </c>
    </row>
    <row r="1067" spans="2:51" s="13" customFormat="1" ht="13.5">
      <c r="B1067" s="196"/>
      <c r="D1067" s="186" t="s">
        <v>158</v>
      </c>
      <c r="E1067" s="205" t="s">
        <v>20</v>
      </c>
      <c r="F1067" s="206" t="s">
        <v>736</v>
      </c>
      <c r="H1067" s="207">
        <v>7.2</v>
      </c>
      <c r="I1067" s="201"/>
      <c r="L1067" s="196"/>
      <c r="M1067" s="202"/>
      <c r="N1067" s="203"/>
      <c r="O1067" s="203"/>
      <c r="P1067" s="203"/>
      <c r="Q1067" s="203"/>
      <c r="R1067" s="203"/>
      <c r="S1067" s="203"/>
      <c r="T1067" s="204"/>
      <c r="AT1067" s="205" t="s">
        <v>158</v>
      </c>
      <c r="AU1067" s="205" t="s">
        <v>86</v>
      </c>
      <c r="AV1067" s="13" t="s">
        <v>86</v>
      </c>
      <c r="AW1067" s="13" t="s">
        <v>40</v>
      </c>
      <c r="AX1067" s="13" t="s">
        <v>76</v>
      </c>
      <c r="AY1067" s="205" t="s">
        <v>148</v>
      </c>
    </row>
    <row r="1068" spans="2:51" s="12" customFormat="1" ht="13.5">
      <c r="B1068" s="188"/>
      <c r="D1068" s="186" t="s">
        <v>158</v>
      </c>
      <c r="E1068" s="189" t="s">
        <v>20</v>
      </c>
      <c r="F1068" s="190" t="s">
        <v>533</v>
      </c>
      <c r="H1068" s="191" t="s">
        <v>20</v>
      </c>
      <c r="I1068" s="192"/>
      <c r="L1068" s="188"/>
      <c r="M1068" s="193"/>
      <c r="N1068" s="194"/>
      <c r="O1068" s="194"/>
      <c r="P1068" s="194"/>
      <c r="Q1068" s="194"/>
      <c r="R1068" s="194"/>
      <c r="S1068" s="194"/>
      <c r="T1068" s="195"/>
      <c r="AT1068" s="191" t="s">
        <v>158</v>
      </c>
      <c r="AU1068" s="191" t="s">
        <v>86</v>
      </c>
      <c r="AV1068" s="12" t="s">
        <v>22</v>
      </c>
      <c r="AW1068" s="12" t="s">
        <v>40</v>
      </c>
      <c r="AX1068" s="12" t="s">
        <v>76</v>
      </c>
      <c r="AY1068" s="191" t="s">
        <v>148</v>
      </c>
    </row>
    <row r="1069" spans="2:51" s="13" customFormat="1" ht="13.5">
      <c r="B1069" s="196"/>
      <c r="D1069" s="186" t="s">
        <v>158</v>
      </c>
      <c r="E1069" s="205" t="s">
        <v>20</v>
      </c>
      <c r="F1069" s="206" t="s">
        <v>744</v>
      </c>
      <c r="H1069" s="207">
        <v>18</v>
      </c>
      <c r="I1069" s="201"/>
      <c r="L1069" s="196"/>
      <c r="M1069" s="202"/>
      <c r="N1069" s="203"/>
      <c r="O1069" s="203"/>
      <c r="P1069" s="203"/>
      <c r="Q1069" s="203"/>
      <c r="R1069" s="203"/>
      <c r="S1069" s="203"/>
      <c r="T1069" s="204"/>
      <c r="AT1069" s="205" t="s">
        <v>158</v>
      </c>
      <c r="AU1069" s="205" t="s">
        <v>86</v>
      </c>
      <c r="AV1069" s="13" t="s">
        <v>86</v>
      </c>
      <c r="AW1069" s="13" t="s">
        <v>40</v>
      </c>
      <c r="AX1069" s="13" t="s">
        <v>76</v>
      </c>
      <c r="AY1069" s="205" t="s">
        <v>148</v>
      </c>
    </row>
    <row r="1070" spans="2:51" s="13" customFormat="1" ht="13.5">
      <c r="B1070" s="196"/>
      <c r="D1070" s="186" t="s">
        <v>158</v>
      </c>
      <c r="E1070" s="205" t="s">
        <v>20</v>
      </c>
      <c r="F1070" s="206" t="s">
        <v>745</v>
      </c>
      <c r="H1070" s="207">
        <v>18</v>
      </c>
      <c r="I1070" s="201"/>
      <c r="L1070" s="196"/>
      <c r="M1070" s="202"/>
      <c r="N1070" s="203"/>
      <c r="O1070" s="203"/>
      <c r="P1070" s="203"/>
      <c r="Q1070" s="203"/>
      <c r="R1070" s="203"/>
      <c r="S1070" s="203"/>
      <c r="T1070" s="204"/>
      <c r="AT1070" s="205" t="s">
        <v>158</v>
      </c>
      <c r="AU1070" s="205" t="s">
        <v>86</v>
      </c>
      <c r="AV1070" s="13" t="s">
        <v>86</v>
      </c>
      <c r="AW1070" s="13" t="s">
        <v>40</v>
      </c>
      <c r="AX1070" s="13" t="s">
        <v>76</v>
      </c>
      <c r="AY1070" s="205" t="s">
        <v>148</v>
      </c>
    </row>
    <row r="1071" spans="2:51" s="13" customFormat="1" ht="13.5">
      <c r="B1071" s="196"/>
      <c r="D1071" s="186" t="s">
        <v>158</v>
      </c>
      <c r="E1071" s="205" t="s">
        <v>20</v>
      </c>
      <c r="F1071" s="206" t="s">
        <v>746</v>
      </c>
      <c r="H1071" s="207">
        <v>13.5</v>
      </c>
      <c r="I1071" s="201"/>
      <c r="L1071" s="196"/>
      <c r="M1071" s="202"/>
      <c r="N1071" s="203"/>
      <c r="O1071" s="203"/>
      <c r="P1071" s="203"/>
      <c r="Q1071" s="203"/>
      <c r="R1071" s="203"/>
      <c r="S1071" s="203"/>
      <c r="T1071" s="204"/>
      <c r="AT1071" s="205" t="s">
        <v>158</v>
      </c>
      <c r="AU1071" s="205" t="s">
        <v>86</v>
      </c>
      <c r="AV1071" s="13" t="s">
        <v>86</v>
      </c>
      <c r="AW1071" s="13" t="s">
        <v>40</v>
      </c>
      <c r="AX1071" s="13" t="s">
        <v>76</v>
      </c>
      <c r="AY1071" s="205" t="s">
        <v>148</v>
      </c>
    </row>
    <row r="1072" spans="2:51" s="13" customFormat="1" ht="13.5">
      <c r="B1072" s="196"/>
      <c r="D1072" s="186" t="s">
        <v>158</v>
      </c>
      <c r="E1072" s="205" t="s">
        <v>20</v>
      </c>
      <c r="F1072" s="206" t="s">
        <v>747</v>
      </c>
      <c r="H1072" s="207">
        <v>37.5</v>
      </c>
      <c r="I1072" s="201"/>
      <c r="L1072" s="196"/>
      <c r="M1072" s="202"/>
      <c r="N1072" s="203"/>
      <c r="O1072" s="203"/>
      <c r="P1072" s="203"/>
      <c r="Q1072" s="203"/>
      <c r="R1072" s="203"/>
      <c r="S1072" s="203"/>
      <c r="T1072" s="204"/>
      <c r="AT1072" s="205" t="s">
        <v>158</v>
      </c>
      <c r="AU1072" s="205" t="s">
        <v>86</v>
      </c>
      <c r="AV1072" s="13" t="s">
        <v>86</v>
      </c>
      <c r="AW1072" s="13" t="s">
        <v>40</v>
      </c>
      <c r="AX1072" s="13" t="s">
        <v>76</v>
      </c>
      <c r="AY1072" s="205" t="s">
        <v>148</v>
      </c>
    </row>
    <row r="1073" spans="2:51" s="13" customFormat="1" ht="13.5">
      <c r="B1073" s="196"/>
      <c r="D1073" s="186" t="s">
        <v>158</v>
      </c>
      <c r="E1073" s="205" t="s">
        <v>20</v>
      </c>
      <c r="F1073" s="206" t="s">
        <v>748</v>
      </c>
      <c r="H1073" s="207">
        <v>36</v>
      </c>
      <c r="I1073" s="201"/>
      <c r="L1073" s="196"/>
      <c r="M1073" s="202"/>
      <c r="N1073" s="203"/>
      <c r="O1073" s="203"/>
      <c r="P1073" s="203"/>
      <c r="Q1073" s="203"/>
      <c r="R1073" s="203"/>
      <c r="S1073" s="203"/>
      <c r="T1073" s="204"/>
      <c r="AT1073" s="205" t="s">
        <v>158</v>
      </c>
      <c r="AU1073" s="205" t="s">
        <v>86</v>
      </c>
      <c r="AV1073" s="13" t="s">
        <v>86</v>
      </c>
      <c r="AW1073" s="13" t="s">
        <v>40</v>
      </c>
      <c r="AX1073" s="13" t="s">
        <v>76</v>
      </c>
      <c r="AY1073" s="205" t="s">
        <v>148</v>
      </c>
    </row>
    <row r="1074" spans="2:51" s="12" customFormat="1" ht="13.5">
      <c r="B1074" s="188"/>
      <c r="D1074" s="186" t="s">
        <v>158</v>
      </c>
      <c r="E1074" s="189" t="s">
        <v>20</v>
      </c>
      <c r="F1074" s="190" t="s">
        <v>539</v>
      </c>
      <c r="H1074" s="191" t="s">
        <v>20</v>
      </c>
      <c r="I1074" s="192"/>
      <c r="L1074" s="188"/>
      <c r="M1074" s="193"/>
      <c r="N1074" s="194"/>
      <c r="O1074" s="194"/>
      <c r="P1074" s="194"/>
      <c r="Q1074" s="194"/>
      <c r="R1074" s="194"/>
      <c r="S1074" s="194"/>
      <c r="T1074" s="195"/>
      <c r="AT1074" s="191" t="s">
        <v>158</v>
      </c>
      <c r="AU1074" s="191" t="s">
        <v>86</v>
      </c>
      <c r="AV1074" s="12" t="s">
        <v>22</v>
      </c>
      <c r="AW1074" s="12" t="s">
        <v>40</v>
      </c>
      <c r="AX1074" s="12" t="s">
        <v>76</v>
      </c>
      <c r="AY1074" s="191" t="s">
        <v>148</v>
      </c>
    </row>
    <row r="1075" spans="2:51" s="13" customFormat="1" ht="13.5">
      <c r="B1075" s="196"/>
      <c r="D1075" s="186" t="s">
        <v>158</v>
      </c>
      <c r="E1075" s="205" t="s">
        <v>20</v>
      </c>
      <c r="F1075" s="206" t="s">
        <v>749</v>
      </c>
      <c r="H1075" s="207">
        <v>2.4</v>
      </c>
      <c r="I1075" s="201"/>
      <c r="L1075" s="196"/>
      <c r="M1075" s="202"/>
      <c r="N1075" s="203"/>
      <c r="O1075" s="203"/>
      <c r="P1075" s="203"/>
      <c r="Q1075" s="203"/>
      <c r="R1075" s="203"/>
      <c r="S1075" s="203"/>
      <c r="T1075" s="204"/>
      <c r="AT1075" s="205" t="s">
        <v>158</v>
      </c>
      <c r="AU1075" s="205" t="s">
        <v>86</v>
      </c>
      <c r="AV1075" s="13" t="s">
        <v>86</v>
      </c>
      <c r="AW1075" s="13" t="s">
        <v>40</v>
      </c>
      <c r="AX1075" s="13" t="s">
        <v>76</v>
      </c>
      <c r="AY1075" s="205" t="s">
        <v>148</v>
      </c>
    </row>
    <row r="1076" spans="2:51" s="13" customFormat="1" ht="13.5">
      <c r="B1076" s="196"/>
      <c r="D1076" s="186" t="s">
        <v>158</v>
      </c>
      <c r="E1076" s="205" t="s">
        <v>20</v>
      </c>
      <c r="F1076" s="206" t="s">
        <v>750</v>
      </c>
      <c r="H1076" s="207">
        <v>1</v>
      </c>
      <c r="I1076" s="201"/>
      <c r="L1076" s="196"/>
      <c r="M1076" s="202"/>
      <c r="N1076" s="203"/>
      <c r="O1076" s="203"/>
      <c r="P1076" s="203"/>
      <c r="Q1076" s="203"/>
      <c r="R1076" s="203"/>
      <c r="S1076" s="203"/>
      <c r="T1076" s="204"/>
      <c r="AT1076" s="205" t="s">
        <v>158</v>
      </c>
      <c r="AU1076" s="205" t="s">
        <v>86</v>
      </c>
      <c r="AV1076" s="13" t="s">
        <v>86</v>
      </c>
      <c r="AW1076" s="13" t="s">
        <v>40</v>
      </c>
      <c r="AX1076" s="13" t="s">
        <v>76</v>
      </c>
      <c r="AY1076" s="205" t="s">
        <v>148</v>
      </c>
    </row>
    <row r="1077" spans="2:51" s="13" customFormat="1" ht="13.5">
      <c r="B1077" s="196"/>
      <c r="D1077" s="186" t="s">
        <v>158</v>
      </c>
      <c r="E1077" s="205" t="s">
        <v>20</v>
      </c>
      <c r="F1077" s="206" t="s">
        <v>751</v>
      </c>
      <c r="H1077" s="207">
        <v>0.8</v>
      </c>
      <c r="I1077" s="201"/>
      <c r="L1077" s="196"/>
      <c r="M1077" s="202"/>
      <c r="N1077" s="203"/>
      <c r="O1077" s="203"/>
      <c r="P1077" s="203"/>
      <c r="Q1077" s="203"/>
      <c r="R1077" s="203"/>
      <c r="S1077" s="203"/>
      <c r="T1077" s="204"/>
      <c r="AT1077" s="205" t="s">
        <v>158</v>
      </c>
      <c r="AU1077" s="205" t="s">
        <v>86</v>
      </c>
      <c r="AV1077" s="13" t="s">
        <v>86</v>
      </c>
      <c r="AW1077" s="13" t="s">
        <v>40</v>
      </c>
      <c r="AX1077" s="13" t="s">
        <v>76</v>
      </c>
      <c r="AY1077" s="205" t="s">
        <v>148</v>
      </c>
    </row>
    <row r="1078" spans="2:51" s="14" customFormat="1" ht="13.5">
      <c r="B1078" s="208"/>
      <c r="D1078" s="186" t="s">
        <v>158</v>
      </c>
      <c r="E1078" s="209" t="s">
        <v>20</v>
      </c>
      <c r="F1078" s="210" t="s">
        <v>188</v>
      </c>
      <c r="H1078" s="211">
        <v>177.75</v>
      </c>
      <c r="I1078" s="212"/>
      <c r="L1078" s="208"/>
      <c r="M1078" s="213"/>
      <c r="N1078" s="214"/>
      <c r="O1078" s="214"/>
      <c r="P1078" s="214"/>
      <c r="Q1078" s="214"/>
      <c r="R1078" s="214"/>
      <c r="S1078" s="214"/>
      <c r="T1078" s="215"/>
      <c r="AT1078" s="209" t="s">
        <v>158</v>
      </c>
      <c r="AU1078" s="209" t="s">
        <v>86</v>
      </c>
      <c r="AV1078" s="14" t="s">
        <v>170</v>
      </c>
      <c r="AW1078" s="14" t="s">
        <v>40</v>
      </c>
      <c r="AX1078" s="14" t="s">
        <v>76</v>
      </c>
      <c r="AY1078" s="209" t="s">
        <v>148</v>
      </c>
    </row>
    <row r="1079" spans="2:51" s="12" customFormat="1" ht="13.5">
      <c r="B1079" s="188"/>
      <c r="D1079" s="186" t="s">
        <v>158</v>
      </c>
      <c r="E1079" s="189" t="s">
        <v>20</v>
      </c>
      <c r="F1079" s="190" t="s">
        <v>726</v>
      </c>
      <c r="H1079" s="191" t="s">
        <v>20</v>
      </c>
      <c r="I1079" s="192"/>
      <c r="L1079" s="188"/>
      <c r="M1079" s="193"/>
      <c r="N1079" s="194"/>
      <c r="O1079" s="194"/>
      <c r="P1079" s="194"/>
      <c r="Q1079" s="194"/>
      <c r="R1079" s="194"/>
      <c r="S1079" s="194"/>
      <c r="T1079" s="195"/>
      <c r="AT1079" s="191" t="s">
        <v>158</v>
      </c>
      <c r="AU1079" s="191" t="s">
        <v>86</v>
      </c>
      <c r="AV1079" s="12" t="s">
        <v>22</v>
      </c>
      <c r="AW1079" s="12" t="s">
        <v>40</v>
      </c>
      <c r="AX1079" s="12" t="s">
        <v>76</v>
      </c>
      <c r="AY1079" s="191" t="s">
        <v>148</v>
      </c>
    </row>
    <row r="1080" spans="2:51" s="13" customFormat="1" ht="13.5">
      <c r="B1080" s="196"/>
      <c r="D1080" s="186" t="s">
        <v>158</v>
      </c>
      <c r="E1080" s="205" t="s">
        <v>20</v>
      </c>
      <c r="F1080" s="206" t="s">
        <v>752</v>
      </c>
      <c r="H1080" s="207">
        <v>8.888</v>
      </c>
      <c r="I1080" s="201"/>
      <c r="L1080" s="196"/>
      <c r="M1080" s="202"/>
      <c r="N1080" s="203"/>
      <c r="O1080" s="203"/>
      <c r="P1080" s="203"/>
      <c r="Q1080" s="203"/>
      <c r="R1080" s="203"/>
      <c r="S1080" s="203"/>
      <c r="T1080" s="204"/>
      <c r="AT1080" s="205" t="s">
        <v>158</v>
      </c>
      <c r="AU1080" s="205" t="s">
        <v>86</v>
      </c>
      <c r="AV1080" s="13" t="s">
        <v>86</v>
      </c>
      <c r="AW1080" s="13" t="s">
        <v>40</v>
      </c>
      <c r="AX1080" s="13" t="s">
        <v>76</v>
      </c>
      <c r="AY1080" s="205" t="s">
        <v>148</v>
      </c>
    </row>
    <row r="1081" spans="2:51" s="14" customFormat="1" ht="13.5">
      <c r="B1081" s="208"/>
      <c r="D1081" s="186" t="s">
        <v>158</v>
      </c>
      <c r="E1081" s="209" t="s">
        <v>20</v>
      </c>
      <c r="F1081" s="210" t="s">
        <v>188</v>
      </c>
      <c r="H1081" s="211">
        <v>8.888</v>
      </c>
      <c r="I1081" s="212"/>
      <c r="L1081" s="208"/>
      <c r="M1081" s="213"/>
      <c r="N1081" s="214"/>
      <c r="O1081" s="214"/>
      <c r="P1081" s="214"/>
      <c r="Q1081" s="214"/>
      <c r="R1081" s="214"/>
      <c r="S1081" s="214"/>
      <c r="T1081" s="215"/>
      <c r="AT1081" s="209" t="s">
        <v>158</v>
      </c>
      <c r="AU1081" s="209" t="s">
        <v>86</v>
      </c>
      <c r="AV1081" s="14" t="s">
        <v>170</v>
      </c>
      <c r="AW1081" s="14" t="s">
        <v>40</v>
      </c>
      <c r="AX1081" s="14" t="s">
        <v>76</v>
      </c>
      <c r="AY1081" s="209" t="s">
        <v>148</v>
      </c>
    </row>
    <row r="1082" spans="2:51" s="15" customFormat="1" ht="13.5">
      <c r="B1082" s="216"/>
      <c r="D1082" s="197" t="s">
        <v>158</v>
      </c>
      <c r="E1082" s="217" t="s">
        <v>20</v>
      </c>
      <c r="F1082" s="218" t="s">
        <v>191</v>
      </c>
      <c r="H1082" s="219">
        <v>186.638</v>
      </c>
      <c r="I1082" s="220"/>
      <c r="L1082" s="216"/>
      <c r="M1082" s="221"/>
      <c r="N1082" s="222"/>
      <c r="O1082" s="222"/>
      <c r="P1082" s="222"/>
      <c r="Q1082" s="222"/>
      <c r="R1082" s="222"/>
      <c r="S1082" s="222"/>
      <c r="T1082" s="223"/>
      <c r="AT1082" s="224" t="s">
        <v>158</v>
      </c>
      <c r="AU1082" s="224" t="s">
        <v>86</v>
      </c>
      <c r="AV1082" s="15" t="s">
        <v>155</v>
      </c>
      <c r="AW1082" s="15" t="s">
        <v>40</v>
      </c>
      <c r="AX1082" s="15" t="s">
        <v>22</v>
      </c>
      <c r="AY1082" s="224" t="s">
        <v>148</v>
      </c>
    </row>
    <row r="1083" spans="2:65" s="1" customFormat="1" ht="22.5" customHeight="1">
      <c r="B1083" s="173"/>
      <c r="C1083" s="225" t="s">
        <v>753</v>
      </c>
      <c r="D1083" s="225" t="s">
        <v>230</v>
      </c>
      <c r="E1083" s="226" t="s">
        <v>754</v>
      </c>
      <c r="F1083" s="227" t="s">
        <v>755</v>
      </c>
      <c r="G1083" s="228" t="s">
        <v>273</v>
      </c>
      <c r="H1083" s="229">
        <v>167.738</v>
      </c>
      <c r="I1083" s="230"/>
      <c r="J1083" s="231">
        <f>ROUND(I1083*H1083,2)</f>
        <v>0</v>
      </c>
      <c r="K1083" s="227" t="s">
        <v>154</v>
      </c>
      <c r="L1083" s="232"/>
      <c r="M1083" s="233" t="s">
        <v>20</v>
      </c>
      <c r="N1083" s="234" t="s">
        <v>48</v>
      </c>
      <c r="O1083" s="37"/>
      <c r="P1083" s="183">
        <f>O1083*H1083</f>
        <v>0</v>
      </c>
      <c r="Q1083" s="183">
        <v>0.0002</v>
      </c>
      <c r="R1083" s="183">
        <f>Q1083*H1083</f>
        <v>0.033547600000000004</v>
      </c>
      <c r="S1083" s="183">
        <v>0</v>
      </c>
      <c r="T1083" s="184">
        <f>S1083*H1083</f>
        <v>0</v>
      </c>
      <c r="AR1083" s="19" t="s">
        <v>214</v>
      </c>
      <c r="AT1083" s="19" t="s">
        <v>230</v>
      </c>
      <c r="AU1083" s="19" t="s">
        <v>86</v>
      </c>
      <c r="AY1083" s="19" t="s">
        <v>148</v>
      </c>
      <c r="BE1083" s="185">
        <f>IF(N1083="základní",J1083,0)</f>
        <v>0</v>
      </c>
      <c r="BF1083" s="185">
        <f>IF(N1083="snížená",J1083,0)</f>
        <v>0</v>
      </c>
      <c r="BG1083" s="185">
        <f>IF(N1083="zákl. přenesená",J1083,0)</f>
        <v>0</v>
      </c>
      <c r="BH1083" s="185">
        <f>IF(N1083="sníž. přenesená",J1083,0)</f>
        <v>0</v>
      </c>
      <c r="BI1083" s="185">
        <f>IF(N1083="nulová",J1083,0)</f>
        <v>0</v>
      </c>
      <c r="BJ1083" s="19" t="s">
        <v>86</v>
      </c>
      <c r="BK1083" s="185">
        <f>ROUND(I1083*H1083,2)</f>
        <v>0</v>
      </c>
      <c r="BL1083" s="19" t="s">
        <v>155</v>
      </c>
      <c r="BM1083" s="19" t="s">
        <v>753</v>
      </c>
    </row>
    <row r="1084" spans="2:47" s="1" customFormat="1" ht="27">
      <c r="B1084" s="36"/>
      <c r="D1084" s="186" t="s">
        <v>156</v>
      </c>
      <c r="F1084" s="187" t="s">
        <v>756</v>
      </c>
      <c r="I1084" s="147"/>
      <c r="L1084" s="36"/>
      <c r="M1084" s="65"/>
      <c r="N1084" s="37"/>
      <c r="O1084" s="37"/>
      <c r="P1084" s="37"/>
      <c r="Q1084" s="37"/>
      <c r="R1084" s="37"/>
      <c r="S1084" s="37"/>
      <c r="T1084" s="66"/>
      <c r="AT1084" s="19" t="s">
        <v>156</v>
      </c>
      <c r="AU1084" s="19" t="s">
        <v>86</v>
      </c>
    </row>
    <row r="1085" spans="2:51" s="12" customFormat="1" ht="13.5">
      <c r="B1085" s="188"/>
      <c r="D1085" s="186" t="s">
        <v>158</v>
      </c>
      <c r="E1085" s="189" t="s">
        <v>20</v>
      </c>
      <c r="F1085" s="190" t="s">
        <v>757</v>
      </c>
      <c r="H1085" s="191" t="s">
        <v>20</v>
      </c>
      <c r="I1085" s="192"/>
      <c r="L1085" s="188"/>
      <c r="M1085" s="193"/>
      <c r="N1085" s="194"/>
      <c r="O1085" s="194"/>
      <c r="P1085" s="194"/>
      <c r="Q1085" s="194"/>
      <c r="R1085" s="194"/>
      <c r="S1085" s="194"/>
      <c r="T1085" s="195"/>
      <c r="AT1085" s="191" t="s">
        <v>158</v>
      </c>
      <c r="AU1085" s="191" t="s">
        <v>86</v>
      </c>
      <c r="AV1085" s="12" t="s">
        <v>22</v>
      </c>
      <c r="AW1085" s="12" t="s">
        <v>40</v>
      </c>
      <c r="AX1085" s="12" t="s">
        <v>76</v>
      </c>
      <c r="AY1085" s="191" t="s">
        <v>148</v>
      </c>
    </row>
    <row r="1086" spans="2:51" s="12" customFormat="1" ht="13.5">
      <c r="B1086" s="188"/>
      <c r="D1086" s="186" t="s">
        <v>158</v>
      </c>
      <c r="E1086" s="189" t="s">
        <v>20</v>
      </c>
      <c r="F1086" s="190" t="s">
        <v>732</v>
      </c>
      <c r="H1086" s="191" t="s">
        <v>20</v>
      </c>
      <c r="I1086" s="192"/>
      <c r="L1086" s="188"/>
      <c r="M1086" s="193"/>
      <c r="N1086" s="194"/>
      <c r="O1086" s="194"/>
      <c r="P1086" s="194"/>
      <c r="Q1086" s="194"/>
      <c r="R1086" s="194"/>
      <c r="S1086" s="194"/>
      <c r="T1086" s="195"/>
      <c r="AT1086" s="191" t="s">
        <v>158</v>
      </c>
      <c r="AU1086" s="191" t="s">
        <v>86</v>
      </c>
      <c r="AV1086" s="12" t="s">
        <v>22</v>
      </c>
      <c r="AW1086" s="12" t="s">
        <v>40</v>
      </c>
      <c r="AX1086" s="12" t="s">
        <v>76</v>
      </c>
      <c r="AY1086" s="191" t="s">
        <v>148</v>
      </c>
    </row>
    <row r="1087" spans="2:51" s="12" customFormat="1" ht="13.5">
      <c r="B1087" s="188"/>
      <c r="D1087" s="186" t="s">
        <v>158</v>
      </c>
      <c r="E1087" s="189" t="s">
        <v>20</v>
      </c>
      <c r="F1087" s="190" t="s">
        <v>518</v>
      </c>
      <c r="H1087" s="191" t="s">
        <v>20</v>
      </c>
      <c r="I1087" s="192"/>
      <c r="L1087" s="188"/>
      <c r="M1087" s="193"/>
      <c r="N1087" s="194"/>
      <c r="O1087" s="194"/>
      <c r="P1087" s="194"/>
      <c r="Q1087" s="194"/>
      <c r="R1087" s="194"/>
      <c r="S1087" s="194"/>
      <c r="T1087" s="195"/>
      <c r="AT1087" s="191" t="s">
        <v>158</v>
      </c>
      <c r="AU1087" s="191" t="s">
        <v>86</v>
      </c>
      <c r="AV1087" s="12" t="s">
        <v>22</v>
      </c>
      <c r="AW1087" s="12" t="s">
        <v>40</v>
      </c>
      <c r="AX1087" s="12" t="s">
        <v>76</v>
      </c>
      <c r="AY1087" s="191" t="s">
        <v>148</v>
      </c>
    </row>
    <row r="1088" spans="2:51" s="12" customFormat="1" ht="13.5">
      <c r="B1088" s="188"/>
      <c r="D1088" s="186" t="s">
        <v>158</v>
      </c>
      <c r="E1088" s="189" t="s">
        <v>20</v>
      </c>
      <c r="F1088" s="190" t="s">
        <v>519</v>
      </c>
      <c r="H1088" s="191" t="s">
        <v>20</v>
      </c>
      <c r="I1088" s="192"/>
      <c r="L1088" s="188"/>
      <c r="M1088" s="193"/>
      <c r="N1088" s="194"/>
      <c r="O1088" s="194"/>
      <c r="P1088" s="194"/>
      <c r="Q1088" s="194"/>
      <c r="R1088" s="194"/>
      <c r="S1088" s="194"/>
      <c r="T1088" s="195"/>
      <c r="AT1088" s="191" t="s">
        <v>158</v>
      </c>
      <c r="AU1088" s="191" t="s">
        <v>86</v>
      </c>
      <c r="AV1088" s="12" t="s">
        <v>22</v>
      </c>
      <c r="AW1088" s="12" t="s">
        <v>40</v>
      </c>
      <c r="AX1088" s="12" t="s">
        <v>76</v>
      </c>
      <c r="AY1088" s="191" t="s">
        <v>148</v>
      </c>
    </row>
    <row r="1089" spans="2:51" s="13" customFormat="1" ht="13.5">
      <c r="B1089" s="196"/>
      <c r="D1089" s="186" t="s">
        <v>158</v>
      </c>
      <c r="E1089" s="205" t="s">
        <v>20</v>
      </c>
      <c r="F1089" s="206" t="s">
        <v>733</v>
      </c>
      <c r="H1089" s="207">
        <v>3.6</v>
      </c>
      <c r="I1089" s="201"/>
      <c r="L1089" s="196"/>
      <c r="M1089" s="202"/>
      <c r="N1089" s="203"/>
      <c r="O1089" s="203"/>
      <c r="P1089" s="203"/>
      <c r="Q1089" s="203"/>
      <c r="R1089" s="203"/>
      <c r="S1089" s="203"/>
      <c r="T1089" s="204"/>
      <c r="AT1089" s="205" t="s">
        <v>158</v>
      </c>
      <c r="AU1089" s="205" t="s">
        <v>86</v>
      </c>
      <c r="AV1089" s="13" t="s">
        <v>86</v>
      </c>
      <c r="AW1089" s="13" t="s">
        <v>40</v>
      </c>
      <c r="AX1089" s="13" t="s">
        <v>76</v>
      </c>
      <c r="AY1089" s="205" t="s">
        <v>148</v>
      </c>
    </row>
    <row r="1090" spans="2:51" s="13" customFormat="1" ht="13.5">
      <c r="B1090" s="196"/>
      <c r="D1090" s="186" t="s">
        <v>158</v>
      </c>
      <c r="E1090" s="205" t="s">
        <v>20</v>
      </c>
      <c r="F1090" s="206" t="s">
        <v>734</v>
      </c>
      <c r="H1090" s="207">
        <v>4.2</v>
      </c>
      <c r="I1090" s="201"/>
      <c r="L1090" s="196"/>
      <c r="M1090" s="202"/>
      <c r="N1090" s="203"/>
      <c r="O1090" s="203"/>
      <c r="P1090" s="203"/>
      <c r="Q1090" s="203"/>
      <c r="R1090" s="203"/>
      <c r="S1090" s="203"/>
      <c r="T1090" s="204"/>
      <c r="AT1090" s="205" t="s">
        <v>158</v>
      </c>
      <c r="AU1090" s="205" t="s">
        <v>86</v>
      </c>
      <c r="AV1090" s="13" t="s">
        <v>86</v>
      </c>
      <c r="AW1090" s="13" t="s">
        <v>40</v>
      </c>
      <c r="AX1090" s="13" t="s">
        <v>76</v>
      </c>
      <c r="AY1090" s="205" t="s">
        <v>148</v>
      </c>
    </row>
    <row r="1091" spans="2:51" s="13" customFormat="1" ht="13.5">
      <c r="B1091" s="196"/>
      <c r="D1091" s="186" t="s">
        <v>158</v>
      </c>
      <c r="E1091" s="205" t="s">
        <v>20</v>
      </c>
      <c r="F1091" s="206" t="s">
        <v>735</v>
      </c>
      <c r="H1091" s="207">
        <v>4.5</v>
      </c>
      <c r="I1091" s="201"/>
      <c r="L1091" s="196"/>
      <c r="M1091" s="202"/>
      <c r="N1091" s="203"/>
      <c r="O1091" s="203"/>
      <c r="P1091" s="203"/>
      <c r="Q1091" s="203"/>
      <c r="R1091" s="203"/>
      <c r="S1091" s="203"/>
      <c r="T1091" s="204"/>
      <c r="AT1091" s="205" t="s">
        <v>158</v>
      </c>
      <c r="AU1091" s="205" t="s">
        <v>86</v>
      </c>
      <c r="AV1091" s="13" t="s">
        <v>86</v>
      </c>
      <c r="AW1091" s="13" t="s">
        <v>40</v>
      </c>
      <c r="AX1091" s="13" t="s">
        <v>76</v>
      </c>
      <c r="AY1091" s="205" t="s">
        <v>148</v>
      </c>
    </row>
    <row r="1092" spans="2:51" s="13" customFormat="1" ht="13.5">
      <c r="B1092" s="196"/>
      <c r="D1092" s="186" t="s">
        <v>158</v>
      </c>
      <c r="E1092" s="205" t="s">
        <v>20</v>
      </c>
      <c r="F1092" s="206" t="s">
        <v>736</v>
      </c>
      <c r="H1092" s="207">
        <v>7.2</v>
      </c>
      <c r="I1092" s="201"/>
      <c r="L1092" s="196"/>
      <c r="M1092" s="202"/>
      <c r="N1092" s="203"/>
      <c r="O1092" s="203"/>
      <c r="P1092" s="203"/>
      <c r="Q1092" s="203"/>
      <c r="R1092" s="203"/>
      <c r="S1092" s="203"/>
      <c r="T1092" s="204"/>
      <c r="AT1092" s="205" t="s">
        <v>158</v>
      </c>
      <c r="AU1092" s="205" t="s">
        <v>86</v>
      </c>
      <c r="AV1092" s="13" t="s">
        <v>86</v>
      </c>
      <c r="AW1092" s="13" t="s">
        <v>40</v>
      </c>
      <c r="AX1092" s="13" t="s">
        <v>76</v>
      </c>
      <c r="AY1092" s="205" t="s">
        <v>148</v>
      </c>
    </row>
    <row r="1093" spans="2:51" s="13" customFormat="1" ht="13.5">
      <c r="B1093" s="196"/>
      <c r="D1093" s="186" t="s">
        <v>158</v>
      </c>
      <c r="E1093" s="205" t="s">
        <v>20</v>
      </c>
      <c r="F1093" s="206" t="s">
        <v>737</v>
      </c>
      <c r="H1093" s="207">
        <v>1.2</v>
      </c>
      <c r="I1093" s="201"/>
      <c r="L1093" s="196"/>
      <c r="M1093" s="202"/>
      <c r="N1093" s="203"/>
      <c r="O1093" s="203"/>
      <c r="P1093" s="203"/>
      <c r="Q1093" s="203"/>
      <c r="R1093" s="203"/>
      <c r="S1093" s="203"/>
      <c r="T1093" s="204"/>
      <c r="AT1093" s="205" t="s">
        <v>158</v>
      </c>
      <c r="AU1093" s="205" t="s">
        <v>86</v>
      </c>
      <c r="AV1093" s="13" t="s">
        <v>86</v>
      </c>
      <c r="AW1093" s="13" t="s">
        <v>40</v>
      </c>
      <c r="AX1093" s="13" t="s">
        <v>76</v>
      </c>
      <c r="AY1093" s="205" t="s">
        <v>148</v>
      </c>
    </row>
    <row r="1094" spans="2:51" s="13" customFormat="1" ht="13.5">
      <c r="B1094" s="196"/>
      <c r="D1094" s="186" t="s">
        <v>158</v>
      </c>
      <c r="E1094" s="205" t="s">
        <v>20</v>
      </c>
      <c r="F1094" s="206" t="s">
        <v>738</v>
      </c>
      <c r="H1094" s="207">
        <v>2.45</v>
      </c>
      <c r="I1094" s="201"/>
      <c r="L1094" s="196"/>
      <c r="M1094" s="202"/>
      <c r="N1094" s="203"/>
      <c r="O1094" s="203"/>
      <c r="P1094" s="203"/>
      <c r="Q1094" s="203"/>
      <c r="R1094" s="203"/>
      <c r="S1094" s="203"/>
      <c r="T1094" s="204"/>
      <c r="AT1094" s="205" t="s">
        <v>158</v>
      </c>
      <c r="AU1094" s="205" t="s">
        <v>86</v>
      </c>
      <c r="AV1094" s="13" t="s">
        <v>86</v>
      </c>
      <c r="AW1094" s="13" t="s">
        <v>40</v>
      </c>
      <c r="AX1094" s="13" t="s">
        <v>76</v>
      </c>
      <c r="AY1094" s="205" t="s">
        <v>148</v>
      </c>
    </row>
    <row r="1095" spans="2:51" s="12" customFormat="1" ht="13.5">
      <c r="B1095" s="188"/>
      <c r="D1095" s="186" t="s">
        <v>158</v>
      </c>
      <c r="E1095" s="189" t="s">
        <v>20</v>
      </c>
      <c r="F1095" s="190" t="s">
        <v>526</v>
      </c>
      <c r="H1095" s="191" t="s">
        <v>20</v>
      </c>
      <c r="I1095" s="192"/>
      <c r="L1095" s="188"/>
      <c r="M1095" s="193"/>
      <c r="N1095" s="194"/>
      <c r="O1095" s="194"/>
      <c r="P1095" s="194"/>
      <c r="Q1095" s="194"/>
      <c r="R1095" s="194"/>
      <c r="S1095" s="194"/>
      <c r="T1095" s="195"/>
      <c r="AT1095" s="191" t="s">
        <v>158</v>
      </c>
      <c r="AU1095" s="191" t="s">
        <v>86</v>
      </c>
      <c r="AV1095" s="12" t="s">
        <v>22</v>
      </c>
      <c r="AW1095" s="12" t="s">
        <v>40</v>
      </c>
      <c r="AX1095" s="12" t="s">
        <v>76</v>
      </c>
      <c r="AY1095" s="191" t="s">
        <v>148</v>
      </c>
    </row>
    <row r="1096" spans="2:51" s="13" customFormat="1" ht="13.5">
      <c r="B1096" s="196"/>
      <c r="D1096" s="186" t="s">
        <v>158</v>
      </c>
      <c r="E1096" s="205" t="s">
        <v>20</v>
      </c>
      <c r="F1096" s="206" t="s">
        <v>733</v>
      </c>
      <c r="H1096" s="207">
        <v>3.6</v>
      </c>
      <c r="I1096" s="201"/>
      <c r="L1096" s="196"/>
      <c r="M1096" s="202"/>
      <c r="N1096" s="203"/>
      <c r="O1096" s="203"/>
      <c r="P1096" s="203"/>
      <c r="Q1096" s="203"/>
      <c r="R1096" s="203"/>
      <c r="S1096" s="203"/>
      <c r="T1096" s="204"/>
      <c r="AT1096" s="205" t="s">
        <v>158</v>
      </c>
      <c r="AU1096" s="205" t="s">
        <v>86</v>
      </c>
      <c r="AV1096" s="13" t="s">
        <v>86</v>
      </c>
      <c r="AW1096" s="13" t="s">
        <v>40</v>
      </c>
      <c r="AX1096" s="13" t="s">
        <v>76</v>
      </c>
      <c r="AY1096" s="205" t="s">
        <v>148</v>
      </c>
    </row>
    <row r="1097" spans="2:51" s="13" customFormat="1" ht="13.5">
      <c r="B1097" s="196"/>
      <c r="D1097" s="186" t="s">
        <v>158</v>
      </c>
      <c r="E1097" s="205" t="s">
        <v>20</v>
      </c>
      <c r="F1097" s="206" t="s">
        <v>739</v>
      </c>
      <c r="H1097" s="207">
        <v>3.6</v>
      </c>
      <c r="I1097" s="201"/>
      <c r="L1097" s="196"/>
      <c r="M1097" s="202"/>
      <c r="N1097" s="203"/>
      <c r="O1097" s="203"/>
      <c r="P1097" s="203"/>
      <c r="Q1097" s="203"/>
      <c r="R1097" s="203"/>
      <c r="S1097" s="203"/>
      <c r="T1097" s="204"/>
      <c r="AT1097" s="205" t="s">
        <v>158</v>
      </c>
      <c r="AU1097" s="205" t="s">
        <v>86</v>
      </c>
      <c r="AV1097" s="13" t="s">
        <v>86</v>
      </c>
      <c r="AW1097" s="13" t="s">
        <v>40</v>
      </c>
      <c r="AX1097" s="13" t="s">
        <v>76</v>
      </c>
      <c r="AY1097" s="205" t="s">
        <v>148</v>
      </c>
    </row>
    <row r="1098" spans="2:51" s="13" customFormat="1" ht="13.5">
      <c r="B1098" s="196"/>
      <c r="D1098" s="186" t="s">
        <v>158</v>
      </c>
      <c r="E1098" s="205" t="s">
        <v>20</v>
      </c>
      <c r="F1098" s="206" t="s">
        <v>741</v>
      </c>
      <c r="H1098" s="207">
        <v>1.1</v>
      </c>
      <c r="I1098" s="201"/>
      <c r="L1098" s="196"/>
      <c r="M1098" s="202"/>
      <c r="N1098" s="203"/>
      <c r="O1098" s="203"/>
      <c r="P1098" s="203"/>
      <c r="Q1098" s="203"/>
      <c r="R1098" s="203"/>
      <c r="S1098" s="203"/>
      <c r="T1098" s="204"/>
      <c r="AT1098" s="205" t="s">
        <v>158</v>
      </c>
      <c r="AU1098" s="205" t="s">
        <v>86</v>
      </c>
      <c r="AV1098" s="13" t="s">
        <v>86</v>
      </c>
      <c r="AW1098" s="13" t="s">
        <v>40</v>
      </c>
      <c r="AX1098" s="13" t="s">
        <v>76</v>
      </c>
      <c r="AY1098" s="205" t="s">
        <v>148</v>
      </c>
    </row>
    <row r="1099" spans="2:51" s="13" customFormat="1" ht="13.5">
      <c r="B1099" s="196"/>
      <c r="D1099" s="186" t="s">
        <v>158</v>
      </c>
      <c r="E1099" s="205" t="s">
        <v>20</v>
      </c>
      <c r="F1099" s="206" t="s">
        <v>742</v>
      </c>
      <c r="H1099" s="207">
        <v>1.7</v>
      </c>
      <c r="I1099" s="201"/>
      <c r="L1099" s="196"/>
      <c r="M1099" s="202"/>
      <c r="N1099" s="203"/>
      <c r="O1099" s="203"/>
      <c r="P1099" s="203"/>
      <c r="Q1099" s="203"/>
      <c r="R1099" s="203"/>
      <c r="S1099" s="203"/>
      <c r="T1099" s="204"/>
      <c r="AT1099" s="205" t="s">
        <v>158</v>
      </c>
      <c r="AU1099" s="205" t="s">
        <v>86</v>
      </c>
      <c r="AV1099" s="13" t="s">
        <v>86</v>
      </c>
      <c r="AW1099" s="13" t="s">
        <v>40</v>
      </c>
      <c r="AX1099" s="13" t="s">
        <v>76</v>
      </c>
      <c r="AY1099" s="205" t="s">
        <v>148</v>
      </c>
    </row>
    <row r="1100" spans="2:51" s="13" customFormat="1" ht="13.5">
      <c r="B1100" s="196"/>
      <c r="D1100" s="186" t="s">
        <v>158</v>
      </c>
      <c r="E1100" s="205" t="s">
        <v>20</v>
      </c>
      <c r="F1100" s="206" t="s">
        <v>743</v>
      </c>
      <c r="H1100" s="207">
        <v>7.5</v>
      </c>
      <c r="I1100" s="201"/>
      <c r="L1100" s="196"/>
      <c r="M1100" s="202"/>
      <c r="N1100" s="203"/>
      <c r="O1100" s="203"/>
      <c r="P1100" s="203"/>
      <c r="Q1100" s="203"/>
      <c r="R1100" s="203"/>
      <c r="S1100" s="203"/>
      <c r="T1100" s="204"/>
      <c r="AT1100" s="205" t="s">
        <v>158</v>
      </c>
      <c r="AU1100" s="205" t="s">
        <v>86</v>
      </c>
      <c r="AV1100" s="13" t="s">
        <v>86</v>
      </c>
      <c r="AW1100" s="13" t="s">
        <v>40</v>
      </c>
      <c r="AX1100" s="13" t="s">
        <v>76</v>
      </c>
      <c r="AY1100" s="205" t="s">
        <v>148</v>
      </c>
    </row>
    <row r="1101" spans="2:51" s="13" customFormat="1" ht="13.5">
      <c r="B1101" s="196"/>
      <c r="D1101" s="186" t="s">
        <v>158</v>
      </c>
      <c r="E1101" s="205" t="s">
        <v>20</v>
      </c>
      <c r="F1101" s="206" t="s">
        <v>736</v>
      </c>
      <c r="H1101" s="207">
        <v>7.2</v>
      </c>
      <c r="I1101" s="201"/>
      <c r="L1101" s="196"/>
      <c r="M1101" s="202"/>
      <c r="N1101" s="203"/>
      <c r="O1101" s="203"/>
      <c r="P1101" s="203"/>
      <c r="Q1101" s="203"/>
      <c r="R1101" s="203"/>
      <c r="S1101" s="203"/>
      <c r="T1101" s="204"/>
      <c r="AT1101" s="205" t="s">
        <v>158</v>
      </c>
      <c r="AU1101" s="205" t="s">
        <v>86</v>
      </c>
      <c r="AV1101" s="13" t="s">
        <v>86</v>
      </c>
      <c r="AW1101" s="13" t="s">
        <v>40</v>
      </c>
      <c r="AX1101" s="13" t="s">
        <v>76</v>
      </c>
      <c r="AY1101" s="205" t="s">
        <v>148</v>
      </c>
    </row>
    <row r="1102" spans="2:51" s="12" customFormat="1" ht="13.5">
      <c r="B1102" s="188"/>
      <c r="D1102" s="186" t="s">
        <v>158</v>
      </c>
      <c r="E1102" s="189" t="s">
        <v>20</v>
      </c>
      <c r="F1102" s="190" t="s">
        <v>533</v>
      </c>
      <c r="H1102" s="191" t="s">
        <v>20</v>
      </c>
      <c r="I1102" s="192"/>
      <c r="L1102" s="188"/>
      <c r="M1102" s="193"/>
      <c r="N1102" s="194"/>
      <c r="O1102" s="194"/>
      <c r="P1102" s="194"/>
      <c r="Q1102" s="194"/>
      <c r="R1102" s="194"/>
      <c r="S1102" s="194"/>
      <c r="T1102" s="195"/>
      <c r="AT1102" s="191" t="s">
        <v>158</v>
      </c>
      <c r="AU1102" s="191" t="s">
        <v>86</v>
      </c>
      <c r="AV1102" s="12" t="s">
        <v>22</v>
      </c>
      <c r="AW1102" s="12" t="s">
        <v>40</v>
      </c>
      <c r="AX1102" s="12" t="s">
        <v>76</v>
      </c>
      <c r="AY1102" s="191" t="s">
        <v>148</v>
      </c>
    </row>
    <row r="1103" spans="2:51" s="13" customFormat="1" ht="13.5">
      <c r="B1103" s="196"/>
      <c r="D1103" s="186" t="s">
        <v>158</v>
      </c>
      <c r="E1103" s="205" t="s">
        <v>20</v>
      </c>
      <c r="F1103" s="206" t="s">
        <v>744</v>
      </c>
      <c r="H1103" s="207">
        <v>18</v>
      </c>
      <c r="I1103" s="201"/>
      <c r="L1103" s="196"/>
      <c r="M1103" s="202"/>
      <c r="N1103" s="203"/>
      <c r="O1103" s="203"/>
      <c r="P1103" s="203"/>
      <c r="Q1103" s="203"/>
      <c r="R1103" s="203"/>
      <c r="S1103" s="203"/>
      <c r="T1103" s="204"/>
      <c r="AT1103" s="205" t="s">
        <v>158</v>
      </c>
      <c r="AU1103" s="205" t="s">
        <v>86</v>
      </c>
      <c r="AV1103" s="13" t="s">
        <v>86</v>
      </c>
      <c r="AW1103" s="13" t="s">
        <v>40</v>
      </c>
      <c r="AX1103" s="13" t="s">
        <v>76</v>
      </c>
      <c r="AY1103" s="205" t="s">
        <v>148</v>
      </c>
    </row>
    <row r="1104" spans="2:51" s="13" customFormat="1" ht="13.5">
      <c r="B1104" s="196"/>
      <c r="D1104" s="186" t="s">
        <v>158</v>
      </c>
      <c r="E1104" s="205" t="s">
        <v>20</v>
      </c>
      <c r="F1104" s="206" t="s">
        <v>745</v>
      </c>
      <c r="H1104" s="207">
        <v>18</v>
      </c>
      <c r="I1104" s="201"/>
      <c r="L1104" s="196"/>
      <c r="M1104" s="202"/>
      <c r="N1104" s="203"/>
      <c r="O1104" s="203"/>
      <c r="P1104" s="203"/>
      <c r="Q1104" s="203"/>
      <c r="R1104" s="203"/>
      <c r="S1104" s="203"/>
      <c r="T1104" s="204"/>
      <c r="AT1104" s="205" t="s">
        <v>158</v>
      </c>
      <c r="AU1104" s="205" t="s">
        <v>86</v>
      </c>
      <c r="AV1104" s="13" t="s">
        <v>86</v>
      </c>
      <c r="AW1104" s="13" t="s">
        <v>40</v>
      </c>
      <c r="AX1104" s="13" t="s">
        <v>76</v>
      </c>
      <c r="AY1104" s="205" t="s">
        <v>148</v>
      </c>
    </row>
    <row r="1105" spans="2:51" s="13" customFormat="1" ht="13.5">
      <c r="B1105" s="196"/>
      <c r="D1105" s="186" t="s">
        <v>158</v>
      </c>
      <c r="E1105" s="205" t="s">
        <v>20</v>
      </c>
      <c r="F1105" s="206" t="s">
        <v>747</v>
      </c>
      <c r="H1105" s="207">
        <v>37.5</v>
      </c>
      <c r="I1105" s="201"/>
      <c r="L1105" s="196"/>
      <c r="M1105" s="202"/>
      <c r="N1105" s="203"/>
      <c r="O1105" s="203"/>
      <c r="P1105" s="203"/>
      <c r="Q1105" s="203"/>
      <c r="R1105" s="203"/>
      <c r="S1105" s="203"/>
      <c r="T1105" s="204"/>
      <c r="AT1105" s="205" t="s">
        <v>158</v>
      </c>
      <c r="AU1105" s="205" t="s">
        <v>86</v>
      </c>
      <c r="AV1105" s="13" t="s">
        <v>86</v>
      </c>
      <c r="AW1105" s="13" t="s">
        <v>40</v>
      </c>
      <c r="AX1105" s="13" t="s">
        <v>76</v>
      </c>
      <c r="AY1105" s="205" t="s">
        <v>148</v>
      </c>
    </row>
    <row r="1106" spans="2:51" s="13" customFormat="1" ht="13.5">
      <c r="B1106" s="196"/>
      <c r="D1106" s="186" t="s">
        <v>158</v>
      </c>
      <c r="E1106" s="205" t="s">
        <v>20</v>
      </c>
      <c r="F1106" s="206" t="s">
        <v>748</v>
      </c>
      <c r="H1106" s="207">
        <v>36</v>
      </c>
      <c r="I1106" s="201"/>
      <c r="L1106" s="196"/>
      <c r="M1106" s="202"/>
      <c r="N1106" s="203"/>
      <c r="O1106" s="203"/>
      <c r="P1106" s="203"/>
      <c r="Q1106" s="203"/>
      <c r="R1106" s="203"/>
      <c r="S1106" s="203"/>
      <c r="T1106" s="204"/>
      <c r="AT1106" s="205" t="s">
        <v>158</v>
      </c>
      <c r="AU1106" s="205" t="s">
        <v>86</v>
      </c>
      <c r="AV1106" s="13" t="s">
        <v>86</v>
      </c>
      <c r="AW1106" s="13" t="s">
        <v>40</v>
      </c>
      <c r="AX1106" s="13" t="s">
        <v>76</v>
      </c>
      <c r="AY1106" s="205" t="s">
        <v>148</v>
      </c>
    </row>
    <row r="1107" spans="2:51" s="12" customFormat="1" ht="13.5">
      <c r="B1107" s="188"/>
      <c r="D1107" s="186" t="s">
        <v>158</v>
      </c>
      <c r="E1107" s="189" t="s">
        <v>20</v>
      </c>
      <c r="F1107" s="190" t="s">
        <v>539</v>
      </c>
      <c r="H1107" s="191" t="s">
        <v>20</v>
      </c>
      <c r="I1107" s="192"/>
      <c r="L1107" s="188"/>
      <c r="M1107" s="193"/>
      <c r="N1107" s="194"/>
      <c r="O1107" s="194"/>
      <c r="P1107" s="194"/>
      <c r="Q1107" s="194"/>
      <c r="R1107" s="194"/>
      <c r="S1107" s="194"/>
      <c r="T1107" s="195"/>
      <c r="AT1107" s="191" t="s">
        <v>158</v>
      </c>
      <c r="AU1107" s="191" t="s">
        <v>86</v>
      </c>
      <c r="AV1107" s="12" t="s">
        <v>22</v>
      </c>
      <c r="AW1107" s="12" t="s">
        <v>40</v>
      </c>
      <c r="AX1107" s="12" t="s">
        <v>76</v>
      </c>
      <c r="AY1107" s="191" t="s">
        <v>148</v>
      </c>
    </row>
    <row r="1108" spans="2:51" s="13" customFormat="1" ht="13.5">
      <c r="B1108" s="196"/>
      <c r="D1108" s="186" t="s">
        <v>158</v>
      </c>
      <c r="E1108" s="205" t="s">
        <v>20</v>
      </c>
      <c r="F1108" s="206" t="s">
        <v>749</v>
      </c>
      <c r="H1108" s="207">
        <v>2.4</v>
      </c>
      <c r="I1108" s="201"/>
      <c r="L1108" s="196"/>
      <c r="M1108" s="202"/>
      <c r="N1108" s="203"/>
      <c r="O1108" s="203"/>
      <c r="P1108" s="203"/>
      <c r="Q1108" s="203"/>
      <c r="R1108" s="203"/>
      <c r="S1108" s="203"/>
      <c r="T1108" s="204"/>
      <c r="AT1108" s="205" t="s">
        <v>158</v>
      </c>
      <c r="AU1108" s="205" t="s">
        <v>86</v>
      </c>
      <c r="AV1108" s="13" t="s">
        <v>86</v>
      </c>
      <c r="AW1108" s="13" t="s">
        <v>40</v>
      </c>
      <c r="AX1108" s="13" t="s">
        <v>76</v>
      </c>
      <c r="AY1108" s="205" t="s">
        <v>148</v>
      </c>
    </row>
    <row r="1109" spans="2:51" s="14" customFormat="1" ht="13.5">
      <c r="B1109" s="208"/>
      <c r="D1109" s="186" t="s">
        <v>158</v>
      </c>
      <c r="E1109" s="209" t="s">
        <v>20</v>
      </c>
      <c r="F1109" s="210" t="s">
        <v>188</v>
      </c>
      <c r="H1109" s="211">
        <v>159.75</v>
      </c>
      <c r="I1109" s="212"/>
      <c r="L1109" s="208"/>
      <c r="M1109" s="213"/>
      <c r="N1109" s="214"/>
      <c r="O1109" s="214"/>
      <c r="P1109" s="214"/>
      <c r="Q1109" s="214"/>
      <c r="R1109" s="214"/>
      <c r="S1109" s="214"/>
      <c r="T1109" s="215"/>
      <c r="AT1109" s="209" t="s">
        <v>158</v>
      </c>
      <c r="AU1109" s="209" t="s">
        <v>86</v>
      </c>
      <c r="AV1109" s="14" t="s">
        <v>170</v>
      </c>
      <c r="AW1109" s="14" t="s">
        <v>40</v>
      </c>
      <c r="AX1109" s="14" t="s">
        <v>76</v>
      </c>
      <c r="AY1109" s="209" t="s">
        <v>148</v>
      </c>
    </row>
    <row r="1110" spans="2:51" s="12" customFormat="1" ht="13.5">
      <c r="B1110" s="188"/>
      <c r="D1110" s="186" t="s">
        <v>158</v>
      </c>
      <c r="E1110" s="189" t="s">
        <v>20</v>
      </c>
      <c r="F1110" s="190" t="s">
        <v>726</v>
      </c>
      <c r="H1110" s="191" t="s">
        <v>20</v>
      </c>
      <c r="I1110" s="192"/>
      <c r="L1110" s="188"/>
      <c r="M1110" s="193"/>
      <c r="N1110" s="194"/>
      <c r="O1110" s="194"/>
      <c r="P1110" s="194"/>
      <c r="Q1110" s="194"/>
      <c r="R1110" s="194"/>
      <c r="S1110" s="194"/>
      <c r="T1110" s="195"/>
      <c r="AT1110" s="191" t="s">
        <v>158</v>
      </c>
      <c r="AU1110" s="191" t="s">
        <v>86</v>
      </c>
      <c r="AV1110" s="12" t="s">
        <v>22</v>
      </c>
      <c r="AW1110" s="12" t="s">
        <v>40</v>
      </c>
      <c r="AX1110" s="12" t="s">
        <v>76</v>
      </c>
      <c r="AY1110" s="191" t="s">
        <v>148</v>
      </c>
    </row>
    <row r="1111" spans="2:51" s="13" customFormat="1" ht="13.5">
      <c r="B1111" s="196"/>
      <c r="D1111" s="186" t="s">
        <v>158</v>
      </c>
      <c r="E1111" s="205" t="s">
        <v>20</v>
      </c>
      <c r="F1111" s="206" t="s">
        <v>758</v>
      </c>
      <c r="H1111" s="207">
        <v>7.988</v>
      </c>
      <c r="I1111" s="201"/>
      <c r="L1111" s="196"/>
      <c r="M1111" s="202"/>
      <c r="N1111" s="203"/>
      <c r="O1111" s="203"/>
      <c r="P1111" s="203"/>
      <c r="Q1111" s="203"/>
      <c r="R1111" s="203"/>
      <c r="S1111" s="203"/>
      <c r="T1111" s="204"/>
      <c r="AT1111" s="205" t="s">
        <v>158</v>
      </c>
      <c r="AU1111" s="205" t="s">
        <v>86</v>
      </c>
      <c r="AV1111" s="13" t="s">
        <v>86</v>
      </c>
      <c r="AW1111" s="13" t="s">
        <v>40</v>
      </c>
      <c r="AX1111" s="13" t="s">
        <v>76</v>
      </c>
      <c r="AY1111" s="205" t="s">
        <v>148</v>
      </c>
    </row>
    <row r="1112" spans="2:51" s="14" customFormat="1" ht="13.5">
      <c r="B1112" s="208"/>
      <c r="D1112" s="186" t="s">
        <v>158</v>
      </c>
      <c r="E1112" s="209" t="s">
        <v>20</v>
      </c>
      <c r="F1112" s="210" t="s">
        <v>188</v>
      </c>
      <c r="H1112" s="211">
        <v>7.988</v>
      </c>
      <c r="I1112" s="212"/>
      <c r="L1112" s="208"/>
      <c r="M1112" s="213"/>
      <c r="N1112" s="214"/>
      <c r="O1112" s="214"/>
      <c r="P1112" s="214"/>
      <c r="Q1112" s="214"/>
      <c r="R1112" s="214"/>
      <c r="S1112" s="214"/>
      <c r="T1112" s="215"/>
      <c r="AT1112" s="209" t="s">
        <v>158</v>
      </c>
      <c r="AU1112" s="209" t="s">
        <v>86</v>
      </c>
      <c r="AV1112" s="14" t="s">
        <v>170</v>
      </c>
      <c r="AW1112" s="14" t="s">
        <v>40</v>
      </c>
      <c r="AX1112" s="14" t="s">
        <v>76</v>
      </c>
      <c r="AY1112" s="209" t="s">
        <v>148</v>
      </c>
    </row>
    <row r="1113" spans="2:51" s="15" customFormat="1" ht="13.5">
      <c r="B1113" s="216"/>
      <c r="D1113" s="197" t="s">
        <v>158</v>
      </c>
      <c r="E1113" s="217" t="s">
        <v>20</v>
      </c>
      <c r="F1113" s="218" t="s">
        <v>191</v>
      </c>
      <c r="H1113" s="219">
        <v>167.738</v>
      </c>
      <c r="I1113" s="220"/>
      <c r="L1113" s="216"/>
      <c r="M1113" s="221"/>
      <c r="N1113" s="222"/>
      <c r="O1113" s="222"/>
      <c r="P1113" s="222"/>
      <c r="Q1113" s="222"/>
      <c r="R1113" s="222"/>
      <c r="S1113" s="222"/>
      <c r="T1113" s="223"/>
      <c r="AT1113" s="224" t="s">
        <v>158</v>
      </c>
      <c r="AU1113" s="224" t="s">
        <v>86</v>
      </c>
      <c r="AV1113" s="15" t="s">
        <v>155</v>
      </c>
      <c r="AW1113" s="15" t="s">
        <v>40</v>
      </c>
      <c r="AX1113" s="15" t="s">
        <v>22</v>
      </c>
      <c r="AY1113" s="224" t="s">
        <v>148</v>
      </c>
    </row>
    <row r="1114" spans="2:65" s="1" customFormat="1" ht="31.5" customHeight="1">
      <c r="B1114" s="173"/>
      <c r="C1114" s="174" t="s">
        <v>759</v>
      </c>
      <c r="D1114" s="174" t="s">
        <v>150</v>
      </c>
      <c r="E1114" s="175" t="s">
        <v>760</v>
      </c>
      <c r="F1114" s="176" t="s">
        <v>761</v>
      </c>
      <c r="G1114" s="177" t="s">
        <v>153</v>
      </c>
      <c r="H1114" s="178">
        <v>1851.182</v>
      </c>
      <c r="I1114" s="179"/>
      <c r="J1114" s="180">
        <f>ROUND(I1114*H1114,2)</f>
        <v>0</v>
      </c>
      <c r="K1114" s="176" t="s">
        <v>154</v>
      </c>
      <c r="L1114" s="36"/>
      <c r="M1114" s="181" t="s">
        <v>20</v>
      </c>
      <c r="N1114" s="182" t="s">
        <v>48</v>
      </c>
      <c r="O1114" s="37"/>
      <c r="P1114" s="183">
        <f>O1114*H1114</f>
        <v>0</v>
      </c>
      <c r="Q1114" s="183">
        <v>0.01146</v>
      </c>
      <c r="R1114" s="183">
        <f>Q1114*H1114</f>
        <v>21.21454572</v>
      </c>
      <c r="S1114" s="183">
        <v>0</v>
      </c>
      <c r="T1114" s="184">
        <f>S1114*H1114</f>
        <v>0</v>
      </c>
      <c r="AR1114" s="19" t="s">
        <v>155</v>
      </c>
      <c r="AT1114" s="19" t="s">
        <v>150</v>
      </c>
      <c r="AU1114" s="19" t="s">
        <v>86</v>
      </c>
      <c r="AY1114" s="19" t="s">
        <v>148</v>
      </c>
      <c r="BE1114" s="185">
        <f>IF(N1114="základní",J1114,0)</f>
        <v>0</v>
      </c>
      <c r="BF1114" s="185">
        <f>IF(N1114="snížená",J1114,0)</f>
        <v>0</v>
      </c>
      <c r="BG1114" s="185">
        <f>IF(N1114="zákl. přenesená",J1114,0)</f>
        <v>0</v>
      </c>
      <c r="BH1114" s="185">
        <f>IF(N1114="sníž. přenesená",J1114,0)</f>
        <v>0</v>
      </c>
      <c r="BI1114" s="185">
        <f>IF(N1114="nulová",J1114,0)</f>
        <v>0</v>
      </c>
      <c r="BJ1114" s="19" t="s">
        <v>86</v>
      </c>
      <c r="BK1114" s="185">
        <f>ROUND(I1114*H1114,2)</f>
        <v>0</v>
      </c>
      <c r="BL1114" s="19" t="s">
        <v>155</v>
      </c>
      <c r="BM1114" s="19" t="s">
        <v>759</v>
      </c>
    </row>
    <row r="1115" spans="2:47" s="1" customFormat="1" ht="27">
      <c r="B1115" s="36"/>
      <c r="D1115" s="186" t="s">
        <v>156</v>
      </c>
      <c r="F1115" s="187" t="s">
        <v>762</v>
      </c>
      <c r="I1115" s="147"/>
      <c r="L1115" s="36"/>
      <c r="M1115" s="65"/>
      <c r="N1115" s="37"/>
      <c r="O1115" s="37"/>
      <c r="P1115" s="37"/>
      <c r="Q1115" s="37"/>
      <c r="R1115" s="37"/>
      <c r="S1115" s="37"/>
      <c r="T1115" s="66"/>
      <c r="AT1115" s="19" t="s">
        <v>156</v>
      </c>
      <c r="AU1115" s="19" t="s">
        <v>86</v>
      </c>
    </row>
    <row r="1116" spans="2:51" s="12" customFormat="1" ht="13.5">
      <c r="B1116" s="188"/>
      <c r="D1116" s="186" t="s">
        <v>158</v>
      </c>
      <c r="E1116" s="189" t="s">
        <v>20</v>
      </c>
      <c r="F1116" s="190" t="s">
        <v>763</v>
      </c>
      <c r="H1116" s="191" t="s">
        <v>20</v>
      </c>
      <c r="I1116" s="192"/>
      <c r="L1116" s="188"/>
      <c r="M1116" s="193"/>
      <c r="N1116" s="194"/>
      <c r="O1116" s="194"/>
      <c r="P1116" s="194"/>
      <c r="Q1116" s="194"/>
      <c r="R1116" s="194"/>
      <c r="S1116" s="194"/>
      <c r="T1116" s="195"/>
      <c r="AT1116" s="191" t="s">
        <v>158</v>
      </c>
      <c r="AU1116" s="191" t="s">
        <v>86</v>
      </c>
      <c r="AV1116" s="12" t="s">
        <v>22</v>
      </c>
      <c r="AW1116" s="12" t="s">
        <v>40</v>
      </c>
      <c r="AX1116" s="12" t="s">
        <v>76</v>
      </c>
      <c r="AY1116" s="191" t="s">
        <v>148</v>
      </c>
    </row>
    <row r="1117" spans="2:51" s="12" customFormat="1" ht="13.5">
      <c r="B1117" s="188"/>
      <c r="D1117" s="186" t="s">
        <v>158</v>
      </c>
      <c r="E1117" s="189" t="s">
        <v>20</v>
      </c>
      <c r="F1117" s="190" t="s">
        <v>489</v>
      </c>
      <c r="H1117" s="191" t="s">
        <v>20</v>
      </c>
      <c r="I1117" s="192"/>
      <c r="L1117" s="188"/>
      <c r="M1117" s="193"/>
      <c r="N1117" s="194"/>
      <c r="O1117" s="194"/>
      <c r="P1117" s="194"/>
      <c r="Q1117" s="194"/>
      <c r="R1117" s="194"/>
      <c r="S1117" s="194"/>
      <c r="T1117" s="195"/>
      <c r="AT1117" s="191" t="s">
        <v>158</v>
      </c>
      <c r="AU1117" s="191" t="s">
        <v>86</v>
      </c>
      <c r="AV1117" s="12" t="s">
        <v>22</v>
      </c>
      <c r="AW1117" s="12" t="s">
        <v>40</v>
      </c>
      <c r="AX1117" s="12" t="s">
        <v>76</v>
      </c>
      <c r="AY1117" s="191" t="s">
        <v>148</v>
      </c>
    </row>
    <row r="1118" spans="2:51" s="12" customFormat="1" ht="13.5">
      <c r="B1118" s="188"/>
      <c r="D1118" s="186" t="s">
        <v>158</v>
      </c>
      <c r="E1118" s="189" t="s">
        <v>20</v>
      </c>
      <c r="F1118" s="190" t="s">
        <v>490</v>
      </c>
      <c r="H1118" s="191" t="s">
        <v>20</v>
      </c>
      <c r="I1118" s="192"/>
      <c r="L1118" s="188"/>
      <c r="M1118" s="193"/>
      <c r="N1118" s="194"/>
      <c r="O1118" s="194"/>
      <c r="P1118" s="194"/>
      <c r="Q1118" s="194"/>
      <c r="R1118" s="194"/>
      <c r="S1118" s="194"/>
      <c r="T1118" s="195"/>
      <c r="AT1118" s="191" t="s">
        <v>158</v>
      </c>
      <c r="AU1118" s="191" t="s">
        <v>86</v>
      </c>
      <c r="AV1118" s="12" t="s">
        <v>22</v>
      </c>
      <c r="AW1118" s="12" t="s">
        <v>40</v>
      </c>
      <c r="AX1118" s="12" t="s">
        <v>76</v>
      </c>
      <c r="AY1118" s="191" t="s">
        <v>148</v>
      </c>
    </row>
    <row r="1119" spans="2:51" s="13" customFormat="1" ht="13.5">
      <c r="B1119" s="196"/>
      <c r="D1119" s="186" t="s">
        <v>158</v>
      </c>
      <c r="E1119" s="205" t="s">
        <v>20</v>
      </c>
      <c r="F1119" s="206" t="s">
        <v>491</v>
      </c>
      <c r="H1119" s="207">
        <v>1430.234</v>
      </c>
      <c r="I1119" s="201"/>
      <c r="L1119" s="196"/>
      <c r="M1119" s="202"/>
      <c r="N1119" s="203"/>
      <c r="O1119" s="203"/>
      <c r="P1119" s="203"/>
      <c r="Q1119" s="203"/>
      <c r="R1119" s="203"/>
      <c r="S1119" s="203"/>
      <c r="T1119" s="204"/>
      <c r="AT1119" s="205" t="s">
        <v>158</v>
      </c>
      <c r="AU1119" s="205" t="s">
        <v>86</v>
      </c>
      <c r="AV1119" s="13" t="s">
        <v>86</v>
      </c>
      <c r="AW1119" s="13" t="s">
        <v>40</v>
      </c>
      <c r="AX1119" s="13" t="s">
        <v>76</v>
      </c>
      <c r="AY1119" s="205" t="s">
        <v>148</v>
      </c>
    </row>
    <row r="1120" spans="2:51" s="12" customFormat="1" ht="13.5">
      <c r="B1120" s="188"/>
      <c r="D1120" s="186" t="s">
        <v>158</v>
      </c>
      <c r="E1120" s="189" t="s">
        <v>20</v>
      </c>
      <c r="F1120" s="190" t="s">
        <v>492</v>
      </c>
      <c r="H1120" s="191" t="s">
        <v>20</v>
      </c>
      <c r="I1120" s="192"/>
      <c r="L1120" s="188"/>
      <c r="M1120" s="193"/>
      <c r="N1120" s="194"/>
      <c r="O1120" s="194"/>
      <c r="P1120" s="194"/>
      <c r="Q1120" s="194"/>
      <c r="R1120" s="194"/>
      <c r="S1120" s="194"/>
      <c r="T1120" s="195"/>
      <c r="AT1120" s="191" t="s">
        <v>158</v>
      </c>
      <c r="AU1120" s="191" t="s">
        <v>86</v>
      </c>
      <c r="AV1120" s="12" t="s">
        <v>22</v>
      </c>
      <c r="AW1120" s="12" t="s">
        <v>40</v>
      </c>
      <c r="AX1120" s="12" t="s">
        <v>76</v>
      </c>
      <c r="AY1120" s="191" t="s">
        <v>148</v>
      </c>
    </row>
    <row r="1121" spans="2:51" s="13" customFormat="1" ht="13.5">
      <c r="B1121" s="196"/>
      <c r="D1121" s="186" t="s">
        <v>158</v>
      </c>
      <c r="E1121" s="205" t="s">
        <v>20</v>
      </c>
      <c r="F1121" s="206" t="s">
        <v>493</v>
      </c>
      <c r="H1121" s="207">
        <v>198.33</v>
      </c>
      <c r="I1121" s="201"/>
      <c r="L1121" s="196"/>
      <c r="M1121" s="202"/>
      <c r="N1121" s="203"/>
      <c r="O1121" s="203"/>
      <c r="P1121" s="203"/>
      <c r="Q1121" s="203"/>
      <c r="R1121" s="203"/>
      <c r="S1121" s="203"/>
      <c r="T1121" s="204"/>
      <c r="AT1121" s="205" t="s">
        <v>158</v>
      </c>
      <c r="AU1121" s="205" t="s">
        <v>86</v>
      </c>
      <c r="AV1121" s="13" t="s">
        <v>86</v>
      </c>
      <c r="AW1121" s="13" t="s">
        <v>40</v>
      </c>
      <c r="AX1121" s="13" t="s">
        <v>76</v>
      </c>
      <c r="AY1121" s="205" t="s">
        <v>148</v>
      </c>
    </row>
    <row r="1122" spans="2:51" s="12" customFormat="1" ht="13.5">
      <c r="B1122" s="188"/>
      <c r="D1122" s="186" t="s">
        <v>158</v>
      </c>
      <c r="E1122" s="189" t="s">
        <v>20</v>
      </c>
      <c r="F1122" s="190" t="s">
        <v>494</v>
      </c>
      <c r="H1122" s="191" t="s">
        <v>20</v>
      </c>
      <c r="I1122" s="192"/>
      <c r="L1122" s="188"/>
      <c r="M1122" s="193"/>
      <c r="N1122" s="194"/>
      <c r="O1122" s="194"/>
      <c r="P1122" s="194"/>
      <c r="Q1122" s="194"/>
      <c r="R1122" s="194"/>
      <c r="S1122" s="194"/>
      <c r="T1122" s="195"/>
      <c r="AT1122" s="191" t="s">
        <v>158</v>
      </c>
      <c r="AU1122" s="191" t="s">
        <v>86</v>
      </c>
      <c r="AV1122" s="12" t="s">
        <v>22</v>
      </c>
      <c r="AW1122" s="12" t="s">
        <v>40</v>
      </c>
      <c r="AX1122" s="12" t="s">
        <v>76</v>
      </c>
      <c r="AY1122" s="191" t="s">
        <v>148</v>
      </c>
    </row>
    <row r="1123" spans="2:51" s="13" customFormat="1" ht="13.5">
      <c r="B1123" s="196"/>
      <c r="D1123" s="186" t="s">
        <v>158</v>
      </c>
      <c r="E1123" s="205" t="s">
        <v>20</v>
      </c>
      <c r="F1123" s="206" t="s">
        <v>495</v>
      </c>
      <c r="H1123" s="207">
        <v>222.618</v>
      </c>
      <c r="I1123" s="201"/>
      <c r="L1123" s="196"/>
      <c r="M1123" s="202"/>
      <c r="N1123" s="203"/>
      <c r="O1123" s="203"/>
      <c r="P1123" s="203"/>
      <c r="Q1123" s="203"/>
      <c r="R1123" s="203"/>
      <c r="S1123" s="203"/>
      <c r="T1123" s="204"/>
      <c r="AT1123" s="205" t="s">
        <v>158</v>
      </c>
      <c r="AU1123" s="205" t="s">
        <v>86</v>
      </c>
      <c r="AV1123" s="13" t="s">
        <v>86</v>
      </c>
      <c r="AW1123" s="13" t="s">
        <v>40</v>
      </c>
      <c r="AX1123" s="13" t="s">
        <v>76</v>
      </c>
      <c r="AY1123" s="205" t="s">
        <v>148</v>
      </c>
    </row>
    <row r="1124" spans="2:51" s="15" customFormat="1" ht="13.5">
      <c r="B1124" s="216"/>
      <c r="D1124" s="197" t="s">
        <v>158</v>
      </c>
      <c r="E1124" s="217" t="s">
        <v>20</v>
      </c>
      <c r="F1124" s="218" t="s">
        <v>191</v>
      </c>
      <c r="H1124" s="219">
        <v>1851.182</v>
      </c>
      <c r="I1124" s="220"/>
      <c r="L1124" s="216"/>
      <c r="M1124" s="221"/>
      <c r="N1124" s="222"/>
      <c r="O1124" s="222"/>
      <c r="P1124" s="222"/>
      <c r="Q1124" s="222"/>
      <c r="R1124" s="222"/>
      <c r="S1124" s="222"/>
      <c r="T1124" s="223"/>
      <c r="AT1124" s="224" t="s">
        <v>158</v>
      </c>
      <c r="AU1124" s="224" t="s">
        <v>86</v>
      </c>
      <c r="AV1124" s="15" t="s">
        <v>155</v>
      </c>
      <c r="AW1124" s="15" t="s">
        <v>40</v>
      </c>
      <c r="AX1124" s="15" t="s">
        <v>22</v>
      </c>
      <c r="AY1124" s="224" t="s">
        <v>148</v>
      </c>
    </row>
    <row r="1125" spans="2:65" s="1" customFormat="1" ht="22.5" customHeight="1">
      <c r="B1125" s="173"/>
      <c r="C1125" s="174" t="s">
        <v>764</v>
      </c>
      <c r="D1125" s="174" t="s">
        <v>150</v>
      </c>
      <c r="E1125" s="175" t="s">
        <v>765</v>
      </c>
      <c r="F1125" s="176" t="s">
        <v>766</v>
      </c>
      <c r="G1125" s="177" t="s">
        <v>153</v>
      </c>
      <c r="H1125" s="178">
        <v>1857.644</v>
      </c>
      <c r="I1125" s="179"/>
      <c r="J1125" s="180">
        <f>ROUND(I1125*H1125,2)</f>
        <v>0</v>
      </c>
      <c r="K1125" s="176" t="s">
        <v>154</v>
      </c>
      <c r="L1125" s="36"/>
      <c r="M1125" s="181" t="s">
        <v>20</v>
      </c>
      <c r="N1125" s="182" t="s">
        <v>48</v>
      </c>
      <c r="O1125" s="37"/>
      <c r="P1125" s="183">
        <f>O1125*H1125</f>
        <v>0</v>
      </c>
      <c r="Q1125" s="183">
        <v>0.00348</v>
      </c>
      <c r="R1125" s="183">
        <f>Q1125*H1125</f>
        <v>6.46460112</v>
      </c>
      <c r="S1125" s="183">
        <v>0</v>
      </c>
      <c r="T1125" s="184">
        <f>S1125*H1125</f>
        <v>0</v>
      </c>
      <c r="AR1125" s="19" t="s">
        <v>155</v>
      </c>
      <c r="AT1125" s="19" t="s">
        <v>150</v>
      </c>
      <c r="AU1125" s="19" t="s">
        <v>86</v>
      </c>
      <c r="AY1125" s="19" t="s">
        <v>148</v>
      </c>
      <c r="BE1125" s="185">
        <f>IF(N1125="základní",J1125,0)</f>
        <v>0</v>
      </c>
      <c r="BF1125" s="185">
        <f>IF(N1125="snížená",J1125,0)</f>
        <v>0</v>
      </c>
      <c r="BG1125" s="185">
        <f>IF(N1125="zákl. přenesená",J1125,0)</f>
        <v>0</v>
      </c>
      <c r="BH1125" s="185">
        <f>IF(N1125="sníž. přenesená",J1125,0)</f>
        <v>0</v>
      </c>
      <c r="BI1125" s="185">
        <f>IF(N1125="nulová",J1125,0)</f>
        <v>0</v>
      </c>
      <c r="BJ1125" s="19" t="s">
        <v>86</v>
      </c>
      <c r="BK1125" s="185">
        <f>ROUND(I1125*H1125,2)</f>
        <v>0</v>
      </c>
      <c r="BL1125" s="19" t="s">
        <v>155</v>
      </c>
      <c r="BM1125" s="19" t="s">
        <v>764</v>
      </c>
    </row>
    <row r="1126" spans="2:47" s="1" customFormat="1" ht="27">
      <c r="B1126" s="36"/>
      <c r="D1126" s="186" t="s">
        <v>156</v>
      </c>
      <c r="F1126" s="187" t="s">
        <v>767</v>
      </c>
      <c r="I1126" s="147"/>
      <c r="L1126" s="36"/>
      <c r="M1126" s="65"/>
      <c r="N1126" s="37"/>
      <c r="O1126" s="37"/>
      <c r="P1126" s="37"/>
      <c r="Q1126" s="37"/>
      <c r="R1126" s="37"/>
      <c r="S1126" s="37"/>
      <c r="T1126" s="66"/>
      <c r="AT1126" s="19" t="s">
        <v>156</v>
      </c>
      <c r="AU1126" s="19" t="s">
        <v>86</v>
      </c>
    </row>
    <row r="1127" spans="2:51" s="12" customFormat="1" ht="13.5">
      <c r="B1127" s="188"/>
      <c r="D1127" s="186" t="s">
        <v>158</v>
      </c>
      <c r="E1127" s="189" t="s">
        <v>20</v>
      </c>
      <c r="F1127" s="190" t="s">
        <v>768</v>
      </c>
      <c r="H1127" s="191" t="s">
        <v>20</v>
      </c>
      <c r="I1127" s="192"/>
      <c r="L1127" s="188"/>
      <c r="M1127" s="193"/>
      <c r="N1127" s="194"/>
      <c r="O1127" s="194"/>
      <c r="P1127" s="194"/>
      <c r="Q1127" s="194"/>
      <c r="R1127" s="194"/>
      <c r="S1127" s="194"/>
      <c r="T1127" s="195"/>
      <c r="AT1127" s="191" t="s">
        <v>158</v>
      </c>
      <c r="AU1127" s="191" t="s">
        <v>86</v>
      </c>
      <c r="AV1127" s="12" t="s">
        <v>22</v>
      </c>
      <c r="AW1127" s="12" t="s">
        <v>40</v>
      </c>
      <c r="AX1127" s="12" t="s">
        <v>76</v>
      </c>
      <c r="AY1127" s="191" t="s">
        <v>148</v>
      </c>
    </row>
    <row r="1128" spans="2:51" s="12" customFormat="1" ht="13.5">
      <c r="B1128" s="188"/>
      <c r="D1128" s="186" t="s">
        <v>158</v>
      </c>
      <c r="E1128" s="189" t="s">
        <v>20</v>
      </c>
      <c r="F1128" s="190" t="s">
        <v>489</v>
      </c>
      <c r="H1128" s="191" t="s">
        <v>20</v>
      </c>
      <c r="I1128" s="192"/>
      <c r="L1128" s="188"/>
      <c r="M1128" s="193"/>
      <c r="N1128" s="194"/>
      <c r="O1128" s="194"/>
      <c r="P1128" s="194"/>
      <c r="Q1128" s="194"/>
      <c r="R1128" s="194"/>
      <c r="S1128" s="194"/>
      <c r="T1128" s="195"/>
      <c r="AT1128" s="191" t="s">
        <v>158</v>
      </c>
      <c r="AU1128" s="191" t="s">
        <v>86</v>
      </c>
      <c r="AV1128" s="12" t="s">
        <v>22</v>
      </c>
      <c r="AW1128" s="12" t="s">
        <v>40</v>
      </c>
      <c r="AX1128" s="12" t="s">
        <v>76</v>
      </c>
      <c r="AY1128" s="191" t="s">
        <v>148</v>
      </c>
    </row>
    <row r="1129" spans="2:51" s="12" customFormat="1" ht="13.5">
      <c r="B1129" s="188"/>
      <c r="D1129" s="186" t="s">
        <v>158</v>
      </c>
      <c r="E1129" s="189" t="s">
        <v>20</v>
      </c>
      <c r="F1129" s="190" t="s">
        <v>490</v>
      </c>
      <c r="H1129" s="191" t="s">
        <v>20</v>
      </c>
      <c r="I1129" s="192"/>
      <c r="L1129" s="188"/>
      <c r="M1129" s="193"/>
      <c r="N1129" s="194"/>
      <c r="O1129" s="194"/>
      <c r="P1129" s="194"/>
      <c r="Q1129" s="194"/>
      <c r="R1129" s="194"/>
      <c r="S1129" s="194"/>
      <c r="T1129" s="195"/>
      <c r="AT1129" s="191" t="s">
        <v>158</v>
      </c>
      <c r="AU1129" s="191" t="s">
        <v>86</v>
      </c>
      <c r="AV1129" s="12" t="s">
        <v>22</v>
      </c>
      <c r="AW1129" s="12" t="s">
        <v>40</v>
      </c>
      <c r="AX1129" s="12" t="s">
        <v>76</v>
      </c>
      <c r="AY1129" s="191" t="s">
        <v>148</v>
      </c>
    </row>
    <row r="1130" spans="2:51" s="13" customFormat="1" ht="13.5">
      <c r="B1130" s="196"/>
      <c r="D1130" s="186" t="s">
        <v>158</v>
      </c>
      <c r="E1130" s="205" t="s">
        <v>20</v>
      </c>
      <c r="F1130" s="206" t="s">
        <v>491</v>
      </c>
      <c r="H1130" s="207">
        <v>1430.234</v>
      </c>
      <c r="I1130" s="201"/>
      <c r="L1130" s="196"/>
      <c r="M1130" s="202"/>
      <c r="N1130" s="203"/>
      <c r="O1130" s="203"/>
      <c r="P1130" s="203"/>
      <c r="Q1130" s="203"/>
      <c r="R1130" s="203"/>
      <c r="S1130" s="203"/>
      <c r="T1130" s="204"/>
      <c r="AT1130" s="205" t="s">
        <v>158</v>
      </c>
      <c r="AU1130" s="205" t="s">
        <v>86</v>
      </c>
      <c r="AV1130" s="13" t="s">
        <v>86</v>
      </c>
      <c r="AW1130" s="13" t="s">
        <v>40</v>
      </c>
      <c r="AX1130" s="13" t="s">
        <v>76</v>
      </c>
      <c r="AY1130" s="205" t="s">
        <v>148</v>
      </c>
    </row>
    <row r="1131" spans="2:51" s="12" customFormat="1" ht="13.5">
      <c r="B1131" s="188"/>
      <c r="D1131" s="186" t="s">
        <v>158</v>
      </c>
      <c r="E1131" s="189" t="s">
        <v>20</v>
      </c>
      <c r="F1131" s="190" t="s">
        <v>492</v>
      </c>
      <c r="H1131" s="191" t="s">
        <v>20</v>
      </c>
      <c r="I1131" s="192"/>
      <c r="L1131" s="188"/>
      <c r="M1131" s="193"/>
      <c r="N1131" s="194"/>
      <c r="O1131" s="194"/>
      <c r="P1131" s="194"/>
      <c r="Q1131" s="194"/>
      <c r="R1131" s="194"/>
      <c r="S1131" s="194"/>
      <c r="T1131" s="195"/>
      <c r="AT1131" s="191" t="s">
        <v>158</v>
      </c>
      <c r="AU1131" s="191" t="s">
        <v>86</v>
      </c>
      <c r="AV1131" s="12" t="s">
        <v>22</v>
      </c>
      <c r="AW1131" s="12" t="s">
        <v>40</v>
      </c>
      <c r="AX1131" s="12" t="s">
        <v>76</v>
      </c>
      <c r="AY1131" s="191" t="s">
        <v>148</v>
      </c>
    </row>
    <row r="1132" spans="2:51" s="13" customFormat="1" ht="13.5">
      <c r="B1132" s="196"/>
      <c r="D1132" s="186" t="s">
        <v>158</v>
      </c>
      <c r="E1132" s="205" t="s">
        <v>20</v>
      </c>
      <c r="F1132" s="206" t="s">
        <v>493</v>
      </c>
      <c r="H1132" s="207">
        <v>198.33</v>
      </c>
      <c r="I1132" s="201"/>
      <c r="L1132" s="196"/>
      <c r="M1132" s="202"/>
      <c r="N1132" s="203"/>
      <c r="O1132" s="203"/>
      <c r="P1132" s="203"/>
      <c r="Q1132" s="203"/>
      <c r="R1132" s="203"/>
      <c r="S1132" s="203"/>
      <c r="T1132" s="204"/>
      <c r="AT1132" s="205" t="s">
        <v>158</v>
      </c>
      <c r="AU1132" s="205" t="s">
        <v>86</v>
      </c>
      <c r="AV1132" s="13" t="s">
        <v>86</v>
      </c>
      <c r="AW1132" s="13" t="s">
        <v>40</v>
      </c>
      <c r="AX1132" s="13" t="s">
        <v>76</v>
      </c>
      <c r="AY1132" s="205" t="s">
        <v>148</v>
      </c>
    </row>
    <row r="1133" spans="2:51" s="12" customFormat="1" ht="13.5">
      <c r="B1133" s="188"/>
      <c r="D1133" s="186" t="s">
        <v>158</v>
      </c>
      <c r="E1133" s="189" t="s">
        <v>20</v>
      </c>
      <c r="F1133" s="190" t="s">
        <v>494</v>
      </c>
      <c r="H1133" s="191" t="s">
        <v>20</v>
      </c>
      <c r="I1133" s="192"/>
      <c r="L1133" s="188"/>
      <c r="M1133" s="193"/>
      <c r="N1133" s="194"/>
      <c r="O1133" s="194"/>
      <c r="P1133" s="194"/>
      <c r="Q1133" s="194"/>
      <c r="R1133" s="194"/>
      <c r="S1133" s="194"/>
      <c r="T1133" s="195"/>
      <c r="AT1133" s="191" t="s">
        <v>158</v>
      </c>
      <c r="AU1133" s="191" t="s">
        <v>86</v>
      </c>
      <c r="AV1133" s="12" t="s">
        <v>22</v>
      </c>
      <c r="AW1133" s="12" t="s">
        <v>40</v>
      </c>
      <c r="AX1133" s="12" t="s">
        <v>76</v>
      </c>
      <c r="AY1133" s="191" t="s">
        <v>148</v>
      </c>
    </row>
    <row r="1134" spans="2:51" s="13" customFormat="1" ht="13.5">
      <c r="B1134" s="196"/>
      <c r="D1134" s="186" t="s">
        <v>158</v>
      </c>
      <c r="E1134" s="205" t="s">
        <v>20</v>
      </c>
      <c r="F1134" s="206" t="s">
        <v>495</v>
      </c>
      <c r="H1134" s="207">
        <v>222.618</v>
      </c>
      <c r="I1134" s="201"/>
      <c r="L1134" s="196"/>
      <c r="M1134" s="202"/>
      <c r="N1134" s="203"/>
      <c r="O1134" s="203"/>
      <c r="P1134" s="203"/>
      <c r="Q1134" s="203"/>
      <c r="R1134" s="203"/>
      <c r="S1134" s="203"/>
      <c r="T1134" s="204"/>
      <c r="AT1134" s="205" t="s">
        <v>158</v>
      </c>
      <c r="AU1134" s="205" t="s">
        <v>86</v>
      </c>
      <c r="AV1134" s="13" t="s">
        <v>86</v>
      </c>
      <c r="AW1134" s="13" t="s">
        <v>40</v>
      </c>
      <c r="AX1134" s="13" t="s">
        <v>76</v>
      </c>
      <c r="AY1134" s="205" t="s">
        <v>148</v>
      </c>
    </row>
    <row r="1135" spans="2:51" s="14" customFormat="1" ht="13.5">
      <c r="B1135" s="208"/>
      <c r="D1135" s="186" t="s">
        <v>158</v>
      </c>
      <c r="E1135" s="209" t="s">
        <v>20</v>
      </c>
      <c r="F1135" s="210" t="s">
        <v>188</v>
      </c>
      <c r="H1135" s="211">
        <v>1851.182</v>
      </c>
      <c r="I1135" s="212"/>
      <c r="L1135" s="208"/>
      <c r="M1135" s="213"/>
      <c r="N1135" s="214"/>
      <c r="O1135" s="214"/>
      <c r="P1135" s="214"/>
      <c r="Q1135" s="214"/>
      <c r="R1135" s="214"/>
      <c r="S1135" s="214"/>
      <c r="T1135" s="215"/>
      <c r="AT1135" s="209" t="s">
        <v>158</v>
      </c>
      <c r="AU1135" s="209" t="s">
        <v>86</v>
      </c>
      <c r="AV1135" s="14" t="s">
        <v>170</v>
      </c>
      <c r="AW1135" s="14" t="s">
        <v>40</v>
      </c>
      <c r="AX1135" s="14" t="s">
        <v>76</v>
      </c>
      <c r="AY1135" s="209" t="s">
        <v>148</v>
      </c>
    </row>
    <row r="1136" spans="2:51" s="12" customFormat="1" ht="13.5">
      <c r="B1136" s="188"/>
      <c r="D1136" s="186" t="s">
        <v>158</v>
      </c>
      <c r="E1136" s="189" t="s">
        <v>20</v>
      </c>
      <c r="F1136" s="190" t="s">
        <v>496</v>
      </c>
      <c r="H1136" s="191" t="s">
        <v>20</v>
      </c>
      <c r="I1136" s="192"/>
      <c r="L1136" s="188"/>
      <c r="M1136" s="193"/>
      <c r="N1136" s="194"/>
      <c r="O1136" s="194"/>
      <c r="P1136" s="194"/>
      <c r="Q1136" s="194"/>
      <c r="R1136" s="194"/>
      <c r="S1136" s="194"/>
      <c r="T1136" s="195"/>
      <c r="AT1136" s="191" t="s">
        <v>158</v>
      </c>
      <c r="AU1136" s="191" t="s">
        <v>86</v>
      </c>
      <c r="AV1136" s="12" t="s">
        <v>22</v>
      </c>
      <c r="AW1136" s="12" t="s">
        <v>40</v>
      </c>
      <c r="AX1136" s="12" t="s">
        <v>76</v>
      </c>
      <c r="AY1136" s="191" t="s">
        <v>148</v>
      </c>
    </row>
    <row r="1137" spans="2:51" s="12" customFormat="1" ht="13.5">
      <c r="B1137" s="188"/>
      <c r="D1137" s="186" t="s">
        <v>158</v>
      </c>
      <c r="E1137" s="189" t="s">
        <v>20</v>
      </c>
      <c r="F1137" s="190" t="s">
        <v>167</v>
      </c>
      <c r="H1137" s="191" t="s">
        <v>20</v>
      </c>
      <c r="I1137" s="192"/>
      <c r="L1137" s="188"/>
      <c r="M1137" s="193"/>
      <c r="N1137" s="194"/>
      <c r="O1137" s="194"/>
      <c r="P1137" s="194"/>
      <c r="Q1137" s="194"/>
      <c r="R1137" s="194"/>
      <c r="S1137" s="194"/>
      <c r="T1137" s="195"/>
      <c r="AT1137" s="191" t="s">
        <v>158</v>
      </c>
      <c r="AU1137" s="191" t="s">
        <v>86</v>
      </c>
      <c r="AV1137" s="12" t="s">
        <v>22</v>
      </c>
      <c r="AW1137" s="12" t="s">
        <v>40</v>
      </c>
      <c r="AX1137" s="12" t="s">
        <v>76</v>
      </c>
      <c r="AY1137" s="191" t="s">
        <v>148</v>
      </c>
    </row>
    <row r="1138" spans="2:51" s="12" customFormat="1" ht="13.5">
      <c r="B1138" s="188"/>
      <c r="D1138" s="186" t="s">
        <v>158</v>
      </c>
      <c r="E1138" s="189" t="s">
        <v>20</v>
      </c>
      <c r="F1138" s="190" t="s">
        <v>299</v>
      </c>
      <c r="H1138" s="191" t="s">
        <v>20</v>
      </c>
      <c r="I1138" s="192"/>
      <c r="L1138" s="188"/>
      <c r="M1138" s="193"/>
      <c r="N1138" s="194"/>
      <c r="O1138" s="194"/>
      <c r="P1138" s="194"/>
      <c r="Q1138" s="194"/>
      <c r="R1138" s="194"/>
      <c r="S1138" s="194"/>
      <c r="T1138" s="195"/>
      <c r="AT1138" s="191" t="s">
        <v>158</v>
      </c>
      <c r="AU1138" s="191" t="s">
        <v>86</v>
      </c>
      <c r="AV1138" s="12" t="s">
        <v>22</v>
      </c>
      <c r="AW1138" s="12" t="s">
        <v>40</v>
      </c>
      <c r="AX1138" s="12" t="s">
        <v>76</v>
      </c>
      <c r="AY1138" s="191" t="s">
        <v>148</v>
      </c>
    </row>
    <row r="1139" spans="2:51" s="13" customFormat="1" ht="13.5">
      <c r="B1139" s="196"/>
      <c r="D1139" s="186" t="s">
        <v>158</v>
      </c>
      <c r="E1139" s="205" t="s">
        <v>20</v>
      </c>
      <c r="F1139" s="206" t="s">
        <v>300</v>
      </c>
      <c r="H1139" s="207">
        <v>3.231</v>
      </c>
      <c r="I1139" s="201"/>
      <c r="L1139" s="196"/>
      <c r="M1139" s="202"/>
      <c r="N1139" s="203"/>
      <c r="O1139" s="203"/>
      <c r="P1139" s="203"/>
      <c r="Q1139" s="203"/>
      <c r="R1139" s="203"/>
      <c r="S1139" s="203"/>
      <c r="T1139" s="204"/>
      <c r="AT1139" s="205" t="s">
        <v>158</v>
      </c>
      <c r="AU1139" s="205" t="s">
        <v>86</v>
      </c>
      <c r="AV1139" s="13" t="s">
        <v>86</v>
      </c>
      <c r="AW1139" s="13" t="s">
        <v>40</v>
      </c>
      <c r="AX1139" s="13" t="s">
        <v>76</v>
      </c>
      <c r="AY1139" s="205" t="s">
        <v>148</v>
      </c>
    </row>
    <row r="1140" spans="2:51" s="13" customFormat="1" ht="13.5">
      <c r="B1140" s="196"/>
      <c r="D1140" s="186" t="s">
        <v>158</v>
      </c>
      <c r="E1140" s="205" t="s">
        <v>20</v>
      </c>
      <c r="F1140" s="206" t="s">
        <v>300</v>
      </c>
      <c r="H1140" s="207">
        <v>3.231</v>
      </c>
      <c r="I1140" s="201"/>
      <c r="L1140" s="196"/>
      <c r="M1140" s="202"/>
      <c r="N1140" s="203"/>
      <c r="O1140" s="203"/>
      <c r="P1140" s="203"/>
      <c r="Q1140" s="203"/>
      <c r="R1140" s="203"/>
      <c r="S1140" s="203"/>
      <c r="T1140" s="204"/>
      <c r="AT1140" s="205" t="s">
        <v>158</v>
      </c>
      <c r="AU1140" s="205" t="s">
        <v>86</v>
      </c>
      <c r="AV1140" s="13" t="s">
        <v>86</v>
      </c>
      <c r="AW1140" s="13" t="s">
        <v>40</v>
      </c>
      <c r="AX1140" s="13" t="s">
        <v>76</v>
      </c>
      <c r="AY1140" s="205" t="s">
        <v>148</v>
      </c>
    </row>
    <row r="1141" spans="2:51" s="14" customFormat="1" ht="13.5">
      <c r="B1141" s="208"/>
      <c r="D1141" s="186" t="s">
        <v>158</v>
      </c>
      <c r="E1141" s="209" t="s">
        <v>20</v>
      </c>
      <c r="F1141" s="210" t="s">
        <v>188</v>
      </c>
      <c r="H1141" s="211">
        <v>6.462</v>
      </c>
      <c r="I1141" s="212"/>
      <c r="L1141" s="208"/>
      <c r="M1141" s="213"/>
      <c r="N1141" s="214"/>
      <c r="O1141" s="214"/>
      <c r="P1141" s="214"/>
      <c r="Q1141" s="214"/>
      <c r="R1141" s="214"/>
      <c r="S1141" s="214"/>
      <c r="T1141" s="215"/>
      <c r="AT1141" s="209" t="s">
        <v>158</v>
      </c>
      <c r="AU1141" s="209" t="s">
        <v>86</v>
      </c>
      <c r="AV1141" s="14" t="s">
        <v>170</v>
      </c>
      <c r="AW1141" s="14" t="s">
        <v>40</v>
      </c>
      <c r="AX1141" s="14" t="s">
        <v>76</v>
      </c>
      <c r="AY1141" s="209" t="s">
        <v>148</v>
      </c>
    </row>
    <row r="1142" spans="2:51" s="15" customFormat="1" ht="13.5">
      <c r="B1142" s="216"/>
      <c r="D1142" s="197" t="s">
        <v>158</v>
      </c>
      <c r="E1142" s="217" t="s">
        <v>20</v>
      </c>
      <c r="F1142" s="218" t="s">
        <v>191</v>
      </c>
      <c r="H1142" s="219">
        <v>1857.644</v>
      </c>
      <c r="I1142" s="220"/>
      <c r="L1142" s="216"/>
      <c r="M1142" s="221"/>
      <c r="N1142" s="222"/>
      <c r="O1142" s="222"/>
      <c r="P1142" s="222"/>
      <c r="Q1142" s="222"/>
      <c r="R1142" s="222"/>
      <c r="S1142" s="222"/>
      <c r="T1142" s="223"/>
      <c r="AT1142" s="224" t="s">
        <v>158</v>
      </c>
      <c r="AU1142" s="224" t="s">
        <v>86</v>
      </c>
      <c r="AV1142" s="15" t="s">
        <v>155</v>
      </c>
      <c r="AW1142" s="15" t="s">
        <v>40</v>
      </c>
      <c r="AX1142" s="15" t="s">
        <v>22</v>
      </c>
      <c r="AY1142" s="224" t="s">
        <v>148</v>
      </c>
    </row>
    <row r="1143" spans="2:65" s="1" customFormat="1" ht="22.5" customHeight="1">
      <c r="B1143" s="173"/>
      <c r="C1143" s="174" t="s">
        <v>769</v>
      </c>
      <c r="D1143" s="174" t="s">
        <v>150</v>
      </c>
      <c r="E1143" s="175" t="s">
        <v>770</v>
      </c>
      <c r="F1143" s="176" t="s">
        <v>771</v>
      </c>
      <c r="G1143" s="177" t="s">
        <v>153</v>
      </c>
      <c r="H1143" s="178">
        <v>1851.182</v>
      </c>
      <c r="I1143" s="179"/>
      <c r="J1143" s="180">
        <f>ROUND(I1143*H1143,2)</f>
        <v>0</v>
      </c>
      <c r="K1143" s="176" t="s">
        <v>154</v>
      </c>
      <c r="L1143" s="36"/>
      <c r="M1143" s="181" t="s">
        <v>20</v>
      </c>
      <c r="N1143" s="182" t="s">
        <v>48</v>
      </c>
      <c r="O1143" s="37"/>
      <c r="P1143" s="183">
        <f>O1143*H1143</f>
        <v>0</v>
      </c>
      <c r="Q1143" s="183">
        <v>0</v>
      </c>
      <c r="R1143" s="183">
        <f>Q1143*H1143</f>
        <v>0</v>
      </c>
      <c r="S1143" s="183">
        <v>0</v>
      </c>
      <c r="T1143" s="184">
        <f>S1143*H1143</f>
        <v>0</v>
      </c>
      <c r="AR1143" s="19" t="s">
        <v>155</v>
      </c>
      <c r="AT1143" s="19" t="s">
        <v>150</v>
      </c>
      <c r="AU1143" s="19" t="s">
        <v>86</v>
      </c>
      <c r="AY1143" s="19" t="s">
        <v>148</v>
      </c>
      <c r="BE1143" s="185">
        <f>IF(N1143="základní",J1143,0)</f>
        <v>0</v>
      </c>
      <c r="BF1143" s="185">
        <f>IF(N1143="snížená",J1143,0)</f>
        <v>0</v>
      </c>
      <c r="BG1143" s="185">
        <f>IF(N1143="zákl. přenesená",J1143,0)</f>
        <v>0</v>
      </c>
      <c r="BH1143" s="185">
        <f>IF(N1143="sníž. přenesená",J1143,0)</f>
        <v>0</v>
      </c>
      <c r="BI1143" s="185">
        <f>IF(N1143="nulová",J1143,0)</f>
        <v>0</v>
      </c>
      <c r="BJ1143" s="19" t="s">
        <v>86</v>
      </c>
      <c r="BK1143" s="185">
        <f>ROUND(I1143*H1143,2)</f>
        <v>0</v>
      </c>
      <c r="BL1143" s="19" t="s">
        <v>155</v>
      </c>
      <c r="BM1143" s="19" t="s">
        <v>769</v>
      </c>
    </row>
    <row r="1144" spans="2:47" s="1" customFormat="1" ht="13.5">
      <c r="B1144" s="36"/>
      <c r="D1144" s="186" t="s">
        <v>156</v>
      </c>
      <c r="F1144" s="187" t="s">
        <v>772</v>
      </c>
      <c r="I1144" s="147"/>
      <c r="L1144" s="36"/>
      <c r="M1144" s="65"/>
      <c r="N1144" s="37"/>
      <c r="O1144" s="37"/>
      <c r="P1144" s="37"/>
      <c r="Q1144" s="37"/>
      <c r="R1144" s="37"/>
      <c r="S1144" s="37"/>
      <c r="T1144" s="66"/>
      <c r="AT1144" s="19" t="s">
        <v>156</v>
      </c>
      <c r="AU1144" s="19" t="s">
        <v>86</v>
      </c>
    </row>
    <row r="1145" spans="2:51" s="12" customFormat="1" ht="13.5">
      <c r="B1145" s="188"/>
      <c r="D1145" s="186" t="s">
        <v>158</v>
      </c>
      <c r="E1145" s="189" t="s">
        <v>20</v>
      </c>
      <c r="F1145" s="190" t="s">
        <v>773</v>
      </c>
      <c r="H1145" s="191" t="s">
        <v>20</v>
      </c>
      <c r="I1145" s="192"/>
      <c r="L1145" s="188"/>
      <c r="M1145" s="193"/>
      <c r="N1145" s="194"/>
      <c r="O1145" s="194"/>
      <c r="P1145" s="194"/>
      <c r="Q1145" s="194"/>
      <c r="R1145" s="194"/>
      <c r="S1145" s="194"/>
      <c r="T1145" s="195"/>
      <c r="AT1145" s="191" t="s">
        <v>158</v>
      </c>
      <c r="AU1145" s="191" t="s">
        <v>86</v>
      </c>
      <c r="AV1145" s="12" t="s">
        <v>22</v>
      </c>
      <c r="AW1145" s="12" t="s">
        <v>40</v>
      </c>
      <c r="AX1145" s="12" t="s">
        <v>76</v>
      </c>
      <c r="AY1145" s="191" t="s">
        <v>148</v>
      </c>
    </row>
    <row r="1146" spans="2:51" s="12" customFormat="1" ht="13.5">
      <c r="B1146" s="188"/>
      <c r="D1146" s="186" t="s">
        <v>158</v>
      </c>
      <c r="E1146" s="189" t="s">
        <v>20</v>
      </c>
      <c r="F1146" s="190" t="s">
        <v>489</v>
      </c>
      <c r="H1146" s="191" t="s">
        <v>20</v>
      </c>
      <c r="I1146" s="192"/>
      <c r="L1146" s="188"/>
      <c r="M1146" s="193"/>
      <c r="N1146" s="194"/>
      <c r="O1146" s="194"/>
      <c r="P1146" s="194"/>
      <c r="Q1146" s="194"/>
      <c r="R1146" s="194"/>
      <c r="S1146" s="194"/>
      <c r="T1146" s="195"/>
      <c r="AT1146" s="191" t="s">
        <v>158</v>
      </c>
      <c r="AU1146" s="191" t="s">
        <v>86</v>
      </c>
      <c r="AV1146" s="12" t="s">
        <v>22</v>
      </c>
      <c r="AW1146" s="12" t="s">
        <v>40</v>
      </c>
      <c r="AX1146" s="12" t="s">
        <v>76</v>
      </c>
      <c r="AY1146" s="191" t="s">
        <v>148</v>
      </c>
    </row>
    <row r="1147" spans="2:51" s="12" customFormat="1" ht="13.5">
      <c r="B1147" s="188"/>
      <c r="D1147" s="186" t="s">
        <v>158</v>
      </c>
      <c r="E1147" s="189" t="s">
        <v>20</v>
      </c>
      <c r="F1147" s="190" t="s">
        <v>490</v>
      </c>
      <c r="H1147" s="191" t="s">
        <v>20</v>
      </c>
      <c r="I1147" s="192"/>
      <c r="L1147" s="188"/>
      <c r="M1147" s="193"/>
      <c r="N1147" s="194"/>
      <c r="O1147" s="194"/>
      <c r="P1147" s="194"/>
      <c r="Q1147" s="194"/>
      <c r="R1147" s="194"/>
      <c r="S1147" s="194"/>
      <c r="T1147" s="195"/>
      <c r="AT1147" s="191" t="s">
        <v>158</v>
      </c>
      <c r="AU1147" s="191" t="s">
        <v>86</v>
      </c>
      <c r="AV1147" s="12" t="s">
        <v>22</v>
      </c>
      <c r="AW1147" s="12" t="s">
        <v>40</v>
      </c>
      <c r="AX1147" s="12" t="s">
        <v>76</v>
      </c>
      <c r="AY1147" s="191" t="s">
        <v>148</v>
      </c>
    </row>
    <row r="1148" spans="2:51" s="13" customFormat="1" ht="13.5">
      <c r="B1148" s="196"/>
      <c r="D1148" s="186" t="s">
        <v>158</v>
      </c>
      <c r="E1148" s="205" t="s">
        <v>20</v>
      </c>
      <c r="F1148" s="206" t="s">
        <v>491</v>
      </c>
      <c r="H1148" s="207">
        <v>1430.234</v>
      </c>
      <c r="I1148" s="201"/>
      <c r="L1148" s="196"/>
      <c r="M1148" s="202"/>
      <c r="N1148" s="203"/>
      <c r="O1148" s="203"/>
      <c r="P1148" s="203"/>
      <c r="Q1148" s="203"/>
      <c r="R1148" s="203"/>
      <c r="S1148" s="203"/>
      <c r="T1148" s="204"/>
      <c r="AT1148" s="205" t="s">
        <v>158</v>
      </c>
      <c r="AU1148" s="205" t="s">
        <v>86</v>
      </c>
      <c r="AV1148" s="13" t="s">
        <v>86</v>
      </c>
      <c r="AW1148" s="13" t="s">
        <v>40</v>
      </c>
      <c r="AX1148" s="13" t="s">
        <v>76</v>
      </c>
      <c r="AY1148" s="205" t="s">
        <v>148</v>
      </c>
    </row>
    <row r="1149" spans="2:51" s="12" customFormat="1" ht="13.5">
      <c r="B1149" s="188"/>
      <c r="D1149" s="186" t="s">
        <v>158</v>
      </c>
      <c r="E1149" s="189" t="s">
        <v>20</v>
      </c>
      <c r="F1149" s="190" t="s">
        <v>492</v>
      </c>
      <c r="H1149" s="191" t="s">
        <v>20</v>
      </c>
      <c r="I1149" s="192"/>
      <c r="L1149" s="188"/>
      <c r="M1149" s="193"/>
      <c r="N1149" s="194"/>
      <c r="O1149" s="194"/>
      <c r="P1149" s="194"/>
      <c r="Q1149" s="194"/>
      <c r="R1149" s="194"/>
      <c r="S1149" s="194"/>
      <c r="T1149" s="195"/>
      <c r="AT1149" s="191" t="s">
        <v>158</v>
      </c>
      <c r="AU1149" s="191" t="s">
        <v>86</v>
      </c>
      <c r="AV1149" s="12" t="s">
        <v>22</v>
      </c>
      <c r="AW1149" s="12" t="s">
        <v>40</v>
      </c>
      <c r="AX1149" s="12" t="s">
        <v>76</v>
      </c>
      <c r="AY1149" s="191" t="s">
        <v>148</v>
      </c>
    </row>
    <row r="1150" spans="2:51" s="13" customFormat="1" ht="13.5">
      <c r="B1150" s="196"/>
      <c r="D1150" s="186" t="s">
        <v>158</v>
      </c>
      <c r="E1150" s="205" t="s">
        <v>20</v>
      </c>
      <c r="F1150" s="206" t="s">
        <v>493</v>
      </c>
      <c r="H1150" s="207">
        <v>198.33</v>
      </c>
      <c r="I1150" s="201"/>
      <c r="L1150" s="196"/>
      <c r="M1150" s="202"/>
      <c r="N1150" s="203"/>
      <c r="O1150" s="203"/>
      <c r="P1150" s="203"/>
      <c r="Q1150" s="203"/>
      <c r="R1150" s="203"/>
      <c r="S1150" s="203"/>
      <c r="T1150" s="204"/>
      <c r="AT1150" s="205" t="s">
        <v>158</v>
      </c>
      <c r="AU1150" s="205" t="s">
        <v>86</v>
      </c>
      <c r="AV1150" s="13" t="s">
        <v>86</v>
      </c>
      <c r="AW1150" s="13" t="s">
        <v>40</v>
      </c>
      <c r="AX1150" s="13" t="s">
        <v>76</v>
      </c>
      <c r="AY1150" s="205" t="s">
        <v>148</v>
      </c>
    </row>
    <row r="1151" spans="2:51" s="12" customFormat="1" ht="13.5">
      <c r="B1151" s="188"/>
      <c r="D1151" s="186" t="s">
        <v>158</v>
      </c>
      <c r="E1151" s="189" t="s">
        <v>20</v>
      </c>
      <c r="F1151" s="190" t="s">
        <v>494</v>
      </c>
      <c r="H1151" s="191" t="s">
        <v>20</v>
      </c>
      <c r="I1151" s="192"/>
      <c r="L1151" s="188"/>
      <c r="M1151" s="193"/>
      <c r="N1151" s="194"/>
      <c r="O1151" s="194"/>
      <c r="P1151" s="194"/>
      <c r="Q1151" s="194"/>
      <c r="R1151" s="194"/>
      <c r="S1151" s="194"/>
      <c r="T1151" s="195"/>
      <c r="AT1151" s="191" t="s">
        <v>158</v>
      </c>
      <c r="AU1151" s="191" t="s">
        <v>86</v>
      </c>
      <c r="AV1151" s="12" t="s">
        <v>22</v>
      </c>
      <c r="AW1151" s="12" t="s">
        <v>40</v>
      </c>
      <c r="AX1151" s="12" t="s">
        <v>76</v>
      </c>
      <c r="AY1151" s="191" t="s">
        <v>148</v>
      </c>
    </row>
    <row r="1152" spans="2:51" s="13" customFormat="1" ht="13.5">
      <c r="B1152" s="196"/>
      <c r="D1152" s="186" t="s">
        <v>158</v>
      </c>
      <c r="E1152" s="205" t="s">
        <v>20</v>
      </c>
      <c r="F1152" s="206" t="s">
        <v>495</v>
      </c>
      <c r="H1152" s="207">
        <v>222.618</v>
      </c>
      <c r="I1152" s="201"/>
      <c r="L1152" s="196"/>
      <c r="M1152" s="202"/>
      <c r="N1152" s="203"/>
      <c r="O1152" s="203"/>
      <c r="P1152" s="203"/>
      <c r="Q1152" s="203"/>
      <c r="R1152" s="203"/>
      <c r="S1152" s="203"/>
      <c r="T1152" s="204"/>
      <c r="AT1152" s="205" t="s">
        <v>158</v>
      </c>
      <c r="AU1152" s="205" t="s">
        <v>86</v>
      </c>
      <c r="AV1152" s="13" t="s">
        <v>86</v>
      </c>
      <c r="AW1152" s="13" t="s">
        <v>40</v>
      </c>
      <c r="AX1152" s="13" t="s">
        <v>76</v>
      </c>
      <c r="AY1152" s="205" t="s">
        <v>148</v>
      </c>
    </row>
    <row r="1153" spans="2:51" s="15" customFormat="1" ht="13.5">
      <c r="B1153" s="216"/>
      <c r="D1153" s="197" t="s">
        <v>158</v>
      </c>
      <c r="E1153" s="217" t="s">
        <v>20</v>
      </c>
      <c r="F1153" s="218" t="s">
        <v>191</v>
      </c>
      <c r="H1153" s="219">
        <v>1851.182</v>
      </c>
      <c r="I1153" s="220"/>
      <c r="L1153" s="216"/>
      <c r="M1153" s="221"/>
      <c r="N1153" s="222"/>
      <c r="O1153" s="222"/>
      <c r="P1153" s="222"/>
      <c r="Q1153" s="222"/>
      <c r="R1153" s="222"/>
      <c r="S1153" s="222"/>
      <c r="T1153" s="223"/>
      <c r="AT1153" s="224" t="s">
        <v>158</v>
      </c>
      <c r="AU1153" s="224" t="s">
        <v>86</v>
      </c>
      <c r="AV1153" s="15" t="s">
        <v>155</v>
      </c>
      <c r="AW1153" s="15" t="s">
        <v>40</v>
      </c>
      <c r="AX1153" s="15" t="s">
        <v>22</v>
      </c>
      <c r="AY1153" s="224" t="s">
        <v>148</v>
      </c>
    </row>
    <row r="1154" spans="2:65" s="1" customFormat="1" ht="22.5" customHeight="1">
      <c r="B1154" s="173"/>
      <c r="C1154" s="174" t="s">
        <v>774</v>
      </c>
      <c r="D1154" s="174" t="s">
        <v>150</v>
      </c>
      <c r="E1154" s="175" t="s">
        <v>775</v>
      </c>
      <c r="F1154" s="176" t="s">
        <v>776</v>
      </c>
      <c r="G1154" s="177" t="s">
        <v>153</v>
      </c>
      <c r="H1154" s="178">
        <v>73.805</v>
      </c>
      <c r="I1154" s="179"/>
      <c r="J1154" s="180">
        <f>ROUND(I1154*H1154,2)</f>
        <v>0</v>
      </c>
      <c r="K1154" s="176" t="s">
        <v>154</v>
      </c>
      <c r="L1154" s="36"/>
      <c r="M1154" s="181" t="s">
        <v>20</v>
      </c>
      <c r="N1154" s="182" t="s">
        <v>48</v>
      </c>
      <c r="O1154" s="37"/>
      <c r="P1154" s="183">
        <f>O1154*H1154</f>
        <v>0</v>
      </c>
      <c r="Q1154" s="183">
        <v>0.1231</v>
      </c>
      <c r="R1154" s="183">
        <f>Q1154*H1154</f>
        <v>9.0853955</v>
      </c>
      <c r="S1154" s="183">
        <v>0</v>
      </c>
      <c r="T1154" s="184">
        <f>S1154*H1154</f>
        <v>0</v>
      </c>
      <c r="AR1154" s="19" t="s">
        <v>155</v>
      </c>
      <c r="AT1154" s="19" t="s">
        <v>150</v>
      </c>
      <c r="AU1154" s="19" t="s">
        <v>86</v>
      </c>
      <c r="AY1154" s="19" t="s">
        <v>148</v>
      </c>
      <c r="BE1154" s="185">
        <f>IF(N1154="základní",J1154,0)</f>
        <v>0</v>
      </c>
      <c r="BF1154" s="185">
        <f>IF(N1154="snížená",J1154,0)</f>
        <v>0</v>
      </c>
      <c r="BG1154" s="185">
        <f>IF(N1154="zákl. přenesená",J1154,0)</f>
        <v>0</v>
      </c>
      <c r="BH1154" s="185">
        <f>IF(N1154="sníž. přenesená",J1154,0)</f>
        <v>0</v>
      </c>
      <c r="BI1154" s="185">
        <f>IF(N1154="nulová",J1154,0)</f>
        <v>0</v>
      </c>
      <c r="BJ1154" s="19" t="s">
        <v>86</v>
      </c>
      <c r="BK1154" s="185">
        <f>ROUND(I1154*H1154,2)</f>
        <v>0</v>
      </c>
      <c r="BL1154" s="19" t="s">
        <v>155</v>
      </c>
      <c r="BM1154" s="19" t="s">
        <v>774</v>
      </c>
    </row>
    <row r="1155" spans="2:47" s="1" customFormat="1" ht="13.5">
      <c r="B1155" s="36"/>
      <c r="D1155" s="186" t="s">
        <v>156</v>
      </c>
      <c r="F1155" s="187" t="s">
        <v>777</v>
      </c>
      <c r="I1155" s="147"/>
      <c r="L1155" s="36"/>
      <c r="M1155" s="65"/>
      <c r="N1155" s="37"/>
      <c r="O1155" s="37"/>
      <c r="P1155" s="37"/>
      <c r="Q1155" s="37"/>
      <c r="R1155" s="37"/>
      <c r="S1155" s="37"/>
      <c r="T1155" s="66"/>
      <c r="AT1155" s="19" t="s">
        <v>156</v>
      </c>
      <c r="AU1155" s="19" t="s">
        <v>86</v>
      </c>
    </row>
    <row r="1156" spans="2:51" s="12" customFormat="1" ht="13.5">
      <c r="B1156" s="188"/>
      <c r="D1156" s="186" t="s">
        <v>158</v>
      </c>
      <c r="E1156" s="189" t="s">
        <v>20</v>
      </c>
      <c r="F1156" s="190" t="s">
        <v>778</v>
      </c>
      <c r="H1156" s="191" t="s">
        <v>20</v>
      </c>
      <c r="I1156" s="192"/>
      <c r="L1156" s="188"/>
      <c r="M1156" s="193"/>
      <c r="N1156" s="194"/>
      <c r="O1156" s="194"/>
      <c r="P1156" s="194"/>
      <c r="Q1156" s="194"/>
      <c r="R1156" s="194"/>
      <c r="S1156" s="194"/>
      <c r="T1156" s="195"/>
      <c r="AT1156" s="191" t="s">
        <v>158</v>
      </c>
      <c r="AU1156" s="191" t="s">
        <v>86</v>
      </c>
      <c r="AV1156" s="12" t="s">
        <v>22</v>
      </c>
      <c r="AW1156" s="12" t="s">
        <v>40</v>
      </c>
      <c r="AX1156" s="12" t="s">
        <v>76</v>
      </c>
      <c r="AY1156" s="191" t="s">
        <v>148</v>
      </c>
    </row>
    <row r="1157" spans="2:51" s="12" customFormat="1" ht="13.5">
      <c r="B1157" s="188"/>
      <c r="D1157" s="186" t="s">
        <v>158</v>
      </c>
      <c r="E1157" s="189" t="s">
        <v>20</v>
      </c>
      <c r="F1157" s="190" t="s">
        <v>283</v>
      </c>
      <c r="H1157" s="191" t="s">
        <v>20</v>
      </c>
      <c r="I1157" s="192"/>
      <c r="L1157" s="188"/>
      <c r="M1157" s="193"/>
      <c r="N1157" s="194"/>
      <c r="O1157" s="194"/>
      <c r="P1157" s="194"/>
      <c r="Q1157" s="194"/>
      <c r="R1157" s="194"/>
      <c r="S1157" s="194"/>
      <c r="T1157" s="195"/>
      <c r="AT1157" s="191" t="s">
        <v>158</v>
      </c>
      <c r="AU1157" s="191" t="s">
        <v>86</v>
      </c>
      <c r="AV1157" s="12" t="s">
        <v>22</v>
      </c>
      <c r="AW1157" s="12" t="s">
        <v>40</v>
      </c>
      <c r="AX1157" s="12" t="s">
        <v>76</v>
      </c>
      <c r="AY1157" s="191" t="s">
        <v>148</v>
      </c>
    </row>
    <row r="1158" spans="2:51" s="12" customFormat="1" ht="13.5">
      <c r="B1158" s="188"/>
      <c r="D1158" s="186" t="s">
        <v>158</v>
      </c>
      <c r="E1158" s="189" t="s">
        <v>20</v>
      </c>
      <c r="F1158" s="190" t="s">
        <v>779</v>
      </c>
      <c r="H1158" s="191" t="s">
        <v>20</v>
      </c>
      <c r="I1158" s="192"/>
      <c r="L1158" s="188"/>
      <c r="M1158" s="193"/>
      <c r="N1158" s="194"/>
      <c r="O1158" s="194"/>
      <c r="P1158" s="194"/>
      <c r="Q1158" s="194"/>
      <c r="R1158" s="194"/>
      <c r="S1158" s="194"/>
      <c r="T1158" s="195"/>
      <c r="AT1158" s="191" t="s">
        <v>158</v>
      </c>
      <c r="AU1158" s="191" t="s">
        <v>86</v>
      </c>
      <c r="AV1158" s="12" t="s">
        <v>22</v>
      </c>
      <c r="AW1158" s="12" t="s">
        <v>40</v>
      </c>
      <c r="AX1158" s="12" t="s">
        <v>76</v>
      </c>
      <c r="AY1158" s="191" t="s">
        <v>148</v>
      </c>
    </row>
    <row r="1159" spans="2:51" s="13" customFormat="1" ht="13.5">
      <c r="B1159" s="196"/>
      <c r="D1159" s="186" t="s">
        <v>158</v>
      </c>
      <c r="E1159" s="205" t="s">
        <v>20</v>
      </c>
      <c r="F1159" s="206" t="s">
        <v>780</v>
      </c>
      <c r="H1159" s="207">
        <v>4.55</v>
      </c>
      <c r="I1159" s="201"/>
      <c r="L1159" s="196"/>
      <c r="M1159" s="202"/>
      <c r="N1159" s="203"/>
      <c r="O1159" s="203"/>
      <c r="P1159" s="203"/>
      <c r="Q1159" s="203"/>
      <c r="R1159" s="203"/>
      <c r="S1159" s="203"/>
      <c r="T1159" s="204"/>
      <c r="AT1159" s="205" t="s">
        <v>158</v>
      </c>
      <c r="AU1159" s="205" t="s">
        <v>86</v>
      </c>
      <c r="AV1159" s="13" t="s">
        <v>86</v>
      </c>
      <c r="AW1159" s="13" t="s">
        <v>40</v>
      </c>
      <c r="AX1159" s="13" t="s">
        <v>76</v>
      </c>
      <c r="AY1159" s="205" t="s">
        <v>148</v>
      </c>
    </row>
    <row r="1160" spans="2:51" s="12" customFormat="1" ht="13.5">
      <c r="B1160" s="188"/>
      <c r="D1160" s="186" t="s">
        <v>158</v>
      </c>
      <c r="E1160" s="189" t="s">
        <v>20</v>
      </c>
      <c r="F1160" s="190" t="s">
        <v>450</v>
      </c>
      <c r="H1160" s="191" t="s">
        <v>20</v>
      </c>
      <c r="I1160" s="192"/>
      <c r="L1160" s="188"/>
      <c r="M1160" s="193"/>
      <c r="N1160" s="194"/>
      <c r="O1160" s="194"/>
      <c r="P1160" s="194"/>
      <c r="Q1160" s="194"/>
      <c r="R1160" s="194"/>
      <c r="S1160" s="194"/>
      <c r="T1160" s="195"/>
      <c r="AT1160" s="191" t="s">
        <v>158</v>
      </c>
      <c r="AU1160" s="191" t="s">
        <v>86</v>
      </c>
      <c r="AV1160" s="12" t="s">
        <v>22</v>
      </c>
      <c r="AW1160" s="12" t="s">
        <v>40</v>
      </c>
      <c r="AX1160" s="12" t="s">
        <v>76</v>
      </c>
      <c r="AY1160" s="191" t="s">
        <v>148</v>
      </c>
    </row>
    <row r="1161" spans="2:51" s="13" customFormat="1" ht="13.5">
      <c r="B1161" s="196"/>
      <c r="D1161" s="186" t="s">
        <v>158</v>
      </c>
      <c r="E1161" s="205" t="s">
        <v>20</v>
      </c>
      <c r="F1161" s="206" t="s">
        <v>451</v>
      </c>
      <c r="H1161" s="207">
        <v>69.255</v>
      </c>
      <c r="I1161" s="201"/>
      <c r="L1161" s="196"/>
      <c r="M1161" s="202"/>
      <c r="N1161" s="203"/>
      <c r="O1161" s="203"/>
      <c r="P1161" s="203"/>
      <c r="Q1161" s="203"/>
      <c r="R1161" s="203"/>
      <c r="S1161" s="203"/>
      <c r="T1161" s="204"/>
      <c r="AT1161" s="205" t="s">
        <v>158</v>
      </c>
      <c r="AU1161" s="205" t="s">
        <v>86</v>
      </c>
      <c r="AV1161" s="13" t="s">
        <v>86</v>
      </c>
      <c r="AW1161" s="13" t="s">
        <v>40</v>
      </c>
      <c r="AX1161" s="13" t="s">
        <v>76</v>
      </c>
      <c r="AY1161" s="205" t="s">
        <v>148</v>
      </c>
    </row>
    <row r="1162" spans="2:51" s="15" customFormat="1" ht="13.5">
      <c r="B1162" s="216"/>
      <c r="D1162" s="197" t="s">
        <v>158</v>
      </c>
      <c r="E1162" s="217" t="s">
        <v>20</v>
      </c>
      <c r="F1162" s="218" t="s">
        <v>191</v>
      </c>
      <c r="H1162" s="219">
        <v>73.805</v>
      </c>
      <c r="I1162" s="220"/>
      <c r="L1162" s="216"/>
      <c r="M1162" s="221"/>
      <c r="N1162" s="222"/>
      <c r="O1162" s="222"/>
      <c r="P1162" s="222"/>
      <c r="Q1162" s="222"/>
      <c r="R1162" s="222"/>
      <c r="S1162" s="222"/>
      <c r="T1162" s="223"/>
      <c r="AT1162" s="224" t="s">
        <v>158</v>
      </c>
      <c r="AU1162" s="224" t="s">
        <v>86</v>
      </c>
      <c r="AV1162" s="15" t="s">
        <v>155</v>
      </c>
      <c r="AW1162" s="15" t="s">
        <v>40</v>
      </c>
      <c r="AX1162" s="15" t="s">
        <v>22</v>
      </c>
      <c r="AY1162" s="224" t="s">
        <v>148</v>
      </c>
    </row>
    <row r="1163" spans="2:65" s="1" customFormat="1" ht="22.5" customHeight="1">
      <c r="B1163" s="173"/>
      <c r="C1163" s="174" t="s">
        <v>781</v>
      </c>
      <c r="D1163" s="174" t="s">
        <v>150</v>
      </c>
      <c r="E1163" s="175" t="s">
        <v>782</v>
      </c>
      <c r="F1163" s="176" t="s">
        <v>783</v>
      </c>
      <c r="G1163" s="177" t="s">
        <v>153</v>
      </c>
      <c r="H1163" s="178">
        <v>69.255</v>
      </c>
      <c r="I1163" s="179"/>
      <c r="J1163" s="180">
        <f>ROUND(I1163*H1163,2)</f>
        <v>0</v>
      </c>
      <c r="K1163" s="176" t="s">
        <v>154</v>
      </c>
      <c r="L1163" s="36"/>
      <c r="M1163" s="181" t="s">
        <v>20</v>
      </c>
      <c r="N1163" s="182" t="s">
        <v>48</v>
      </c>
      <c r="O1163" s="37"/>
      <c r="P1163" s="183">
        <f>O1163*H1163</f>
        <v>0</v>
      </c>
      <c r="Q1163" s="183">
        <v>0</v>
      </c>
      <c r="R1163" s="183">
        <f>Q1163*H1163</f>
        <v>0</v>
      </c>
      <c r="S1163" s="183">
        <v>0</v>
      </c>
      <c r="T1163" s="184">
        <f>S1163*H1163</f>
        <v>0</v>
      </c>
      <c r="AR1163" s="19" t="s">
        <v>155</v>
      </c>
      <c r="AT1163" s="19" t="s">
        <v>150</v>
      </c>
      <c r="AU1163" s="19" t="s">
        <v>86</v>
      </c>
      <c r="AY1163" s="19" t="s">
        <v>148</v>
      </c>
      <c r="BE1163" s="185">
        <f>IF(N1163="základní",J1163,0)</f>
        <v>0</v>
      </c>
      <c r="BF1163" s="185">
        <f>IF(N1163="snížená",J1163,0)</f>
        <v>0</v>
      </c>
      <c r="BG1163" s="185">
        <f>IF(N1163="zákl. přenesená",J1163,0)</f>
        <v>0</v>
      </c>
      <c r="BH1163" s="185">
        <f>IF(N1163="sníž. přenesená",J1163,0)</f>
        <v>0</v>
      </c>
      <c r="BI1163" s="185">
        <f>IF(N1163="nulová",J1163,0)</f>
        <v>0</v>
      </c>
      <c r="BJ1163" s="19" t="s">
        <v>86</v>
      </c>
      <c r="BK1163" s="185">
        <f>ROUND(I1163*H1163,2)</f>
        <v>0</v>
      </c>
      <c r="BL1163" s="19" t="s">
        <v>155</v>
      </c>
      <c r="BM1163" s="19" t="s">
        <v>781</v>
      </c>
    </row>
    <row r="1164" spans="2:47" s="1" customFormat="1" ht="27">
      <c r="B1164" s="36"/>
      <c r="D1164" s="186" t="s">
        <v>156</v>
      </c>
      <c r="F1164" s="187" t="s">
        <v>784</v>
      </c>
      <c r="I1164" s="147"/>
      <c r="L1164" s="36"/>
      <c r="M1164" s="65"/>
      <c r="N1164" s="37"/>
      <c r="O1164" s="37"/>
      <c r="P1164" s="37"/>
      <c r="Q1164" s="37"/>
      <c r="R1164" s="37"/>
      <c r="S1164" s="37"/>
      <c r="T1164" s="66"/>
      <c r="AT1164" s="19" t="s">
        <v>156</v>
      </c>
      <c r="AU1164" s="19" t="s">
        <v>86</v>
      </c>
    </row>
    <row r="1165" spans="2:51" s="12" customFormat="1" ht="13.5">
      <c r="B1165" s="188"/>
      <c r="D1165" s="186" t="s">
        <v>158</v>
      </c>
      <c r="E1165" s="189" t="s">
        <v>20</v>
      </c>
      <c r="F1165" s="190" t="s">
        <v>785</v>
      </c>
      <c r="H1165" s="191" t="s">
        <v>20</v>
      </c>
      <c r="I1165" s="192"/>
      <c r="L1165" s="188"/>
      <c r="M1165" s="193"/>
      <c r="N1165" s="194"/>
      <c r="O1165" s="194"/>
      <c r="P1165" s="194"/>
      <c r="Q1165" s="194"/>
      <c r="R1165" s="194"/>
      <c r="S1165" s="194"/>
      <c r="T1165" s="195"/>
      <c r="AT1165" s="191" t="s">
        <v>158</v>
      </c>
      <c r="AU1165" s="191" t="s">
        <v>86</v>
      </c>
      <c r="AV1165" s="12" t="s">
        <v>22</v>
      </c>
      <c r="AW1165" s="12" t="s">
        <v>40</v>
      </c>
      <c r="AX1165" s="12" t="s">
        <v>76</v>
      </c>
      <c r="AY1165" s="191" t="s">
        <v>148</v>
      </c>
    </row>
    <row r="1166" spans="2:51" s="12" customFormat="1" ht="13.5">
      <c r="B1166" s="188"/>
      <c r="D1166" s="186" t="s">
        <v>158</v>
      </c>
      <c r="E1166" s="189" t="s">
        <v>20</v>
      </c>
      <c r="F1166" s="190" t="s">
        <v>450</v>
      </c>
      <c r="H1166" s="191" t="s">
        <v>20</v>
      </c>
      <c r="I1166" s="192"/>
      <c r="L1166" s="188"/>
      <c r="M1166" s="193"/>
      <c r="N1166" s="194"/>
      <c r="O1166" s="194"/>
      <c r="P1166" s="194"/>
      <c r="Q1166" s="194"/>
      <c r="R1166" s="194"/>
      <c r="S1166" s="194"/>
      <c r="T1166" s="195"/>
      <c r="AT1166" s="191" t="s">
        <v>158</v>
      </c>
      <c r="AU1166" s="191" t="s">
        <v>86</v>
      </c>
      <c r="AV1166" s="12" t="s">
        <v>22</v>
      </c>
      <c r="AW1166" s="12" t="s">
        <v>40</v>
      </c>
      <c r="AX1166" s="12" t="s">
        <v>76</v>
      </c>
      <c r="AY1166" s="191" t="s">
        <v>148</v>
      </c>
    </row>
    <row r="1167" spans="2:51" s="13" customFormat="1" ht="13.5">
      <c r="B1167" s="196"/>
      <c r="D1167" s="197" t="s">
        <v>158</v>
      </c>
      <c r="E1167" s="198" t="s">
        <v>20</v>
      </c>
      <c r="F1167" s="199" t="s">
        <v>451</v>
      </c>
      <c r="H1167" s="200">
        <v>69.255</v>
      </c>
      <c r="I1167" s="201"/>
      <c r="L1167" s="196"/>
      <c r="M1167" s="202"/>
      <c r="N1167" s="203"/>
      <c r="O1167" s="203"/>
      <c r="P1167" s="203"/>
      <c r="Q1167" s="203"/>
      <c r="R1167" s="203"/>
      <c r="S1167" s="203"/>
      <c r="T1167" s="204"/>
      <c r="AT1167" s="205" t="s">
        <v>158</v>
      </c>
      <c r="AU1167" s="205" t="s">
        <v>86</v>
      </c>
      <c r="AV1167" s="13" t="s">
        <v>86</v>
      </c>
      <c r="AW1167" s="13" t="s">
        <v>40</v>
      </c>
      <c r="AX1167" s="13" t="s">
        <v>22</v>
      </c>
      <c r="AY1167" s="205" t="s">
        <v>148</v>
      </c>
    </row>
    <row r="1168" spans="2:65" s="1" customFormat="1" ht="22.5" customHeight="1">
      <c r="B1168" s="173"/>
      <c r="C1168" s="174" t="s">
        <v>786</v>
      </c>
      <c r="D1168" s="174" t="s">
        <v>150</v>
      </c>
      <c r="E1168" s="175" t="s">
        <v>787</v>
      </c>
      <c r="F1168" s="176" t="s">
        <v>788</v>
      </c>
      <c r="G1168" s="177" t="s">
        <v>153</v>
      </c>
      <c r="H1168" s="178">
        <v>36.35</v>
      </c>
      <c r="I1168" s="179"/>
      <c r="J1168" s="180">
        <f>ROUND(I1168*H1168,2)</f>
        <v>0</v>
      </c>
      <c r="K1168" s="176" t="s">
        <v>154</v>
      </c>
      <c r="L1168" s="36"/>
      <c r="M1168" s="181" t="s">
        <v>20</v>
      </c>
      <c r="N1168" s="182" t="s">
        <v>48</v>
      </c>
      <c r="O1168" s="37"/>
      <c r="P1168" s="183">
        <f>O1168*H1168</f>
        <v>0</v>
      </c>
      <c r="Q1168" s="183">
        <v>0.4593</v>
      </c>
      <c r="R1168" s="183">
        <f>Q1168*H1168</f>
        <v>16.695555</v>
      </c>
      <c r="S1168" s="183">
        <v>0</v>
      </c>
      <c r="T1168" s="184">
        <f>S1168*H1168</f>
        <v>0</v>
      </c>
      <c r="AR1168" s="19" t="s">
        <v>155</v>
      </c>
      <c r="AT1168" s="19" t="s">
        <v>150</v>
      </c>
      <c r="AU1168" s="19" t="s">
        <v>86</v>
      </c>
      <c r="AY1168" s="19" t="s">
        <v>148</v>
      </c>
      <c r="BE1168" s="185">
        <f>IF(N1168="základní",J1168,0)</f>
        <v>0</v>
      </c>
      <c r="BF1168" s="185">
        <f>IF(N1168="snížená",J1168,0)</f>
        <v>0</v>
      </c>
      <c r="BG1168" s="185">
        <f>IF(N1168="zákl. přenesená",J1168,0)</f>
        <v>0</v>
      </c>
      <c r="BH1168" s="185">
        <f>IF(N1168="sníž. přenesená",J1168,0)</f>
        <v>0</v>
      </c>
      <c r="BI1168" s="185">
        <f>IF(N1168="nulová",J1168,0)</f>
        <v>0</v>
      </c>
      <c r="BJ1168" s="19" t="s">
        <v>86</v>
      </c>
      <c r="BK1168" s="185">
        <f>ROUND(I1168*H1168,2)</f>
        <v>0</v>
      </c>
      <c r="BL1168" s="19" t="s">
        <v>155</v>
      </c>
      <c r="BM1168" s="19" t="s">
        <v>786</v>
      </c>
    </row>
    <row r="1169" spans="2:47" s="1" customFormat="1" ht="13.5">
      <c r="B1169" s="36"/>
      <c r="D1169" s="186" t="s">
        <v>156</v>
      </c>
      <c r="F1169" s="187" t="s">
        <v>789</v>
      </c>
      <c r="I1169" s="147"/>
      <c r="L1169" s="36"/>
      <c r="M1169" s="65"/>
      <c r="N1169" s="37"/>
      <c r="O1169" s="37"/>
      <c r="P1169" s="37"/>
      <c r="Q1169" s="37"/>
      <c r="R1169" s="37"/>
      <c r="S1169" s="37"/>
      <c r="T1169" s="66"/>
      <c r="AT1169" s="19" t="s">
        <v>156</v>
      </c>
      <c r="AU1169" s="19" t="s">
        <v>86</v>
      </c>
    </row>
    <row r="1170" spans="2:51" s="12" customFormat="1" ht="13.5">
      <c r="B1170" s="188"/>
      <c r="D1170" s="186" t="s">
        <v>158</v>
      </c>
      <c r="E1170" s="189" t="s">
        <v>20</v>
      </c>
      <c r="F1170" s="190" t="s">
        <v>790</v>
      </c>
      <c r="H1170" s="191" t="s">
        <v>20</v>
      </c>
      <c r="I1170" s="192"/>
      <c r="L1170" s="188"/>
      <c r="M1170" s="193"/>
      <c r="N1170" s="194"/>
      <c r="O1170" s="194"/>
      <c r="P1170" s="194"/>
      <c r="Q1170" s="194"/>
      <c r="R1170" s="194"/>
      <c r="S1170" s="194"/>
      <c r="T1170" s="195"/>
      <c r="AT1170" s="191" t="s">
        <v>158</v>
      </c>
      <c r="AU1170" s="191" t="s">
        <v>86</v>
      </c>
      <c r="AV1170" s="12" t="s">
        <v>22</v>
      </c>
      <c r="AW1170" s="12" t="s">
        <v>40</v>
      </c>
      <c r="AX1170" s="12" t="s">
        <v>76</v>
      </c>
      <c r="AY1170" s="191" t="s">
        <v>148</v>
      </c>
    </row>
    <row r="1171" spans="2:51" s="12" customFormat="1" ht="13.5">
      <c r="B1171" s="188"/>
      <c r="D1171" s="186" t="s">
        <v>158</v>
      </c>
      <c r="E1171" s="189" t="s">
        <v>20</v>
      </c>
      <c r="F1171" s="190" t="s">
        <v>175</v>
      </c>
      <c r="H1171" s="191" t="s">
        <v>20</v>
      </c>
      <c r="I1171" s="192"/>
      <c r="L1171" s="188"/>
      <c r="M1171" s="193"/>
      <c r="N1171" s="194"/>
      <c r="O1171" s="194"/>
      <c r="P1171" s="194"/>
      <c r="Q1171" s="194"/>
      <c r="R1171" s="194"/>
      <c r="S1171" s="194"/>
      <c r="T1171" s="195"/>
      <c r="AT1171" s="191" t="s">
        <v>158</v>
      </c>
      <c r="AU1171" s="191" t="s">
        <v>86</v>
      </c>
      <c r="AV1171" s="12" t="s">
        <v>22</v>
      </c>
      <c r="AW1171" s="12" t="s">
        <v>40</v>
      </c>
      <c r="AX1171" s="12" t="s">
        <v>76</v>
      </c>
      <c r="AY1171" s="191" t="s">
        <v>148</v>
      </c>
    </row>
    <row r="1172" spans="2:51" s="13" customFormat="1" ht="13.5">
      <c r="B1172" s="196"/>
      <c r="D1172" s="197" t="s">
        <v>158</v>
      </c>
      <c r="E1172" s="198" t="s">
        <v>20</v>
      </c>
      <c r="F1172" s="199" t="s">
        <v>341</v>
      </c>
      <c r="H1172" s="200">
        <v>36.35</v>
      </c>
      <c r="I1172" s="201"/>
      <c r="L1172" s="196"/>
      <c r="M1172" s="202"/>
      <c r="N1172" s="203"/>
      <c r="O1172" s="203"/>
      <c r="P1172" s="203"/>
      <c r="Q1172" s="203"/>
      <c r="R1172" s="203"/>
      <c r="S1172" s="203"/>
      <c r="T1172" s="204"/>
      <c r="AT1172" s="205" t="s">
        <v>158</v>
      </c>
      <c r="AU1172" s="205" t="s">
        <v>86</v>
      </c>
      <c r="AV1172" s="13" t="s">
        <v>86</v>
      </c>
      <c r="AW1172" s="13" t="s">
        <v>40</v>
      </c>
      <c r="AX1172" s="13" t="s">
        <v>22</v>
      </c>
      <c r="AY1172" s="205" t="s">
        <v>148</v>
      </c>
    </row>
    <row r="1173" spans="2:65" s="1" customFormat="1" ht="22.5" customHeight="1">
      <c r="B1173" s="173"/>
      <c r="C1173" s="174" t="s">
        <v>791</v>
      </c>
      <c r="D1173" s="174" t="s">
        <v>150</v>
      </c>
      <c r="E1173" s="175" t="s">
        <v>792</v>
      </c>
      <c r="F1173" s="176" t="s">
        <v>793</v>
      </c>
      <c r="G1173" s="177" t="s">
        <v>273</v>
      </c>
      <c r="H1173" s="178">
        <v>72.695</v>
      </c>
      <c r="I1173" s="179"/>
      <c r="J1173" s="180">
        <f>ROUND(I1173*H1173,2)</f>
        <v>0</v>
      </c>
      <c r="K1173" s="176" t="s">
        <v>154</v>
      </c>
      <c r="L1173" s="36"/>
      <c r="M1173" s="181" t="s">
        <v>20</v>
      </c>
      <c r="N1173" s="182" t="s">
        <v>48</v>
      </c>
      <c r="O1173" s="37"/>
      <c r="P1173" s="183">
        <f>O1173*H1173</f>
        <v>0</v>
      </c>
      <c r="Q1173" s="183">
        <v>0.1974776</v>
      </c>
      <c r="R1173" s="183">
        <f>Q1173*H1173</f>
        <v>14.355634131999999</v>
      </c>
      <c r="S1173" s="183">
        <v>0</v>
      </c>
      <c r="T1173" s="184">
        <f>S1173*H1173</f>
        <v>0</v>
      </c>
      <c r="AR1173" s="19" t="s">
        <v>155</v>
      </c>
      <c r="AT1173" s="19" t="s">
        <v>150</v>
      </c>
      <c r="AU1173" s="19" t="s">
        <v>86</v>
      </c>
      <c r="AY1173" s="19" t="s">
        <v>148</v>
      </c>
      <c r="BE1173" s="185">
        <f>IF(N1173="základní",J1173,0)</f>
        <v>0</v>
      </c>
      <c r="BF1173" s="185">
        <f>IF(N1173="snížená",J1173,0)</f>
        <v>0</v>
      </c>
      <c r="BG1173" s="185">
        <f>IF(N1173="zákl. přenesená",J1173,0)</f>
        <v>0</v>
      </c>
      <c r="BH1173" s="185">
        <f>IF(N1173="sníž. přenesená",J1173,0)</f>
        <v>0</v>
      </c>
      <c r="BI1173" s="185">
        <f>IF(N1173="nulová",J1173,0)</f>
        <v>0</v>
      </c>
      <c r="BJ1173" s="19" t="s">
        <v>86</v>
      </c>
      <c r="BK1173" s="185">
        <f>ROUND(I1173*H1173,2)</f>
        <v>0</v>
      </c>
      <c r="BL1173" s="19" t="s">
        <v>155</v>
      </c>
      <c r="BM1173" s="19" t="s">
        <v>791</v>
      </c>
    </row>
    <row r="1174" spans="2:47" s="1" customFormat="1" ht="27">
      <c r="B1174" s="36"/>
      <c r="D1174" s="186" t="s">
        <v>156</v>
      </c>
      <c r="F1174" s="187" t="s">
        <v>794</v>
      </c>
      <c r="I1174" s="147"/>
      <c r="L1174" s="36"/>
      <c r="M1174" s="65"/>
      <c r="N1174" s="37"/>
      <c r="O1174" s="37"/>
      <c r="P1174" s="37"/>
      <c r="Q1174" s="37"/>
      <c r="R1174" s="37"/>
      <c r="S1174" s="37"/>
      <c r="T1174" s="66"/>
      <c r="AT1174" s="19" t="s">
        <v>156</v>
      </c>
      <c r="AU1174" s="19" t="s">
        <v>86</v>
      </c>
    </row>
    <row r="1175" spans="2:51" s="12" customFormat="1" ht="13.5">
      <c r="B1175" s="188"/>
      <c r="D1175" s="186" t="s">
        <v>158</v>
      </c>
      <c r="E1175" s="189" t="s">
        <v>20</v>
      </c>
      <c r="F1175" s="190" t="s">
        <v>795</v>
      </c>
      <c r="H1175" s="191" t="s">
        <v>20</v>
      </c>
      <c r="I1175" s="192"/>
      <c r="L1175" s="188"/>
      <c r="M1175" s="193"/>
      <c r="N1175" s="194"/>
      <c r="O1175" s="194"/>
      <c r="P1175" s="194"/>
      <c r="Q1175" s="194"/>
      <c r="R1175" s="194"/>
      <c r="S1175" s="194"/>
      <c r="T1175" s="195"/>
      <c r="AT1175" s="191" t="s">
        <v>158</v>
      </c>
      <c r="AU1175" s="191" t="s">
        <v>86</v>
      </c>
      <c r="AV1175" s="12" t="s">
        <v>22</v>
      </c>
      <c r="AW1175" s="12" t="s">
        <v>40</v>
      </c>
      <c r="AX1175" s="12" t="s">
        <v>76</v>
      </c>
      <c r="AY1175" s="191" t="s">
        <v>148</v>
      </c>
    </row>
    <row r="1176" spans="2:51" s="12" customFormat="1" ht="13.5">
      <c r="B1176" s="188"/>
      <c r="D1176" s="186" t="s">
        <v>158</v>
      </c>
      <c r="E1176" s="189" t="s">
        <v>20</v>
      </c>
      <c r="F1176" s="190" t="s">
        <v>160</v>
      </c>
      <c r="H1176" s="191" t="s">
        <v>20</v>
      </c>
      <c r="I1176" s="192"/>
      <c r="L1176" s="188"/>
      <c r="M1176" s="193"/>
      <c r="N1176" s="194"/>
      <c r="O1176" s="194"/>
      <c r="P1176" s="194"/>
      <c r="Q1176" s="194"/>
      <c r="R1176" s="194"/>
      <c r="S1176" s="194"/>
      <c r="T1176" s="195"/>
      <c r="AT1176" s="191" t="s">
        <v>158</v>
      </c>
      <c r="AU1176" s="191" t="s">
        <v>86</v>
      </c>
      <c r="AV1176" s="12" t="s">
        <v>22</v>
      </c>
      <c r="AW1176" s="12" t="s">
        <v>40</v>
      </c>
      <c r="AX1176" s="12" t="s">
        <v>76</v>
      </c>
      <c r="AY1176" s="191" t="s">
        <v>148</v>
      </c>
    </row>
    <row r="1177" spans="2:51" s="13" customFormat="1" ht="13.5">
      <c r="B1177" s="196"/>
      <c r="D1177" s="186" t="s">
        <v>158</v>
      </c>
      <c r="E1177" s="205" t="s">
        <v>20</v>
      </c>
      <c r="F1177" s="206" t="s">
        <v>796</v>
      </c>
      <c r="H1177" s="207">
        <v>72.695</v>
      </c>
      <c r="I1177" s="201"/>
      <c r="L1177" s="196"/>
      <c r="M1177" s="202"/>
      <c r="N1177" s="203"/>
      <c r="O1177" s="203"/>
      <c r="P1177" s="203"/>
      <c r="Q1177" s="203"/>
      <c r="R1177" s="203"/>
      <c r="S1177" s="203"/>
      <c r="T1177" s="204"/>
      <c r="AT1177" s="205" t="s">
        <v>158</v>
      </c>
      <c r="AU1177" s="205" t="s">
        <v>86</v>
      </c>
      <c r="AV1177" s="13" t="s">
        <v>86</v>
      </c>
      <c r="AW1177" s="13" t="s">
        <v>40</v>
      </c>
      <c r="AX1177" s="13" t="s">
        <v>22</v>
      </c>
      <c r="AY1177" s="205" t="s">
        <v>148</v>
      </c>
    </row>
    <row r="1178" spans="2:63" s="11" customFormat="1" ht="29.25" customHeight="1">
      <c r="B1178" s="159"/>
      <c r="D1178" s="170" t="s">
        <v>75</v>
      </c>
      <c r="E1178" s="171" t="s">
        <v>218</v>
      </c>
      <c r="F1178" s="171" t="s">
        <v>797</v>
      </c>
      <c r="I1178" s="162"/>
      <c r="J1178" s="172">
        <f>BK1178</f>
        <v>0</v>
      </c>
      <c r="L1178" s="159"/>
      <c r="M1178" s="164"/>
      <c r="N1178" s="165"/>
      <c r="O1178" s="165"/>
      <c r="P1178" s="166">
        <f>SUM(P1179:P1677)</f>
        <v>0</v>
      </c>
      <c r="Q1178" s="165"/>
      <c r="R1178" s="166">
        <f>SUM(R1179:R1677)</f>
        <v>0.038891774999999996</v>
      </c>
      <c r="S1178" s="165"/>
      <c r="T1178" s="167">
        <f>SUM(T1179:T1677)</f>
        <v>36.552091000000004</v>
      </c>
      <c r="AR1178" s="160" t="s">
        <v>22</v>
      </c>
      <c r="AT1178" s="168" t="s">
        <v>75</v>
      </c>
      <c r="AU1178" s="168" t="s">
        <v>22</v>
      </c>
      <c r="AY1178" s="160" t="s">
        <v>148</v>
      </c>
      <c r="BK1178" s="169">
        <f>SUM(BK1179:BK1677)</f>
        <v>0</v>
      </c>
    </row>
    <row r="1179" spans="2:65" s="1" customFormat="1" ht="22.5" customHeight="1">
      <c r="B1179" s="173"/>
      <c r="C1179" s="174" t="s">
        <v>798</v>
      </c>
      <c r="D1179" s="174" t="s">
        <v>150</v>
      </c>
      <c r="E1179" s="175" t="s">
        <v>799</v>
      </c>
      <c r="F1179" s="176" t="s">
        <v>800</v>
      </c>
      <c r="G1179" s="177" t="s">
        <v>153</v>
      </c>
      <c r="H1179" s="178">
        <v>1526.325</v>
      </c>
      <c r="I1179" s="179"/>
      <c r="J1179" s="180">
        <f>ROUND(I1179*H1179,2)</f>
        <v>0</v>
      </c>
      <c r="K1179" s="176" t="s">
        <v>154</v>
      </c>
      <c r="L1179" s="36"/>
      <c r="M1179" s="181" t="s">
        <v>20</v>
      </c>
      <c r="N1179" s="182" t="s">
        <v>48</v>
      </c>
      <c r="O1179" s="37"/>
      <c r="P1179" s="183">
        <f>O1179*H1179</f>
        <v>0</v>
      </c>
      <c r="Q1179" s="183">
        <v>0</v>
      </c>
      <c r="R1179" s="183">
        <f>Q1179*H1179</f>
        <v>0</v>
      </c>
      <c r="S1179" s="183">
        <v>0</v>
      </c>
      <c r="T1179" s="184">
        <f>S1179*H1179</f>
        <v>0</v>
      </c>
      <c r="AR1179" s="19" t="s">
        <v>155</v>
      </c>
      <c r="AT1179" s="19" t="s">
        <v>150</v>
      </c>
      <c r="AU1179" s="19" t="s">
        <v>86</v>
      </c>
      <c r="AY1179" s="19" t="s">
        <v>148</v>
      </c>
      <c r="BE1179" s="185">
        <f>IF(N1179="základní",J1179,0)</f>
        <v>0</v>
      </c>
      <c r="BF1179" s="185">
        <f>IF(N1179="snížená",J1179,0)</f>
        <v>0</v>
      </c>
      <c r="BG1179" s="185">
        <f>IF(N1179="zákl. přenesená",J1179,0)</f>
        <v>0</v>
      </c>
      <c r="BH1179" s="185">
        <f>IF(N1179="sníž. přenesená",J1179,0)</f>
        <v>0</v>
      </c>
      <c r="BI1179" s="185">
        <f>IF(N1179="nulová",J1179,0)</f>
        <v>0</v>
      </c>
      <c r="BJ1179" s="19" t="s">
        <v>86</v>
      </c>
      <c r="BK1179" s="185">
        <f>ROUND(I1179*H1179,2)</f>
        <v>0</v>
      </c>
      <c r="BL1179" s="19" t="s">
        <v>155</v>
      </c>
      <c r="BM1179" s="19" t="s">
        <v>801</v>
      </c>
    </row>
    <row r="1180" spans="2:47" s="1" customFormat="1" ht="27">
      <c r="B1180" s="36"/>
      <c r="D1180" s="186" t="s">
        <v>156</v>
      </c>
      <c r="F1180" s="187" t="s">
        <v>802</v>
      </c>
      <c r="I1180" s="147"/>
      <c r="L1180" s="36"/>
      <c r="M1180" s="65"/>
      <c r="N1180" s="37"/>
      <c r="O1180" s="37"/>
      <c r="P1180" s="37"/>
      <c r="Q1180" s="37"/>
      <c r="R1180" s="37"/>
      <c r="S1180" s="37"/>
      <c r="T1180" s="66"/>
      <c r="AT1180" s="19" t="s">
        <v>156</v>
      </c>
      <c r="AU1180" s="19" t="s">
        <v>86</v>
      </c>
    </row>
    <row r="1181" spans="2:51" s="12" customFormat="1" ht="13.5">
      <c r="B1181" s="188"/>
      <c r="D1181" s="186" t="s">
        <v>158</v>
      </c>
      <c r="E1181" s="189" t="s">
        <v>20</v>
      </c>
      <c r="F1181" s="190" t="s">
        <v>803</v>
      </c>
      <c r="H1181" s="191" t="s">
        <v>20</v>
      </c>
      <c r="I1181" s="192"/>
      <c r="L1181" s="188"/>
      <c r="M1181" s="193"/>
      <c r="N1181" s="194"/>
      <c r="O1181" s="194"/>
      <c r="P1181" s="194"/>
      <c r="Q1181" s="194"/>
      <c r="R1181" s="194"/>
      <c r="S1181" s="194"/>
      <c r="T1181" s="195"/>
      <c r="AT1181" s="191" t="s">
        <v>158</v>
      </c>
      <c r="AU1181" s="191" t="s">
        <v>86</v>
      </c>
      <c r="AV1181" s="12" t="s">
        <v>22</v>
      </c>
      <c r="AW1181" s="12" t="s">
        <v>40</v>
      </c>
      <c r="AX1181" s="12" t="s">
        <v>76</v>
      </c>
      <c r="AY1181" s="191" t="s">
        <v>148</v>
      </c>
    </row>
    <row r="1182" spans="2:51" s="12" customFormat="1" ht="13.5">
      <c r="B1182" s="188"/>
      <c r="D1182" s="186" t="s">
        <v>158</v>
      </c>
      <c r="E1182" s="189" t="s">
        <v>20</v>
      </c>
      <c r="F1182" s="190" t="s">
        <v>588</v>
      </c>
      <c r="H1182" s="191" t="s">
        <v>20</v>
      </c>
      <c r="I1182" s="192"/>
      <c r="L1182" s="188"/>
      <c r="M1182" s="193"/>
      <c r="N1182" s="194"/>
      <c r="O1182" s="194"/>
      <c r="P1182" s="194"/>
      <c r="Q1182" s="194"/>
      <c r="R1182" s="194"/>
      <c r="S1182" s="194"/>
      <c r="T1182" s="195"/>
      <c r="AT1182" s="191" t="s">
        <v>158</v>
      </c>
      <c r="AU1182" s="191" t="s">
        <v>86</v>
      </c>
      <c r="AV1182" s="12" t="s">
        <v>22</v>
      </c>
      <c r="AW1182" s="12" t="s">
        <v>40</v>
      </c>
      <c r="AX1182" s="12" t="s">
        <v>76</v>
      </c>
      <c r="AY1182" s="191" t="s">
        <v>148</v>
      </c>
    </row>
    <row r="1183" spans="2:51" s="12" customFormat="1" ht="13.5">
      <c r="B1183" s="188"/>
      <c r="D1183" s="186" t="s">
        <v>158</v>
      </c>
      <c r="E1183" s="189" t="s">
        <v>20</v>
      </c>
      <c r="F1183" s="190" t="s">
        <v>590</v>
      </c>
      <c r="H1183" s="191" t="s">
        <v>20</v>
      </c>
      <c r="I1183" s="192"/>
      <c r="L1183" s="188"/>
      <c r="M1183" s="193"/>
      <c r="N1183" s="194"/>
      <c r="O1183" s="194"/>
      <c r="P1183" s="194"/>
      <c r="Q1183" s="194"/>
      <c r="R1183" s="194"/>
      <c r="S1183" s="194"/>
      <c r="T1183" s="195"/>
      <c r="AT1183" s="191" t="s">
        <v>158</v>
      </c>
      <c r="AU1183" s="191" t="s">
        <v>86</v>
      </c>
      <c r="AV1183" s="12" t="s">
        <v>22</v>
      </c>
      <c r="AW1183" s="12" t="s">
        <v>40</v>
      </c>
      <c r="AX1183" s="12" t="s">
        <v>76</v>
      </c>
      <c r="AY1183" s="191" t="s">
        <v>148</v>
      </c>
    </row>
    <row r="1184" spans="2:51" s="13" customFormat="1" ht="13.5">
      <c r="B1184" s="196"/>
      <c r="D1184" s="186" t="s">
        <v>158</v>
      </c>
      <c r="E1184" s="205" t="s">
        <v>20</v>
      </c>
      <c r="F1184" s="206" t="s">
        <v>804</v>
      </c>
      <c r="H1184" s="207">
        <v>447.615</v>
      </c>
      <c r="I1184" s="201"/>
      <c r="L1184" s="196"/>
      <c r="M1184" s="202"/>
      <c r="N1184" s="203"/>
      <c r="O1184" s="203"/>
      <c r="P1184" s="203"/>
      <c r="Q1184" s="203"/>
      <c r="R1184" s="203"/>
      <c r="S1184" s="203"/>
      <c r="T1184" s="204"/>
      <c r="AT1184" s="205" t="s">
        <v>158</v>
      </c>
      <c r="AU1184" s="205" t="s">
        <v>86</v>
      </c>
      <c r="AV1184" s="13" t="s">
        <v>86</v>
      </c>
      <c r="AW1184" s="13" t="s">
        <v>40</v>
      </c>
      <c r="AX1184" s="13" t="s">
        <v>76</v>
      </c>
      <c r="AY1184" s="205" t="s">
        <v>148</v>
      </c>
    </row>
    <row r="1185" spans="2:51" s="12" customFormat="1" ht="13.5">
      <c r="B1185" s="188"/>
      <c r="D1185" s="186" t="s">
        <v>158</v>
      </c>
      <c r="E1185" s="189" t="s">
        <v>20</v>
      </c>
      <c r="F1185" s="190" t="s">
        <v>182</v>
      </c>
      <c r="H1185" s="191" t="s">
        <v>20</v>
      </c>
      <c r="I1185" s="192"/>
      <c r="L1185" s="188"/>
      <c r="M1185" s="193"/>
      <c r="N1185" s="194"/>
      <c r="O1185" s="194"/>
      <c r="P1185" s="194"/>
      <c r="Q1185" s="194"/>
      <c r="R1185" s="194"/>
      <c r="S1185" s="194"/>
      <c r="T1185" s="195"/>
      <c r="AT1185" s="191" t="s">
        <v>158</v>
      </c>
      <c r="AU1185" s="191" t="s">
        <v>86</v>
      </c>
      <c r="AV1185" s="12" t="s">
        <v>22</v>
      </c>
      <c r="AW1185" s="12" t="s">
        <v>40</v>
      </c>
      <c r="AX1185" s="12" t="s">
        <v>76</v>
      </c>
      <c r="AY1185" s="191" t="s">
        <v>148</v>
      </c>
    </row>
    <row r="1186" spans="2:51" s="13" customFormat="1" ht="13.5">
      <c r="B1186" s="196"/>
      <c r="D1186" s="186" t="s">
        <v>158</v>
      </c>
      <c r="E1186" s="205" t="s">
        <v>20</v>
      </c>
      <c r="F1186" s="206" t="s">
        <v>805</v>
      </c>
      <c r="H1186" s="207">
        <v>268.85</v>
      </c>
      <c r="I1186" s="201"/>
      <c r="L1186" s="196"/>
      <c r="M1186" s="202"/>
      <c r="N1186" s="203"/>
      <c r="O1186" s="203"/>
      <c r="P1186" s="203"/>
      <c r="Q1186" s="203"/>
      <c r="R1186" s="203"/>
      <c r="S1186" s="203"/>
      <c r="T1186" s="204"/>
      <c r="AT1186" s="205" t="s">
        <v>158</v>
      </c>
      <c r="AU1186" s="205" t="s">
        <v>86</v>
      </c>
      <c r="AV1186" s="13" t="s">
        <v>86</v>
      </c>
      <c r="AW1186" s="13" t="s">
        <v>40</v>
      </c>
      <c r="AX1186" s="13" t="s">
        <v>76</v>
      </c>
      <c r="AY1186" s="205" t="s">
        <v>148</v>
      </c>
    </row>
    <row r="1187" spans="2:51" s="12" customFormat="1" ht="13.5">
      <c r="B1187" s="188"/>
      <c r="D1187" s="186" t="s">
        <v>158</v>
      </c>
      <c r="E1187" s="189" t="s">
        <v>20</v>
      </c>
      <c r="F1187" s="190" t="s">
        <v>184</v>
      </c>
      <c r="H1187" s="191" t="s">
        <v>20</v>
      </c>
      <c r="I1187" s="192"/>
      <c r="L1187" s="188"/>
      <c r="M1187" s="193"/>
      <c r="N1187" s="194"/>
      <c r="O1187" s="194"/>
      <c r="P1187" s="194"/>
      <c r="Q1187" s="194"/>
      <c r="R1187" s="194"/>
      <c r="S1187" s="194"/>
      <c r="T1187" s="195"/>
      <c r="AT1187" s="191" t="s">
        <v>158</v>
      </c>
      <c r="AU1187" s="191" t="s">
        <v>86</v>
      </c>
      <c r="AV1187" s="12" t="s">
        <v>22</v>
      </c>
      <c r="AW1187" s="12" t="s">
        <v>40</v>
      </c>
      <c r="AX1187" s="12" t="s">
        <v>76</v>
      </c>
      <c r="AY1187" s="191" t="s">
        <v>148</v>
      </c>
    </row>
    <row r="1188" spans="2:51" s="13" customFormat="1" ht="13.5">
      <c r="B1188" s="196"/>
      <c r="D1188" s="186" t="s">
        <v>158</v>
      </c>
      <c r="E1188" s="205" t="s">
        <v>20</v>
      </c>
      <c r="F1188" s="206" t="s">
        <v>804</v>
      </c>
      <c r="H1188" s="207">
        <v>447.615</v>
      </c>
      <c r="I1188" s="201"/>
      <c r="L1188" s="196"/>
      <c r="M1188" s="202"/>
      <c r="N1188" s="203"/>
      <c r="O1188" s="203"/>
      <c r="P1188" s="203"/>
      <c r="Q1188" s="203"/>
      <c r="R1188" s="203"/>
      <c r="S1188" s="203"/>
      <c r="T1188" s="204"/>
      <c r="AT1188" s="205" t="s">
        <v>158</v>
      </c>
      <c r="AU1188" s="205" t="s">
        <v>86</v>
      </c>
      <c r="AV1188" s="13" t="s">
        <v>86</v>
      </c>
      <c r="AW1188" s="13" t="s">
        <v>40</v>
      </c>
      <c r="AX1188" s="13" t="s">
        <v>76</v>
      </c>
      <c r="AY1188" s="205" t="s">
        <v>148</v>
      </c>
    </row>
    <row r="1189" spans="2:51" s="12" customFormat="1" ht="13.5">
      <c r="B1189" s="188"/>
      <c r="D1189" s="186" t="s">
        <v>158</v>
      </c>
      <c r="E1189" s="189" t="s">
        <v>20</v>
      </c>
      <c r="F1189" s="190" t="s">
        <v>186</v>
      </c>
      <c r="H1189" s="191" t="s">
        <v>20</v>
      </c>
      <c r="I1189" s="192"/>
      <c r="L1189" s="188"/>
      <c r="M1189" s="193"/>
      <c r="N1189" s="194"/>
      <c r="O1189" s="194"/>
      <c r="P1189" s="194"/>
      <c r="Q1189" s="194"/>
      <c r="R1189" s="194"/>
      <c r="S1189" s="194"/>
      <c r="T1189" s="195"/>
      <c r="AT1189" s="191" t="s">
        <v>158</v>
      </c>
      <c r="AU1189" s="191" t="s">
        <v>86</v>
      </c>
      <c r="AV1189" s="12" t="s">
        <v>22</v>
      </c>
      <c r="AW1189" s="12" t="s">
        <v>40</v>
      </c>
      <c r="AX1189" s="12" t="s">
        <v>76</v>
      </c>
      <c r="AY1189" s="191" t="s">
        <v>148</v>
      </c>
    </row>
    <row r="1190" spans="2:51" s="13" customFormat="1" ht="13.5">
      <c r="B1190" s="196"/>
      <c r="D1190" s="186" t="s">
        <v>158</v>
      </c>
      <c r="E1190" s="205" t="s">
        <v>20</v>
      </c>
      <c r="F1190" s="206" t="s">
        <v>806</v>
      </c>
      <c r="H1190" s="207">
        <v>270.265</v>
      </c>
      <c r="I1190" s="201"/>
      <c r="L1190" s="196"/>
      <c r="M1190" s="202"/>
      <c r="N1190" s="203"/>
      <c r="O1190" s="203"/>
      <c r="P1190" s="203"/>
      <c r="Q1190" s="203"/>
      <c r="R1190" s="203"/>
      <c r="S1190" s="203"/>
      <c r="T1190" s="204"/>
      <c r="AT1190" s="205" t="s">
        <v>158</v>
      </c>
      <c r="AU1190" s="205" t="s">
        <v>86</v>
      </c>
      <c r="AV1190" s="13" t="s">
        <v>86</v>
      </c>
      <c r="AW1190" s="13" t="s">
        <v>40</v>
      </c>
      <c r="AX1190" s="13" t="s">
        <v>76</v>
      </c>
      <c r="AY1190" s="205" t="s">
        <v>148</v>
      </c>
    </row>
    <row r="1191" spans="2:51" s="12" customFormat="1" ht="13.5">
      <c r="B1191" s="188"/>
      <c r="D1191" s="186" t="s">
        <v>158</v>
      </c>
      <c r="E1191" s="189" t="s">
        <v>20</v>
      </c>
      <c r="F1191" s="190" t="s">
        <v>623</v>
      </c>
      <c r="H1191" s="191" t="s">
        <v>20</v>
      </c>
      <c r="I1191" s="192"/>
      <c r="L1191" s="188"/>
      <c r="M1191" s="193"/>
      <c r="N1191" s="194"/>
      <c r="O1191" s="194"/>
      <c r="P1191" s="194"/>
      <c r="Q1191" s="194"/>
      <c r="R1191" s="194"/>
      <c r="S1191" s="194"/>
      <c r="T1191" s="195"/>
      <c r="AT1191" s="191" t="s">
        <v>158</v>
      </c>
      <c r="AU1191" s="191" t="s">
        <v>86</v>
      </c>
      <c r="AV1191" s="12" t="s">
        <v>22</v>
      </c>
      <c r="AW1191" s="12" t="s">
        <v>40</v>
      </c>
      <c r="AX1191" s="12" t="s">
        <v>76</v>
      </c>
      <c r="AY1191" s="191" t="s">
        <v>148</v>
      </c>
    </row>
    <row r="1192" spans="2:51" s="13" customFormat="1" ht="13.5">
      <c r="B1192" s="196"/>
      <c r="D1192" s="186" t="s">
        <v>158</v>
      </c>
      <c r="E1192" s="205" t="s">
        <v>20</v>
      </c>
      <c r="F1192" s="206" t="s">
        <v>807</v>
      </c>
      <c r="H1192" s="207">
        <v>91.98</v>
      </c>
      <c r="I1192" s="201"/>
      <c r="L1192" s="196"/>
      <c r="M1192" s="202"/>
      <c r="N1192" s="203"/>
      <c r="O1192" s="203"/>
      <c r="P1192" s="203"/>
      <c r="Q1192" s="203"/>
      <c r="R1192" s="203"/>
      <c r="S1192" s="203"/>
      <c r="T1192" s="204"/>
      <c r="AT1192" s="205" t="s">
        <v>158</v>
      </c>
      <c r="AU1192" s="205" t="s">
        <v>86</v>
      </c>
      <c r="AV1192" s="13" t="s">
        <v>86</v>
      </c>
      <c r="AW1192" s="13" t="s">
        <v>40</v>
      </c>
      <c r="AX1192" s="13" t="s">
        <v>76</v>
      </c>
      <c r="AY1192" s="205" t="s">
        <v>148</v>
      </c>
    </row>
    <row r="1193" spans="2:51" s="15" customFormat="1" ht="13.5">
      <c r="B1193" s="216"/>
      <c r="D1193" s="197" t="s">
        <v>158</v>
      </c>
      <c r="E1193" s="217" t="s">
        <v>20</v>
      </c>
      <c r="F1193" s="218" t="s">
        <v>191</v>
      </c>
      <c r="H1193" s="219">
        <v>1526.325</v>
      </c>
      <c r="I1193" s="220"/>
      <c r="L1193" s="216"/>
      <c r="M1193" s="221"/>
      <c r="N1193" s="222"/>
      <c r="O1193" s="222"/>
      <c r="P1193" s="222"/>
      <c r="Q1193" s="222"/>
      <c r="R1193" s="222"/>
      <c r="S1193" s="222"/>
      <c r="T1193" s="223"/>
      <c r="AT1193" s="224" t="s">
        <v>158</v>
      </c>
      <c r="AU1193" s="224" t="s">
        <v>86</v>
      </c>
      <c r="AV1193" s="15" t="s">
        <v>155</v>
      </c>
      <c r="AW1193" s="15" t="s">
        <v>40</v>
      </c>
      <c r="AX1193" s="15" t="s">
        <v>22</v>
      </c>
      <c r="AY1193" s="224" t="s">
        <v>148</v>
      </c>
    </row>
    <row r="1194" spans="2:65" s="1" customFormat="1" ht="31.5" customHeight="1">
      <c r="B1194" s="173"/>
      <c r="C1194" s="174" t="s">
        <v>808</v>
      </c>
      <c r="D1194" s="174" t="s">
        <v>150</v>
      </c>
      <c r="E1194" s="175" t="s">
        <v>809</v>
      </c>
      <c r="F1194" s="176" t="s">
        <v>810</v>
      </c>
      <c r="G1194" s="177" t="s">
        <v>153</v>
      </c>
      <c r="H1194" s="178">
        <v>137369.25</v>
      </c>
      <c r="I1194" s="179"/>
      <c r="J1194" s="180">
        <f>ROUND(I1194*H1194,2)</f>
        <v>0</v>
      </c>
      <c r="K1194" s="176" t="s">
        <v>154</v>
      </c>
      <c r="L1194" s="36"/>
      <c r="M1194" s="181" t="s">
        <v>20</v>
      </c>
      <c r="N1194" s="182" t="s">
        <v>48</v>
      </c>
      <c r="O1194" s="37"/>
      <c r="P1194" s="183">
        <f>O1194*H1194</f>
        <v>0</v>
      </c>
      <c r="Q1194" s="183">
        <v>0</v>
      </c>
      <c r="R1194" s="183">
        <f>Q1194*H1194</f>
        <v>0</v>
      </c>
      <c r="S1194" s="183">
        <v>0</v>
      </c>
      <c r="T1194" s="184">
        <f>S1194*H1194</f>
        <v>0</v>
      </c>
      <c r="AR1194" s="19" t="s">
        <v>155</v>
      </c>
      <c r="AT1194" s="19" t="s">
        <v>150</v>
      </c>
      <c r="AU1194" s="19" t="s">
        <v>86</v>
      </c>
      <c r="AY1194" s="19" t="s">
        <v>148</v>
      </c>
      <c r="BE1194" s="185">
        <f>IF(N1194="základní",J1194,0)</f>
        <v>0</v>
      </c>
      <c r="BF1194" s="185">
        <f>IF(N1194="snížená",J1194,0)</f>
        <v>0</v>
      </c>
      <c r="BG1194" s="185">
        <f>IF(N1194="zákl. přenesená",J1194,0)</f>
        <v>0</v>
      </c>
      <c r="BH1194" s="185">
        <f>IF(N1194="sníž. přenesená",J1194,0)</f>
        <v>0</v>
      </c>
      <c r="BI1194" s="185">
        <f>IF(N1194="nulová",J1194,0)</f>
        <v>0</v>
      </c>
      <c r="BJ1194" s="19" t="s">
        <v>86</v>
      </c>
      <c r="BK1194" s="185">
        <f>ROUND(I1194*H1194,2)</f>
        <v>0</v>
      </c>
      <c r="BL1194" s="19" t="s">
        <v>155</v>
      </c>
      <c r="BM1194" s="19" t="s">
        <v>808</v>
      </c>
    </row>
    <row r="1195" spans="2:47" s="1" customFormat="1" ht="27">
      <c r="B1195" s="36"/>
      <c r="D1195" s="186" t="s">
        <v>156</v>
      </c>
      <c r="F1195" s="187" t="s">
        <v>811</v>
      </c>
      <c r="I1195" s="147"/>
      <c r="L1195" s="36"/>
      <c r="M1195" s="65"/>
      <c r="N1195" s="37"/>
      <c r="O1195" s="37"/>
      <c r="P1195" s="37"/>
      <c r="Q1195" s="37"/>
      <c r="R1195" s="37"/>
      <c r="S1195" s="37"/>
      <c r="T1195" s="66"/>
      <c r="AT1195" s="19" t="s">
        <v>156</v>
      </c>
      <c r="AU1195" s="19" t="s">
        <v>86</v>
      </c>
    </row>
    <row r="1196" spans="2:51" s="12" customFormat="1" ht="13.5">
      <c r="B1196" s="188"/>
      <c r="D1196" s="186" t="s">
        <v>158</v>
      </c>
      <c r="E1196" s="189" t="s">
        <v>20</v>
      </c>
      <c r="F1196" s="190" t="s">
        <v>812</v>
      </c>
      <c r="H1196" s="191" t="s">
        <v>20</v>
      </c>
      <c r="I1196" s="192"/>
      <c r="L1196" s="188"/>
      <c r="M1196" s="193"/>
      <c r="N1196" s="194"/>
      <c r="O1196" s="194"/>
      <c r="P1196" s="194"/>
      <c r="Q1196" s="194"/>
      <c r="R1196" s="194"/>
      <c r="S1196" s="194"/>
      <c r="T1196" s="195"/>
      <c r="AT1196" s="191" t="s">
        <v>158</v>
      </c>
      <c r="AU1196" s="191" t="s">
        <v>86</v>
      </c>
      <c r="AV1196" s="12" t="s">
        <v>22</v>
      </c>
      <c r="AW1196" s="12" t="s">
        <v>40</v>
      </c>
      <c r="AX1196" s="12" t="s">
        <v>76</v>
      </c>
      <c r="AY1196" s="191" t="s">
        <v>148</v>
      </c>
    </row>
    <row r="1197" spans="2:51" s="12" customFormat="1" ht="13.5">
      <c r="B1197" s="188"/>
      <c r="D1197" s="186" t="s">
        <v>158</v>
      </c>
      <c r="E1197" s="189" t="s">
        <v>20</v>
      </c>
      <c r="F1197" s="190" t="s">
        <v>813</v>
      </c>
      <c r="H1197" s="191" t="s">
        <v>20</v>
      </c>
      <c r="I1197" s="192"/>
      <c r="L1197" s="188"/>
      <c r="M1197" s="193"/>
      <c r="N1197" s="194"/>
      <c r="O1197" s="194"/>
      <c r="P1197" s="194"/>
      <c r="Q1197" s="194"/>
      <c r="R1197" s="194"/>
      <c r="S1197" s="194"/>
      <c r="T1197" s="195"/>
      <c r="AT1197" s="191" t="s">
        <v>158</v>
      </c>
      <c r="AU1197" s="191" t="s">
        <v>86</v>
      </c>
      <c r="AV1197" s="12" t="s">
        <v>22</v>
      </c>
      <c r="AW1197" s="12" t="s">
        <v>40</v>
      </c>
      <c r="AX1197" s="12" t="s">
        <v>76</v>
      </c>
      <c r="AY1197" s="191" t="s">
        <v>148</v>
      </c>
    </row>
    <row r="1198" spans="2:51" s="13" customFormat="1" ht="13.5">
      <c r="B1198" s="196"/>
      <c r="D1198" s="197" t="s">
        <v>158</v>
      </c>
      <c r="E1198" s="198" t="s">
        <v>20</v>
      </c>
      <c r="F1198" s="199" t="s">
        <v>814</v>
      </c>
      <c r="H1198" s="200">
        <v>137369.25</v>
      </c>
      <c r="I1198" s="201"/>
      <c r="L1198" s="196"/>
      <c r="M1198" s="202"/>
      <c r="N1198" s="203"/>
      <c r="O1198" s="203"/>
      <c r="P1198" s="203"/>
      <c r="Q1198" s="203"/>
      <c r="R1198" s="203"/>
      <c r="S1198" s="203"/>
      <c r="T1198" s="204"/>
      <c r="AT1198" s="205" t="s">
        <v>158</v>
      </c>
      <c r="AU1198" s="205" t="s">
        <v>86</v>
      </c>
      <c r="AV1198" s="13" t="s">
        <v>86</v>
      </c>
      <c r="AW1198" s="13" t="s">
        <v>40</v>
      </c>
      <c r="AX1198" s="13" t="s">
        <v>22</v>
      </c>
      <c r="AY1198" s="205" t="s">
        <v>148</v>
      </c>
    </row>
    <row r="1199" spans="2:65" s="1" customFormat="1" ht="31.5" customHeight="1">
      <c r="B1199" s="173"/>
      <c r="C1199" s="174" t="s">
        <v>815</v>
      </c>
      <c r="D1199" s="174" t="s">
        <v>150</v>
      </c>
      <c r="E1199" s="175" t="s">
        <v>816</v>
      </c>
      <c r="F1199" s="176" t="s">
        <v>817</v>
      </c>
      <c r="G1199" s="177" t="s">
        <v>153</v>
      </c>
      <c r="H1199" s="178">
        <v>1526.325</v>
      </c>
      <c r="I1199" s="179"/>
      <c r="J1199" s="180">
        <f>ROUND(I1199*H1199,2)</f>
        <v>0</v>
      </c>
      <c r="K1199" s="176" t="s">
        <v>154</v>
      </c>
      <c r="L1199" s="36"/>
      <c r="M1199" s="181" t="s">
        <v>20</v>
      </c>
      <c r="N1199" s="182" t="s">
        <v>48</v>
      </c>
      <c r="O1199" s="37"/>
      <c r="P1199" s="183">
        <f>O1199*H1199</f>
        <v>0</v>
      </c>
      <c r="Q1199" s="183">
        <v>0</v>
      </c>
      <c r="R1199" s="183">
        <f>Q1199*H1199</f>
        <v>0</v>
      </c>
      <c r="S1199" s="183">
        <v>0</v>
      </c>
      <c r="T1199" s="184">
        <f>S1199*H1199</f>
        <v>0</v>
      </c>
      <c r="AR1199" s="19" t="s">
        <v>155</v>
      </c>
      <c r="AT1199" s="19" t="s">
        <v>150</v>
      </c>
      <c r="AU1199" s="19" t="s">
        <v>86</v>
      </c>
      <c r="AY1199" s="19" t="s">
        <v>148</v>
      </c>
      <c r="BE1199" s="185">
        <f>IF(N1199="základní",J1199,0)</f>
        <v>0</v>
      </c>
      <c r="BF1199" s="185">
        <f>IF(N1199="snížená",J1199,0)</f>
        <v>0</v>
      </c>
      <c r="BG1199" s="185">
        <f>IF(N1199="zákl. přenesená",J1199,0)</f>
        <v>0</v>
      </c>
      <c r="BH1199" s="185">
        <f>IF(N1199="sníž. přenesená",J1199,0)</f>
        <v>0</v>
      </c>
      <c r="BI1199" s="185">
        <f>IF(N1199="nulová",J1199,0)</f>
        <v>0</v>
      </c>
      <c r="BJ1199" s="19" t="s">
        <v>86</v>
      </c>
      <c r="BK1199" s="185">
        <f>ROUND(I1199*H1199,2)</f>
        <v>0</v>
      </c>
      <c r="BL1199" s="19" t="s">
        <v>155</v>
      </c>
      <c r="BM1199" s="19" t="s">
        <v>818</v>
      </c>
    </row>
    <row r="1200" spans="2:47" s="1" customFormat="1" ht="27">
      <c r="B1200" s="36"/>
      <c r="D1200" s="186" t="s">
        <v>156</v>
      </c>
      <c r="F1200" s="187" t="s">
        <v>819</v>
      </c>
      <c r="I1200" s="147"/>
      <c r="L1200" s="36"/>
      <c r="M1200" s="65"/>
      <c r="N1200" s="37"/>
      <c r="O1200" s="37"/>
      <c r="P1200" s="37"/>
      <c r="Q1200" s="37"/>
      <c r="R1200" s="37"/>
      <c r="S1200" s="37"/>
      <c r="T1200" s="66"/>
      <c r="AT1200" s="19" t="s">
        <v>156</v>
      </c>
      <c r="AU1200" s="19" t="s">
        <v>86</v>
      </c>
    </row>
    <row r="1201" spans="2:51" s="12" customFormat="1" ht="13.5">
      <c r="B1201" s="188"/>
      <c r="D1201" s="186" t="s">
        <v>158</v>
      </c>
      <c r="E1201" s="189" t="s">
        <v>20</v>
      </c>
      <c r="F1201" s="190" t="s">
        <v>820</v>
      </c>
      <c r="H1201" s="191" t="s">
        <v>20</v>
      </c>
      <c r="I1201" s="192"/>
      <c r="L1201" s="188"/>
      <c r="M1201" s="193"/>
      <c r="N1201" s="194"/>
      <c r="O1201" s="194"/>
      <c r="P1201" s="194"/>
      <c r="Q1201" s="194"/>
      <c r="R1201" s="194"/>
      <c r="S1201" s="194"/>
      <c r="T1201" s="195"/>
      <c r="AT1201" s="191" t="s">
        <v>158</v>
      </c>
      <c r="AU1201" s="191" t="s">
        <v>86</v>
      </c>
      <c r="AV1201" s="12" t="s">
        <v>22</v>
      </c>
      <c r="AW1201" s="12" t="s">
        <v>40</v>
      </c>
      <c r="AX1201" s="12" t="s">
        <v>76</v>
      </c>
      <c r="AY1201" s="191" t="s">
        <v>148</v>
      </c>
    </row>
    <row r="1202" spans="2:51" s="12" customFormat="1" ht="13.5">
      <c r="B1202" s="188"/>
      <c r="D1202" s="186" t="s">
        <v>158</v>
      </c>
      <c r="E1202" s="189" t="s">
        <v>20</v>
      </c>
      <c r="F1202" s="190" t="s">
        <v>588</v>
      </c>
      <c r="H1202" s="191" t="s">
        <v>20</v>
      </c>
      <c r="I1202" s="192"/>
      <c r="L1202" s="188"/>
      <c r="M1202" s="193"/>
      <c r="N1202" s="194"/>
      <c r="O1202" s="194"/>
      <c r="P1202" s="194"/>
      <c r="Q1202" s="194"/>
      <c r="R1202" s="194"/>
      <c r="S1202" s="194"/>
      <c r="T1202" s="195"/>
      <c r="AT1202" s="191" t="s">
        <v>158</v>
      </c>
      <c r="AU1202" s="191" t="s">
        <v>86</v>
      </c>
      <c r="AV1202" s="12" t="s">
        <v>22</v>
      </c>
      <c r="AW1202" s="12" t="s">
        <v>40</v>
      </c>
      <c r="AX1202" s="12" t="s">
        <v>76</v>
      </c>
      <c r="AY1202" s="191" t="s">
        <v>148</v>
      </c>
    </row>
    <row r="1203" spans="2:51" s="12" customFormat="1" ht="13.5">
      <c r="B1203" s="188"/>
      <c r="D1203" s="186" t="s">
        <v>158</v>
      </c>
      <c r="E1203" s="189" t="s">
        <v>20</v>
      </c>
      <c r="F1203" s="190" t="s">
        <v>590</v>
      </c>
      <c r="H1203" s="191" t="s">
        <v>20</v>
      </c>
      <c r="I1203" s="192"/>
      <c r="L1203" s="188"/>
      <c r="M1203" s="193"/>
      <c r="N1203" s="194"/>
      <c r="O1203" s="194"/>
      <c r="P1203" s="194"/>
      <c r="Q1203" s="194"/>
      <c r="R1203" s="194"/>
      <c r="S1203" s="194"/>
      <c r="T1203" s="195"/>
      <c r="AT1203" s="191" t="s">
        <v>158</v>
      </c>
      <c r="AU1203" s="191" t="s">
        <v>86</v>
      </c>
      <c r="AV1203" s="12" t="s">
        <v>22</v>
      </c>
      <c r="AW1203" s="12" t="s">
        <v>40</v>
      </c>
      <c r="AX1203" s="12" t="s">
        <v>76</v>
      </c>
      <c r="AY1203" s="191" t="s">
        <v>148</v>
      </c>
    </row>
    <row r="1204" spans="2:51" s="13" customFormat="1" ht="13.5">
      <c r="B1204" s="196"/>
      <c r="D1204" s="186" t="s">
        <v>158</v>
      </c>
      <c r="E1204" s="205" t="s">
        <v>20</v>
      </c>
      <c r="F1204" s="206" t="s">
        <v>804</v>
      </c>
      <c r="H1204" s="207">
        <v>447.615</v>
      </c>
      <c r="I1204" s="201"/>
      <c r="L1204" s="196"/>
      <c r="M1204" s="202"/>
      <c r="N1204" s="203"/>
      <c r="O1204" s="203"/>
      <c r="P1204" s="203"/>
      <c r="Q1204" s="203"/>
      <c r="R1204" s="203"/>
      <c r="S1204" s="203"/>
      <c r="T1204" s="204"/>
      <c r="AT1204" s="205" t="s">
        <v>158</v>
      </c>
      <c r="AU1204" s="205" t="s">
        <v>86</v>
      </c>
      <c r="AV1204" s="13" t="s">
        <v>86</v>
      </c>
      <c r="AW1204" s="13" t="s">
        <v>40</v>
      </c>
      <c r="AX1204" s="13" t="s">
        <v>76</v>
      </c>
      <c r="AY1204" s="205" t="s">
        <v>148</v>
      </c>
    </row>
    <row r="1205" spans="2:51" s="12" customFormat="1" ht="13.5">
      <c r="B1205" s="188"/>
      <c r="D1205" s="186" t="s">
        <v>158</v>
      </c>
      <c r="E1205" s="189" t="s">
        <v>20</v>
      </c>
      <c r="F1205" s="190" t="s">
        <v>182</v>
      </c>
      <c r="H1205" s="191" t="s">
        <v>20</v>
      </c>
      <c r="I1205" s="192"/>
      <c r="L1205" s="188"/>
      <c r="M1205" s="193"/>
      <c r="N1205" s="194"/>
      <c r="O1205" s="194"/>
      <c r="P1205" s="194"/>
      <c r="Q1205" s="194"/>
      <c r="R1205" s="194"/>
      <c r="S1205" s="194"/>
      <c r="T1205" s="195"/>
      <c r="AT1205" s="191" t="s">
        <v>158</v>
      </c>
      <c r="AU1205" s="191" t="s">
        <v>86</v>
      </c>
      <c r="AV1205" s="12" t="s">
        <v>22</v>
      </c>
      <c r="AW1205" s="12" t="s">
        <v>40</v>
      </c>
      <c r="AX1205" s="12" t="s">
        <v>76</v>
      </c>
      <c r="AY1205" s="191" t="s">
        <v>148</v>
      </c>
    </row>
    <row r="1206" spans="2:51" s="13" customFormat="1" ht="13.5">
      <c r="B1206" s="196"/>
      <c r="D1206" s="186" t="s">
        <v>158</v>
      </c>
      <c r="E1206" s="205" t="s">
        <v>20</v>
      </c>
      <c r="F1206" s="206" t="s">
        <v>805</v>
      </c>
      <c r="H1206" s="207">
        <v>268.85</v>
      </c>
      <c r="I1206" s="201"/>
      <c r="L1206" s="196"/>
      <c r="M1206" s="202"/>
      <c r="N1206" s="203"/>
      <c r="O1206" s="203"/>
      <c r="P1206" s="203"/>
      <c r="Q1206" s="203"/>
      <c r="R1206" s="203"/>
      <c r="S1206" s="203"/>
      <c r="T1206" s="204"/>
      <c r="AT1206" s="205" t="s">
        <v>158</v>
      </c>
      <c r="AU1206" s="205" t="s">
        <v>86</v>
      </c>
      <c r="AV1206" s="13" t="s">
        <v>86</v>
      </c>
      <c r="AW1206" s="13" t="s">
        <v>40</v>
      </c>
      <c r="AX1206" s="13" t="s">
        <v>76</v>
      </c>
      <c r="AY1206" s="205" t="s">
        <v>148</v>
      </c>
    </row>
    <row r="1207" spans="2:51" s="12" customFormat="1" ht="13.5">
      <c r="B1207" s="188"/>
      <c r="D1207" s="186" t="s">
        <v>158</v>
      </c>
      <c r="E1207" s="189" t="s">
        <v>20</v>
      </c>
      <c r="F1207" s="190" t="s">
        <v>184</v>
      </c>
      <c r="H1207" s="191" t="s">
        <v>20</v>
      </c>
      <c r="I1207" s="192"/>
      <c r="L1207" s="188"/>
      <c r="M1207" s="193"/>
      <c r="N1207" s="194"/>
      <c r="O1207" s="194"/>
      <c r="P1207" s="194"/>
      <c r="Q1207" s="194"/>
      <c r="R1207" s="194"/>
      <c r="S1207" s="194"/>
      <c r="T1207" s="195"/>
      <c r="AT1207" s="191" t="s">
        <v>158</v>
      </c>
      <c r="AU1207" s="191" t="s">
        <v>86</v>
      </c>
      <c r="AV1207" s="12" t="s">
        <v>22</v>
      </c>
      <c r="AW1207" s="12" t="s">
        <v>40</v>
      </c>
      <c r="AX1207" s="12" t="s">
        <v>76</v>
      </c>
      <c r="AY1207" s="191" t="s">
        <v>148</v>
      </c>
    </row>
    <row r="1208" spans="2:51" s="13" customFormat="1" ht="13.5">
      <c r="B1208" s="196"/>
      <c r="D1208" s="186" t="s">
        <v>158</v>
      </c>
      <c r="E1208" s="205" t="s">
        <v>20</v>
      </c>
      <c r="F1208" s="206" t="s">
        <v>804</v>
      </c>
      <c r="H1208" s="207">
        <v>447.615</v>
      </c>
      <c r="I1208" s="201"/>
      <c r="L1208" s="196"/>
      <c r="M1208" s="202"/>
      <c r="N1208" s="203"/>
      <c r="O1208" s="203"/>
      <c r="P1208" s="203"/>
      <c r="Q1208" s="203"/>
      <c r="R1208" s="203"/>
      <c r="S1208" s="203"/>
      <c r="T1208" s="204"/>
      <c r="AT1208" s="205" t="s">
        <v>158</v>
      </c>
      <c r="AU1208" s="205" t="s">
        <v>86</v>
      </c>
      <c r="AV1208" s="13" t="s">
        <v>86</v>
      </c>
      <c r="AW1208" s="13" t="s">
        <v>40</v>
      </c>
      <c r="AX1208" s="13" t="s">
        <v>76</v>
      </c>
      <c r="AY1208" s="205" t="s">
        <v>148</v>
      </c>
    </row>
    <row r="1209" spans="2:51" s="12" customFormat="1" ht="13.5">
      <c r="B1209" s="188"/>
      <c r="D1209" s="186" t="s">
        <v>158</v>
      </c>
      <c r="E1209" s="189" t="s">
        <v>20</v>
      </c>
      <c r="F1209" s="190" t="s">
        <v>186</v>
      </c>
      <c r="H1209" s="191" t="s">
        <v>20</v>
      </c>
      <c r="I1209" s="192"/>
      <c r="L1209" s="188"/>
      <c r="M1209" s="193"/>
      <c r="N1209" s="194"/>
      <c r="O1209" s="194"/>
      <c r="P1209" s="194"/>
      <c r="Q1209" s="194"/>
      <c r="R1209" s="194"/>
      <c r="S1209" s="194"/>
      <c r="T1209" s="195"/>
      <c r="AT1209" s="191" t="s">
        <v>158</v>
      </c>
      <c r="AU1209" s="191" t="s">
        <v>86</v>
      </c>
      <c r="AV1209" s="12" t="s">
        <v>22</v>
      </c>
      <c r="AW1209" s="12" t="s">
        <v>40</v>
      </c>
      <c r="AX1209" s="12" t="s">
        <v>76</v>
      </c>
      <c r="AY1209" s="191" t="s">
        <v>148</v>
      </c>
    </row>
    <row r="1210" spans="2:51" s="13" customFormat="1" ht="13.5">
      <c r="B1210" s="196"/>
      <c r="D1210" s="186" t="s">
        <v>158</v>
      </c>
      <c r="E1210" s="205" t="s">
        <v>20</v>
      </c>
      <c r="F1210" s="206" t="s">
        <v>806</v>
      </c>
      <c r="H1210" s="207">
        <v>270.265</v>
      </c>
      <c r="I1210" s="201"/>
      <c r="L1210" s="196"/>
      <c r="M1210" s="202"/>
      <c r="N1210" s="203"/>
      <c r="O1210" s="203"/>
      <c r="P1210" s="203"/>
      <c r="Q1210" s="203"/>
      <c r="R1210" s="203"/>
      <c r="S1210" s="203"/>
      <c r="T1210" s="204"/>
      <c r="AT1210" s="205" t="s">
        <v>158</v>
      </c>
      <c r="AU1210" s="205" t="s">
        <v>86</v>
      </c>
      <c r="AV1210" s="13" t="s">
        <v>86</v>
      </c>
      <c r="AW1210" s="13" t="s">
        <v>40</v>
      </c>
      <c r="AX1210" s="13" t="s">
        <v>76</v>
      </c>
      <c r="AY1210" s="205" t="s">
        <v>148</v>
      </c>
    </row>
    <row r="1211" spans="2:51" s="12" customFormat="1" ht="13.5">
      <c r="B1211" s="188"/>
      <c r="D1211" s="186" t="s">
        <v>158</v>
      </c>
      <c r="E1211" s="189" t="s">
        <v>20</v>
      </c>
      <c r="F1211" s="190" t="s">
        <v>623</v>
      </c>
      <c r="H1211" s="191" t="s">
        <v>20</v>
      </c>
      <c r="I1211" s="192"/>
      <c r="L1211" s="188"/>
      <c r="M1211" s="193"/>
      <c r="N1211" s="194"/>
      <c r="O1211" s="194"/>
      <c r="P1211" s="194"/>
      <c r="Q1211" s="194"/>
      <c r="R1211" s="194"/>
      <c r="S1211" s="194"/>
      <c r="T1211" s="195"/>
      <c r="AT1211" s="191" t="s">
        <v>158</v>
      </c>
      <c r="AU1211" s="191" t="s">
        <v>86</v>
      </c>
      <c r="AV1211" s="12" t="s">
        <v>22</v>
      </c>
      <c r="AW1211" s="12" t="s">
        <v>40</v>
      </c>
      <c r="AX1211" s="12" t="s">
        <v>76</v>
      </c>
      <c r="AY1211" s="191" t="s">
        <v>148</v>
      </c>
    </row>
    <row r="1212" spans="2:51" s="13" customFormat="1" ht="13.5">
      <c r="B1212" s="196"/>
      <c r="D1212" s="186" t="s">
        <v>158</v>
      </c>
      <c r="E1212" s="205" t="s">
        <v>20</v>
      </c>
      <c r="F1212" s="206" t="s">
        <v>807</v>
      </c>
      <c r="H1212" s="207">
        <v>91.98</v>
      </c>
      <c r="I1212" s="201"/>
      <c r="L1212" s="196"/>
      <c r="M1212" s="202"/>
      <c r="N1212" s="203"/>
      <c r="O1212" s="203"/>
      <c r="P1212" s="203"/>
      <c r="Q1212" s="203"/>
      <c r="R1212" s="203"/>
      <c r="S1212" s="203"/>
      <c r="T1212" s="204"/>
      <c r="AT1212" s="205" t="s">
        <v>158</v>
      </c>
      <c r="AU1212" s="205" t="s">
        <v>86</v>
      </c>
      <c r="AV1212" s="13" t="s">
        <v>86</v>
      </c>
      <c r="AW1212" s="13" t="s">
        <v>40</v>
      </c>
      <c r="AX1212" s="13" t="s">
        <v>76</v>
      </c>
      <c r="AY1212" s="205" t="s">
        <v>148</v>
      </c>
    </row>
    <row r="1213" spans="2:51" s="15" customFormat="1" ht="13.5">
      <c r="B1213" s="216"/>
      <c r="D1213" s="197" t="s">
        <v>158</v>
      </c>
      <c r="E1213" s="217" t="s">
        <v>20</v>
      </c>
      <c r="F1213" s="218" t="s">
        <v>191</v>
      </c>
      <c r="H1213" s="219">
        <v>1526.325</v>
      </c>
      <c r="I1213" s="220"/>
      <c r="L1213" s="216"/>
      <c r="M1213" s="221"/>
      <c r="N1213" s="222"/>
      <c r="O1213" s="222"/>
      <c r="P1213" s="222"/>
      <c r="Q1213" s="222"/>
      <c r="R1213" s="222"/>
      <c r="S1213" s="222"/>
      <c r="T1213" s="223"/>
      <c r="AT1213" s="224" t="s">
        <v>158</v>
      </c>
      <c r="AU1213" s="224" t="s">
        <v>86</v>
      </c>
      <c r="AV1213" s="15" t="s">
        <v>155</v>
      </c>
      <c r="AW1213" s="15" t="s">
        <v>40</v>
      </c>
      <c r="AX1213" s="15" t="s">
        <v>22</v>
      </c>
      <c r="AY1213" s="224" t="s">
        <v>148</v>
      </c>
    </row>
    <row r="1214" spans="2:65" s="1" customFormat="1" ht="22.5" customHeight="1">
      <c r="B1214" s="173"/>
      <c r="C1214" s="174" t="s">
        <v>821</v>
      </c>
      <c r="D1214" s="174" t="s">
        <v>150</v>
      </c>
      <c r="E1214" s="175" t="s">
        <v>822</v>
      </c>
      <c r="F1214" s="176" t="s">
        <v>823</v>
      </c>
      <c r="G1214" s="177" t="s">
        <v>153</v>
      </c>
      <c r="H1214" s="178">
        <v>1526.325</v>
      </c>
      <c r="I1214" s="179"/>
      <c r="J1214" s="180">
        <f>ROUND(I1214*H1214,2)</f>
        <v>0</v>
      </c>
      <c r="K1214" s="176" t="s">
        <v>154</v>
      </c>
      <c r="L1214" s="36"/>
      <c r="M1214" s="181" t="s">
        <v>20</v>
      </c>
      <c r="N1214" s="182" t="s">
        <v>48</v>
      </c>
      <c r="O1214" s="37"/>
      <c r="P1214" s="183">
        <f>O1214*H1214</f>
        <v>0</v>
      </c>
      <c r="Q1214" s="183">
        <v>0</v>
      </c>
      <c r="R1214" s="183">
        <f>Q1214*H1214</f>
        <v>0</v>
      </c>
      <c r="S1214" s="183">
        <v>0</v>
      </c>
      <c r="T1214" s="184">
        <f>S1214*H1214</f>
        <v>0</v>
      </c>
      <c r="AR1214" s="19" t="s">
        <v>155</v>
      </c>
      <c r="AT1214" s="19" t="s">
        <v>150</v>
      </c>
      <c r="AU1214" s="19" t="s">
        <v>86</v>
      </c>
      <c r="AY1214" s="19" t="s">
        <v>148</v>
      </c>
      <c r="BE1214" s="185">
        <f>IF(N1214="základní",J1214,0)</f>
        <v>0</v>
      </c>
      <c r="BF1214" s="185">
        <f>IF(N1214="snížená",J1214,0)</f>
        <v>0</v>
      </c>
      <c r="BG1214" s="185">
        <f>IF(N1214="zákl. přenesená",J1214,0)</f>
        <v>0</v>
      </c>
      <c r="BH1214" s="185">
        <f>IF(N1214="sníž. přenesená",J1214,0)</f>
        <v>0</v>
      </c>
      <c r="BI1214" s="185">
        <f>IF(N1214="nulová",J1214,0)</f>
        <v>0</v>
      </c>
      <c r="BJ1214" s="19" t="s">
        <v>86</v>
      </c>
      <c r="BK1214" s="185">
        <f>ROUND(I1214*H1214,2)</f>
        <v>0</v>
      </c>
      <c r="BL1214" s="19" t="s">
        <v>155</v>
      </c>
      <c r="BM1214" s="19" t="s">
        <v>821</v>
      </c>
    </row>
    <row r="1215" spans="2:47" s="1" customFormat="1" ht="13.5">
      <c r="B1215" s="36"/>
      <c r="D1215" s="186" t="s">
        <v>156</v>
      </c>
      <c r="F1215" s="187" t="s">
        <v>824</v>
      </c>
      <c r="I1215" s="147"/>
      <c r="L1215" s="36"/>
      <c r="M1215" s="65"/>
      <c r="N1215" s="37"/>
      <c r="O1215" s="37"/>
      <c r="P1215" s="37"/>
      <c r="Q1215" s="37"/>
      <c r="R1215" s="37"/>
      <c r="S1215" s="37"/>
      <c r="T1215" s="66"/>
      <c r="AT1215" s="19" t="s">
        <v>156</v>
      </c>
      <c r="AU1215" s="19" t="s">
        <v>86</v>
      </c>
    </row>
    <row r="1216" spans="2:51" s="12" customFormat="1" ht="13.5">
      <c r="B1216" s="188"/>
      <c r="D1216" s="186" t="s">
        <v>158</v>
      </c>
      <c r="E1216" s="189" t="s">
        <v>20</v>
      </c>
      <c r="F1216" s="190" t="s">
        <v>825</v>
      </c>
      <c r="H1216" s="191" t="s">
        <v>20</v>
      </c>
      <c r="I1216" s="192"/>
      <c r="L1216" s="188"/>
      <c r="M1216" s="193"/>
      <c r="N1216" s="194"/>
      <c r="O1216" s="194"/>
      <c r="P1216" s="194"/>
      <c r="Q1216" s="194"/>
      <c r="R1216" s="194"/>
      <c r="S1216" s="194"/>
      <c r="T1216" s="195"/>
      <c r="AT1216" s="191" t="s">
        <v>158</v>
      </c>
      <c r="AU1216" s="191" t="s">
        <v>86</v>
      </c>
      <c r="AV1216" s="12" t="s">
        <v>22</v>
      </c>
      <c r="AW1216" s="12" t="s">
        <v>40</v>
      </c>
      <c r="AX1216" s="12" t="s">
        <v>76</v>
      </c>
      <c r="AY1216" s="191" t="s">
        <v>148</v>
      </c>
    </row>
    <row r="1217" spans="2:51" s="12" customFormat="1" ht="13.5">
      <c r="B1217" s="188"/>
      <c r="D1217" s="186" t="s">
        <v>158</v>
      </c>
      <c r="E1217" s="189" t="s">
        <v>20</v>
      </c>
      <c r="F1217" s="190" t="s">
        <v>588</v>
      </c>
      <c r="H1217" s="191" t="s">
        <v>20</v>
      </c>
      <c r="I1217" s="192"/>
      <c r="L1217" s="188"/>
      <c r="M1217" s="193"/>
      <c r="N1217" s="194"/>
      <c r="O1217" s="194"/>
      <c r="P1217" s="194"/>
      <c r="Q1217" s="194"/>
      <c r="R1217" s="194"/>
      <c r="S1217" s="194"/>
      <c r="T1217" s="195"/>
      <c r="AT1217" s="191" t="s">
        <v>158</v>
      </c>
      <c r="AU1217" s="191" t="s">
        <v>86</v>
      </c>
      <c r="AV1217" s="12" t="s">
        <v>22</v>
      </c>
      <c r="AW1217" s="12" t="s">
        <v>40</v>
      </c>
      <c r="AX1217" s="12" t="s">
        <v>76</v>
      </c>
      <c r="AY1217" s="191" t="s">
        <v>148</v>
      </c>
    </row>
    <row r="1218" spans="2:51" s="12" customFormat="1" ht="13.5">
      <c r="B1218" s="188"/>
      <c r="D1218" s="186" t="s">
        <v>158</v>
      </c>
      <c r="E1218" s="189" t="s">
        <v>20</v>
      </c>
      <c r="F1218" s="190" t="s">
        <v>590</v>
      </c>
      <c r="H1218" s="191" t="s">
        <v>20</v>
      </c>
      <c r="I1218" s="192"/>
      <c r="L1218" s="188"/>
      <c r="M1218" s="193"/>
      <c r="N1218" s="194"/>
      <c r="O1218" s="194"/>
      <c r="P1218" s="194"/>
      <c r="Q1218" s="194"/>
      <c r="R1218" s="194"/>
      <c r="S1218" s="194"/>
      <c r="T1218" s="195"/>
      <c r="AT1218" s="191" t="s">
        <v>158</v>
      </c>
      <c r="AU1218" s="191" t="s">
        <v>86</v>
      </c>
      <c r="AV1218" s="12" t="s">
        <v>22</v>
      </c>
      <c r="AW1218" s="12" t="s">
        <v>40</v>
      </c>
      <c r="AX1218" s="12" t="s">
        <v>76</v>
      </c>
      <c r="AY1218" s="191" t="s">
        <v>148</v>
      </c>
    </row>
    <row r="1219" spans="2:51" s="13" customFormat="1" ht="13.5">
      <c r="B1219" s="196"/>
      <c r="D1219" s="186" t="s">
        <v>158</v>
      </c>
      <c r="E1219" s="205" t="s">
        <v>20</v>
      </c>
      <c r="F1219" s="206" t="s">
        <v>804</v>
      </c>
      <c r="H1219" s="207">
        <v>447.615</v>
      </c>
      <c r="I1219" s="201"/>
      <c r="L1219" s="196"/>
      <c r="M1219" s="202"/>
      <c r="N1219" s="203"/>
      <c r="O1219" s="203"/>
      <c r="P1219" s="203"/>
      <c r="Q1219" s="203"/>
      <c r="R1219" s="203"/>
      <c r="S1219" s="203"/>
      <c r="T1219" s="204"/>
      <c r="AT1219" s="205" t="s">
        <v>158</v>
      </c>
      <c r="AU1219" s="205" t="s">
        <v>86</v>
      </c>
      <c r="AV1219" s="13" t="s">
        <v>86</v>
      </c>
      <c r="AW1219" s="13" t="s">
        <v>40</v>
      </c>
      <c r="AX1219" s="13" t="s">
        <v>76</v>
      </c>
      <c r="AY1219" s="205" t="s">
        <v>148</v>
      </c>
    </row>
    <row r="1220" spans="2:51" s="12" customFormat="1" ht="13.5">
      <c r="B1220" s="188"/>
      <c r="D1220" s="186" t="s">
        <v>158</v>
      </c>
      <c r="E1220" s="189" t="s">
        <v>20</v>
      </c>
      <c r="F1220" s="190" t="s">
        <v>182</v>
      </c>
      <c r="H1220" s="191" t="s">
        <v>20</v>
      </c>
      <c r="I1220" s="192"/>
      <c r="L1220" s="188"/>
      <c r="M1220" s="193"/>
      <c r="N1220" s="194"/>
      <c r="O1220" s="194"/>
      <c r="P1220" s="194"/>
      <c r="Q1220" s="194"/>
      <c r="R1220" s="194"/>
      <c r="S1220" s="194"/>
      <c r="T1220" s="195"/>
      <c r="AT1220" s="191" t="s">
        <v>158</v>
      </c>
      <c r="AU1220" s="191" t="s">
        <v>86</v>
      </c>
      <c r="AV1220" s="12" t="s">
        <v>22</v>
      </c>
      <c r="AW1220" s="12" t="s">
        <v>40</v>
      </c>
      <c r="AX1220" s="12" t="s">
        <v>76</v>
      </c>
      <c r="AY1220" s="191" t="s">
        <v>148</v>
      </c>
    </row>
    <row r="1221" spans="2:51" s="13" customFormat="1" ht="13.5">
      <c r="B1221" s="196"/>
      <c r="D1221" s="186" t="s">
        <v>158</v>
      </c>
      <c r="E1221" s="205" t="s">
        <v>20</v>
      </c>
      <c r="F1221" s="206" t="s">
        <v>805</v>
      </c>
      <c r="H1221" s="207">
        <v>268.85</v>
      </c>
      <c r="I1221" s="201"/>
      <c r="L1221" s="196"/>
      <c r="M1221" s="202"/>
      <c r="N1221" s="203"/>
      <c r="O1221" s="203"/>
      <c r="P1221" s="203"/>
      <c r="Q1221" s="203"/>
      <c r="R1221" s="203"/>
      <c r="S1221" s="203"/>
      <c r="T1221" s="204"/>
      <c r="AT1221" s="205" t="s">
        <v>158</v>
      </c>
      <c r="AU1221" s="205" t="s">
        <v>86</v>
      </c>
      <c r="AV1221" s="13" t="s">
        <v>86</v>
      </c>
      <c r="AW1221" s="13" t="s">
        <v>40</v>
      </c>
      <c r="AX1221" s="13" t="s">
        <v>76</v>
      </c>
      <c r="AY1221" s="205" t="s">
        <v>148</v>
      </c>
    </row>
    <row r="1222" spans="2:51" s="12" customFormat="1" ht="13.5">
      <c r="B1222" s="188"/>
      <c r="D1222" s="186" t="s">
        <v>158</v>
      </c>
      <c r="E1222" s="189" t="s">
        <v>20</v>
      </c>
      <c r="F1222" s="190" t="s">
        <v>184</v>
      </c>
      <c r="H1222" s="191" t="s">
        <v>20</v>
      </c>
      <c r="I1222" s="192"/>
      <c r="L1222" s="188"/>
      <c r="M1222" s="193"/>
      <c r="N1222" s="194"/>
      <c r="O1222" s="194"/>
      <c r="P1222" s="194"/>
      <c r="Q1222" s="194"/>
      <c r="R1222" s="194"/>
      <c r="S1222" s="194"/>
      <c r="T1222" s="195"/>
      <c r="AT1222" s="191" t="s">
        <v>158</v>
      </c>
      <c r="AU1222" s="191" t="s">
        <v>86</v>
      </c>
      <c r="AV1222" s="12" t="s">
        <v>22</v>
      </c>
      <c r="AW1222" s="12" t="s">
        <v>40</v>
      </c>
      <c r="AX1222" s="12" t="s">
        <v>76</v>
      </c>
      <c r="AY1222" s="191" t="s">
        <v>148</v>
      </c>
    </row>
    <row r="1223" spans="2:51" s="13" customFormat="1" ht="13.5">
      <c r="B1223" s="196"/>
      <c r="D1223" s="186" t="s">
        <v>158</v>
      </c>
      <c r="E1223" s="205" t="s">
        <v>20</v>
      </c>
      <c r="F1223" s="206" t="s">
        <v>804</v>
      </c>
      <c r="H1223" s="207">
        <v>447.615</v>
      </c>
      <c r="I1223" s="201"/>
      <c r="L1223" s="196"/>
      <c r="M1223" s="202"/>
      <c r="N1223" s="203"/>
      <c r="O1223" s="203"/>
      <c r="P1223" s="203"/>
      <c r="Q1223" s="203"/>
      <c r="R1223" s="203"/>
      <c r="S1223" s="203"/>
      <c r="T1223" s="204"/>
      <c r="AT1223" s="205" t="s">
        <v>158</v>
      </c>
      <c r="AU1223" s="205" t="s">
        <v>86</v>
      </c>
      <c r="AV1223" s="13" t="s">
        <v>86</v>
      </c>
      <c r="AW1223" s="13" t="s">
        <v>40</v>
      </c>
      <c r="AX1223" s="13" t="s">
        <v>76</v>
      </c>
      <c r="AY1223" s="205" t="s">
        <v>148</v>
      </c>
    </row>
    <row r="1224" spans="2:51" s="12" customFormat="1" ht="13.5">
      <c r="B1224" s="188"/>
      <c r="D1224" s="186" t="s">
        <v>158</v>
      </c>
      <c r="E1224" s="189" t="s">
        <v>20</v>
      </c>
      <c r="F1224" s="190" t="s">
        <v>186</v>
      </c>
      <c r="H1224" s="191" t="s">
        <v>20</v>
      </c>
      <c r="I1224" s="192"/>
      <c r="L1224" s="188"/>
      <c r="M1224" s="193"/>
      <c r="N1224" s="194"/>
      <c r="O1224" s="194"/>
      <c r="P1224" s="194"/>
      <c r="Q1224" s="194"/>
      <c r="R1224" s="194"/>
      <c r="S1224" s="194"/>
      <c r="T1224" s="195"/>
      <c r="AT1224" s="191" t="s">
        <v>158</v>
      </c>
      <c r="AU1224" s="191" t="s">
        <v>86</v>
      </c>
      <c r="AV1224" s="12" t="s">
        <v>22</v>
      </c>
      <c r="AW1224" s="12" t="s">
        <v>40</v>
      </c>
      <c r="AX1224" s="12" t="s">
        <v>76</v>
      </c>
      <c r="AY1224" s="191" t="s">
        <v>148</v>
      </c>
    </row>
    <row r="1225" spans="2:51" s="13" customFormat="1" ht="13.5">
      <c r="B1225" s="196"/>
      <c r="D1225" s="186" t="s">
        <v>158</v>
      </c>
      <c r="E1225" s="205" t="s">
        <v>20</v>
      </c>
      <c r="F1225" s="206" t="s">
        <v>806</v>
      </c>
      <c r="H1225" s="207">
        <v>270.265</v>
      </c>
      <c r="I1225" s="201"/>
      <c r="L1225" s="196"/>
      <c r="M1225" s="202"/>
      <c r="N1225" s="203"/>
      <c r="O1225" s="203"/>
      <c r="P1225" s="203"/>
      <c r="Q1225" s="203"/>
      <c r="R1225" s="203"/>
      <c r="S1225" s="203"/>
      <c r="T1225" s="204"/>
      <c r="AT1225" s="205" t="s">
        <v>158</v>
      </c>
      <c r="AU1225" s="205" t="s">
        <v>86</v>
      </c>
      <c r="AV1225" s="13" t="s">
        <v>86</v>
      </c>
      <c r="AW1225" s="13" t="s">
        <v>40</v>
      </c>
      <c r="AX1225" s="13" t="s">
        <v>76</v>
      </c>
      <c r="AY1225" s="205" t="s">
        <v>148</v>
      </c>
    </row>
    <row r="1226" spans="2:51" s="12" customFormat="1" ht="13.5">
      <c r="B1226" s="188"/>
      <c r="D1226" s="186" t="s">
        <v>158</v>
      </c>
      <c r="E1226" s="189" t="s">
        <v>20</v>
      </c>
      <c r="F1226" s="190" t="s">
        <v>623</v>
      </c>
      <c r="H1226" s="191" t="s">
        <v>20</v>
      </c>
      <c r="I1226" s="192"/>
      <c r="L1226" s="188"/>
      <c r="M1226" s="193"/>
      <c r="N1226" s="194"/>
      <c r="O1226" s="194"/>
      <c r="P1226" s="194"/>
      <c r="Q1226" s="194"/>
      <c r="R1226" s="194"/>
      <c r="S1226" s="194"/>
      <c r="T1226" s="195"/>
      <c r="AT1226" s="191" t="s">
        <v>158</v>
      </c>
      <c r="AU1226" s="191" t="s">
        <v>86</v>
      </c>
      <c r="AV1226" s="12" t="s">
        <v>22</v>
      </c>
      <c r="AW1226" s="12" t="s">
        <v>40</v>
      </c>
      <c r="AX1226" s="12" t="s">
        <v>76</v>
      </c>
      <c r="AY1226" s="191" t="s">
        <v>148</v>
      </c>
    </row>
    <row r="1227" spans="2:51" s="13" customFormat="1" ht="13.5">
      <c r="B1227" s="196"/>
      <c r="D1227" s="186" t="s">
        <v>158</v>
      </c>
      <c r="E1227" s="205" t="s">
        <v>20</v>
      </c>
      <c r="F1227" s="206" t="s">
        <v>807</v>
      </c>
      <c r="H1227" s="207">
        <v>91.98</v>
      </c>
      <c r="I1227" s="201"/>
      <c r="L1227" s="196"/>
      <c r="M1227" s="202"/>
      <c r="N1227" s="203"/>
      <c r="O1227" s="203"/>
      <c r="P1227" s="203"/>
      <c r="Q1227" s="203"/>
      <c r="R1227" s="203"/>
      <c r="S1227" s="203"/>
      <c r="T1227" s="204"/>
      <c r="AT1227" s="205" t="s">
        <v>158</v>
      </c>
      <c r="AU1227" s="205" t="s">
        <v>86</v>
      </c>
      <c r="AV1227" s="13" t="s">
        <v>86</v>
      </c>
      <c r="AW1227" s="13" t="s">
        <v>40</v>
      </c>
      <c r="AX1227" s="13" t="s">
        <v>76</v>
      </c>
      <c r="AY1227" s="205" t="s">
        <v>148</v>
      </c>
    </row>
    <row r="1228" spans="2:51" s="15" customFormat="1" ht="13.5">
      <c r="B1228" s="216"/>
      <c r="D1228" s="197" t="s">
        <v>158</v>
      </c>
      <c r="E1228" s="217" t="s">
        <v>20</v>
      </c>
      <c r="F1228" s="218" t="s">
        <v>191</v>
      </c>
      <c r="H1228" s="219">
        <v>1526.325</v>
      </c>
      <c r="I1228" s="220"/>
      <c r="L1228" s="216"/>
      <c r="M1228" s="221"/>
      <c r="N1228" s="222"/>
      <c r="O1228" s="222"/>
      <c r="P1228" s="222"/>
      <c r="Q1228" s="222"/>
      <c r="R1228" s="222"/>
      <c r="S1228" s="222"/>
      <c r="T1228" s="223"/>
      <c r="AT1228" s="224" t="s">
        <v>158</v>
      </c>
      <c r="AU1228" s="224" t="s">
        <v>86</v>
      </c>
      <c r="AV1228" s="15" t="s">
        <v>155</v>
      </c>
      <c r="AW1228" s="15" t="s">
        <v>40</v>
      </c>
      <c r="AX1228" s="15" t="s">
        <v>22</v>
      </c>
      <c r="AY1228" s="224" t="s">
        <v>148</v>
      </c>
    </row>
    <row r="1229" spans="2:65" s="1" customFormat="1" ht="22.5" customHeight="1">
      <c r="B1229" s="173"/>
      <c r="C1229" s="174" t="s">
        <v>826</v>
      </c>
      <c r="D1229" s="174" t="s">
        <v>150</v>
      </c>
      <c r="E1229" s="175" t="s">
        <v>827</v>
      </c>
      <c r="F1229" s="176" t="s">
        <v>828</v>
      </c>
      <c r="G1229" s="177" t="s">
        <v>153</v>
      </c>
      <c r="H1229" s="178">
        <v>137369.25</v>
      </c>
      <c r="I1229" s="179"/>
      <c r="J1229" s="180">
        <f>ROUND(I1229*H1229,2)</f>
        <v>0</v>
      </c>
      <c r="K1229" s="176" t="s">
        <v>154</v>
      </c>
      <c r="L1229" s="36"/>
      <c r="M1229" s="181" t="s">
        <v>20</v>
      </c>
      <c r="N1229" s="182" t="s">
        <v>48</v>
      </c>
      <c r="O1229" s="37"/>
      <c r="P1229" s="183">
        <f>O1229*H1229</f>
        <v>0</v>
      </c>
      <c r="Q1229" s="183">
        <v>0</v>
      </c>
      <c r="R1229" s="183">
        <f>Q1229*H1229</f>
        <v>0</v>
      </c>
      <c r="S1229" s="183">
        <v>0</v>
      </c>
      <c r="T1229" s="184">
        <f>S1229*H1229</f>
        <v>0</v>
      </c>
      <c r="AR1229" s="19" t="s">
        <v>155</v>
      </c>
      <c r="AT1229" s="19" t="s">
        <v>150</v>
      </c>
      <c r="AU1229" s="19" t="s">
        <v>86</v>
      </c>
      <c r="AY1229" s="19" t="s">
        <v>148</v>
      </c>
      <c r="BE1229" s="185">
        <f>IF(N1229="základní",J1229,0)</f>
        <v>0</v>
      </c>
      <c r="BF1229" s="185">
        <f>IF(N1229="snížená",J1229,0)</f>
        <v>0</v>
      </c>
      <c r="BG1229" s="185">
        <f>IF(N1229="zákl. přenesená",J1229,0)</f>
        <v>0</v>
      </c>
      <c r="BH1229" s="185">
        <f>IF(N1229="sníž. přenesená",J1229,0)</f>
        <v>0</v>
      </c>
      <c r="BI1229" s="185">
        <f>IF(N1229="nulová",J1229,0)</f>
        <v>0</v>
      </c>
      <c r="BJ1229" s="19" t="s">
        <v>86</v>
      </c>
      <c r="BK1229" s="185">
        <f>ROUND(I1229*H1229,2)</f>
        <v>0</v>
      </c>
      <c r="BL1229" s="19" t="s">
        <v>155</v>
      </c>
      <c r="BM1229" s="19" t="s">
        <v>826</v>
      </c>
    </row>
    <row r="1230" spans="2:47" s="1" customFormat="1" ht="13.5">
      <c r="B1230" s="36"/>
      <c r="D1230" s="186" t="s">
        <v>156</v>
      </c>
      <c r="F1230" s="187" t="s">
        <v>829</v>
      </c>
      <c r="I1230" s="147"/>
      <c r="L1230" s="36"/>
      <c r="M1230" s="65"/>
      <c r="N1230" s="37"/>
      <c r="O1230" s="37"/>
      <c r="P1230" s="37"/>
      <c r="Q1230" s="37"/>
      <c r="R1230" s="37"/>
      <c r="S1230" s="37"/>
      <c r="T1230" s="66"/>
      <c r="AT1230" s="19" t="s">
        <v>156</v>
      </c>
      <c r="AU1230" s="19" t="s">
        <v>86</v>
      </c>
    </row>
    <row r="1231" spans="2:51" s="12" customFormat="1" ht="13.5">
      <c r="B1231" s="188"/>
      <c r="D1231" s="186" t="s">
        <v>158</v>
      </c>
      <c r="E1231" s="189" t="s">
        <v>20</v>
      </c>
      <c r="F1231" s="190" t="s">
        <v>830</v>
      </c>
      <c r="H1231" s="191" t="s">
        <v>20</v>
      </c>
      <c r="I1231" s="192"/>
      <c r="L1231" s="188"/>
      <c r="M1231" s="193"/>
      <c r="N1231" s="194"/>
      <c r="O1231" s="194"/>
      <c r="P1231" s="194"/>
      <c r="Q1231" s="194"/>
      <c r="R1231" s="194"/>
      <c r="S1231" s="194"/>
      <c r="T1231" s="195"/>
      <c r="AT1231" s="191" t="s">
        <v>158</v>
      </c>
      <c r="AU1231" s="191" t="s">
        <v>86</v>
      </c>
      <c r="AV1231" s="12" t="s">
        <v>22</v>
      </c>
      <c r="AW1231" s="12" t="s">
        <v>40</v>
      </c>
      <c r="AX1231" s="12" t="s">
        <v>76</v>
      </c>
      <c r="AY1231" s="191" t="s">
        <v>148</v>
      </c>
    </row>
    <row r="1232" spans="2:51" s="12" customFormat="1" ht="13.5">
      <c r="B1232" s="188"/>
      <c r="D1232" s="186" t="s">
        <v>158</v>
      </c>
      <c r="E1232" s="189" t="s">
        <v>20</v>
      </c>
      <c r="F1232" s="190" t="s">
        <v>813</v>
      </c>
      <c r="H1232" s="191" t="s">
        <v>20</v>
      </c>
      <c r="I1232" s="192"/>
      <c r="L1232" s="188"/>
      <c r="M1232" s="193"/>
      <c r="N1232" s="194"/>
      <c r="O1232" s="194"/>
      <c r="P1232" s="194"/>
      <c r="Q1232" s="194"/>
      <c r="R1232" s="194"/>
      <c r="S1232" s="194"/>
      <c r="T1232" s="195"/>
      <c r="AT1232" s="191" t="s">
        <v>158</v>
      </c>
      <c r="AU1232" s="191" t="s">
        <v>86</v>
      </c>
      <c r="AV1232" s="12" t="s">
        <v>22</v>
      </c>
      <c r="AW1232" s="12" t="s">
        <v>40</v>
      </c>
      <c r="AX1232" s="12" t="s">
        <v>76</v>
      </c>
      <c r="AY1232" s="191" t="s">
        <v>148</v>
      </c>
    </row>
    <row r="1233" spans="2:51" s="13" customFormat="1" ht="13.5">
      <c r="B1233" s="196"/>
      <c r="D1233" s="197" t="s">
        <v>158</v>
      </c>
      <c r="E1233" s="198" t="s">
        <v>20</v>
      </c>
      <c r="F1233" s="199" t="s">
        <v>814</v>
      </c>
      <c r="H1233" s="200">
        <v>137369.25</v>
      </c>
      <c r="I1233" s="201"/>
      <c r="L1233" s="196"/>
      <c r="M1233" s="202"/>
      <c r="N1233" s="203"/>
      <c r="O1233" s="203"/>
      <c r="P1233" s="203"/>
      <c r="Q1233" s="203"/>
      <c r="R1233" s="203"/>
      <c r="S1233" s="203"/>
      <c r="T1233" s="204"/>
      <c r="AT1233" s="205" t="s">
        <v>158</v>
      </c>
      <c r="AU1233" s="205" t="s">
        <v>86</v>
      </c>
      <c r="AV1233" s="13" t="s">
        <v>86</v>
      </c>
      <c r="AW1233" s="13" t="s">
        <v>40</v>
      </c>
      <c r="AX1233" s="13" t="s">
        <v>22</v>
      </c>
      <c r="AY1233" s="205" t="s">
        <v>148</v>
      </c>
    </row>
    <row r="1234" spans="2:65" s="1" customFormat="1" ht="22.5" customHeight="1">
      <c r="B1234" s="173"/>
      <c r="C1234" s="174" t="s">
        <v>831</v>
      </c>
      <c r="D1234" s="174" t="s">
        <v>150</v>
      </c>
      <c r="E1234" s="175" t="s">
        <v>832</v>
      </c>
      <c r="F1234" s="176" t="s">
        <v>833</v>
      </c>
      <c r="G1234" s="177" t="s">
        <v>153</v>
      </c>
      <c r="H1234" s="178">
        <v>1526.325</v>
      </c>
      <c r="I1234" s="179"/>
      <c r="J1234" s="180">
        <f>ROUND(I1234*H1234,2)</f>
        <v>0</v>
      </c>
      <c r="K1234" s="176" t="s">
        <v>154</v>
      </c>
      <c r="L1234" s="36"/>
      <c r="M1234" s="181" t="s">
        <v>20</v>
      </c>
      <c r="N1234" s="182" t="s">
        <v>48</v>
      </c>
      <c r="O1234" s="37"/>
      <c r="P1234" s="183">
        <f>O1234*H1234</f>
        <v>0</v>
      </c>
      <c r="Q1234" s="183">
        <v>0</v>
      </c>
      <c r="R1234" s="183">
        <f>Q1234*H1234</f>
        <v>0</v>
      </c>
      <c r="S1234" s="183">
        <v>0</v>
      </c>
      <c r="T1234" s="184">
        <f>S1234*H1234</f>
        <v>0</v>
      </c>
      <c r="AR1234" s="19" t="s">
        <v>155</v>
      </c>
      <c r="AT1234" s="19" t="s">
        <v>150</v>
      </c>
      <c r="AU1234" s="19" t="s">
        <v>86</v>
      </c>
      <c r="AY1234" s="19" t="s">
        <v>148</v>
      </c>
      <c r="BE1234" s="185">
        <f>IF(N1234="základní",J1234,0)</f>
        <v>0</v>
      </c>
      <c r="BF1234" s="185">
        <f>IF(N1234="snížená",J1234,0)</f>
        <v>0</v>
      </c>
      <c r="BG1234" s="185">
        <f>IF(N1234="zákl. přenesená",J1234,0)</f>
        <v>0</v>
      </c>
      <c r="BH1234" s="185">
        <f>IF(N1234="sníž. přenesená",J1234,0)</f>
        <v>0</v>
      </c>
      <c r="BI1234" s="185">
        <f>IF(N1234="nulová",J1234,0)</f>
        <v>0</v>
      </c>
      <c r="BJ1234" s="19" t="s">
        <v>86</v>
      </c>
      <c r="BK1234" s="185">
        <f>ROUND(I1234*H1234,2)</f>
        <v>0</v>
      </c>
      <c r="BL1234" s="19" t="s">
        <v>155</v>
      </c>
      <c r="BM1234" s="19" t="s">
        <v>831</v>
      </c>
    </row>
    <row r="1235" spans="2:47" s="1" customFormat="1" ht="13.5">
      <c r="B1235" s="36"/>
      <c r="D1235" s="186" t="s">
        <v>156</v>
      </c>
      <c r="F1235" s="187" t="s">
        <v>834</v>
      </c>
      <c r="I1235" s="147"/>
      <c r="L1235" s="36"/>
      <c r="M1235" s="65"/>
      <c r="N1235" s="37"/>
      <c r="O1235" s="37"/>
      <c r="P1235" s="37"/>
      <c r="Q1235" s="37"/>
      <c r="R1235" s="37"/>
      <c r="S1235" s="37"/>
      <c r="T1235" s="66"/>
      <c r="AT1235" s="19" t="s">
        <v>156</v>
      </c>
      <c r="AU1235" s="19" t="s">
        <v>86</v>
      </c>
    </row>
    <row r="1236" spans="2:51" s="12" customFormat="1" ht="13.5">
      <c r="B1236" s="188"/>
      <c r="D1236" s="186" t="s">
        <v>158</v>
      </c>
      <c r="E1236" s="189" t="s">
        <v>20</v>
      </c>
      <c r="F1236" s="190" t="s">
        <v>835</v>
      </c>
      <c r="H1236" s="191" t="s">
        <v>20</v>
      </c>
      <c r="I1236" s="192"/>
      <c r="L1236" s="188"/>
      <c r="M1236" s="193"/>
      <c r="N1236" s="194"/>
      <c r="O1236" s="194"/>
      <c r="P1236" s="194"/>
      <c r="Q1236" s="194"/>
      <c r="R1236" s="194"/>
      <c r="S1236" s="194"/>
      <c r="T1236" s="195"/>
      <c r="AT1236" s="191" t="s">
        <v>158</v>
      </c>
      <c r="AU1236" s="191" t="s">
        <v>86</v>
      </c>
      <c r="AV1236" s="12" t="s">
        <v>22</v>
      </c>
      <c r="AW1236" s="12" t="s">
        <v>40</v>
      </c>
      <c r="AX1236" s="12" t="s">
        <v>76</v>
      </c>
      <c r="AY1236" s="191" t="s">
        <v>148</v>
      </c>
    </row>
    <row r="1237" spans="2:51" s="12" customFormat="1" ht="13.5">
      <c r="B1237" s="188"/>
      <c r="D1237" s="186" t="s">
        <v>158</v>
      </c>
      <c r="E1237" s="189" t="s">
        <v>20</v>
      </c>
      <c r="F1237" s="190" t="s">
        <v>588</v>
      </c>
      <c r="H1237" s="191" t="s">
        <v>20</v>
      </c>
      <c r="I1237" s="192"/>
      <c r="L1237" s="188"/>
      <c r="M1237" s="193"/>
      <c r="N1237" s="194"/>
      <c r="O1237" s="194"/>
      <c r="P1237" s="194"/>
      <c r="Q1237" s="194"/>
      <c r="R1237" s="194"/>
      <c r="S1237" s="194"/>
      <c r="T1237" s="195"/>
      <c r="AT1237" s="191" t="s">
        <v>158</v>
      </c>
      <c r="AU1237" s="191" t="s">
        <v>86</v>
      </c>
      <c r="AV1237" s="12" t="s">
        <v>22</v>
      </c>
      <c r="AW1237" s="12" t="s">
        <v>40</v>
      </c>
      <c r="AX1237" s="12" t="s">
        <v>76</v>
      </c>
      <c r="AY1237" s="191" t="s">
        <v>148</v>
      </c>
    </row>
    <row r="1238" spans="2:51" s="12" customFormat="1" ht="13.5">
      <c r="B1238" s="188"/>
      <c r="D1238" s="186" t="s">
        <v>158</v>
      </c>
      <c r="E1238" s="189" t="s">
        <v>20</v>
      </c>
      <c r="F1238" s="190" t="s">
        <v>590</v>
      </c>
      <c r="H1238" s="191" t="s">
        <v>20</v>
      </c>
      <c r="I1238" s="192"/>
      <c r="L1238" s="188"/>
      <c r="M1238" s="193"/>
      <c r="N1238" s="194"/>
      <c r="O1238" s="194"/>
      <c r="P1238" s="194"/>
      <c r="Q1238" s="194"/>
      <c r="R1238" s="194"/>
      <c r="S1238" s="194"/>
      <c r="T1238" s="195"/>
      <c r="AT1238" s="191" t="s">
        <v>158</v>
      </c>
      <c r="AU1238" s="191" t="s">
        <v>86</v>
      </c>
      <c r="AV1238" s="12" t="s">
        <v>22</v>
      </c>
      <c r="AW1238" s="12" t="s">
        <v>40</v>
      </c>
      <c r="AX1238" s="12" t="s">
        <v>76</v>
      </c>
      <c r="AY1238" s="191" t="s">
        <v>148</v>
      </c>
    </row>
    <row r="1239" spans="2:51" s="13" customFormat="1" ht="13.5">
      <c r="B1239" s="196"/>
      <c r="D1239" s="186" t="s">
        <v>158</v>
      </c>
      <c r="E1239" s="205" t="s">
        <v>20</v>
      </c>
      <c r="F1239" s="206" t="s">
        <v>804</v>
      </c>
      <c r="H1239" s="207">
        <v>447.615</v>
      </c>
      <c r="I1239" s="201"/>
      <c r="L1239" s="196"/>
      <c r="M1239" s="202"/>
      <c r="N1239" s="203"/>
      <c r="O1239" s="203"/>
      <c r="P1239" s="203"/>
      <c r="Q1239" s="203"/>
      <c r="R1239" s="203"/>
      <c r="S1239" s="203"/>
      <c r="T1239" s="204"/>
      <c r="AT1239" s="205" t="s">
        <v>158</v>
      </c>
      <c r="AU1239" s="205" t="s">
        <v>86</v>
      </c>
      <c r="AV1239" s="13" t="s">
        <v>86</v>
      </c>
      <c r="AW1239" s="13" t="s">
        <v>40</v>
      </c>
      <c r="AX1239" s="13" t="s">
        <v>76</v>
      </c>
      <c r="AY1239" s="205" t="s">
        <v>148</v>
      </c>
    </row>
    <row r="1240" spans="2:51" s="12" customFormat="1" ht="13.5">
      <c r="B1240" s="188"/>
      <c r="D1240" s="186" t="s">
        <v>158</v>
      </c>
      <c r="E1240" s="189" t="s">
        <v>20</v>
      </c>
      <c r="F1240" s="190" t="s">
        <v>182</v>
      </c>
      <c r="H1240" s="191" t="s">
        <v>20</v>
      </c>
      <c r="I1240" s="192"/>
      <c r="L1240" s="188"/>
      <c r="M1240" s="193"/>
      <c r="N1240" s="194"/>
      <c r="O1240" s="194"/>
      <c r="P1240" s="194"/>
      <c r="Q1240" s="194"/>
      <c r="R1240" s="194"/>
      <c r="S1240" s="194"/>
      <c r="T1240" s="195"/>
      <c r="AT1240" s="191" t="s">
        <v>158</v>
      </c>
      <c r="AU1240" s="191" t="s">
        <v>86</v>
      </c>
      <c r="AV1240" s="12" t="s">
        <v>22</v>
      </c>
      <c r="AW1240" s="12" t="s">
        <v>40</v>
      </c>
      <c r="AX1240" s="12" t="s">
        <v>76</v>
      </c>
      <c r="AY1240" s="191" t="s">
        <v>148</v>
      </c>
    </row>
    <row r="1241" spans="2:51" s="13" customFormat="1" ht="13.5">
      <c r="B1241" s="196"/>
      <c r="D1241" s="186" t="s">
        <v>158</v>
      </c>
      <c r="E1241" s="205" t="s">
        <v>20</v>
      </c>
      <c r="F1241" s="206" t="s">
        <v>805</v>
      </c>
      <c r="H1241" s="207">
        <v>268.85</v>
      </c>
      <c r="I1241" s="201"/>
      <c r="L1241" s="196"/>
      <c r="M1241" s="202"/>
      <c r="N1241" s="203"/>
      <c r="O1241" s="203"/>
      <c r="P1241" s="203"/>
      <c r="Q1241" s="203"/>
      <c r="R1241" s="203"/>
      <c r="S1241" s="203"/>
      <c r="T1241" s="204"/>
      <c r="AT1241" s="205" t="s">
        <v>158</v>
      </c>
      <c r="AU1241" s="205" t="s">
        <v>86</v>
      </c>
      <c r="AV1241" s="13" t="s">
        <v>86</v>
      </c>
      <c r="AW1241" s="13" t="s">
        <v>40</v>
      </c>
      <c r="AX1241" s="13" t="s">
        <v>76</v>
      </c>
      <c r="AY1241" s="205" t="s">
        <v>148</v>
      </c>
    </row>
    <row r="1242" spans="2:51" s="12" customFormat="1" ht="13.5">
      <c r="B1242" s="188"/>
      <c r="D1242" s="186" t="s">
        <v>158</v>
      </c>
      <c r="E1242" s="189" t="s">
        <v>20</v>
      </c>
      <c r="F1242" s="190" t="s">
        <v>184</v>
      </c>
      <c r="H1242" s="191" t="s">
        <v>20</v>
      </c>
      <c r="I1242" s="192"/>
      <c r="L1242" s="188"/>
      <c r="M1242" s="193"/>
      <c r="N1242" s="194"/>
      <c r="O1242" s="194"/>
      <c r="P1242" s="194"/>
      <c r="Q1242" s="194"/>
      <c r="R1242" s="194"/>
      <c r="S1242" s="194"/>
      <c r="T1242" s="195"/>
      <c r="AT1242" s="191" t="s">
        <v>158</v>
      </c>
      <c r="AU1242" s="191" t="s">
        <v>86</v>
      </c>
      <c r="AV1242" s="12" t="s">
        <v>22</v>
      </c>
      <c r="AW1242" s="12" t="s">
        <v>40</v>
      </c>
      <c r="AX1242" s="12" t="s">
        <v>76</v>
      </c>
      <c r="AY1242" s="191" t="s">
        <v>148</v>
      </c>
    </row>
    <row r="1243" spans="2:51" s="13" customFormat="1" ht="13.5">
      <c r="B1243" s="196"/>
      <c r="D1243" s="186" t="s">
        <v>158</v>
      </c>
      <c r="E1243" s="205" t="s">
        <v>20</v>
      </c>
      <c r="F1243" s="206" t="s">
        <v>804</v>
      </c>
      <c r="H1243" s="207">
        <v>447.615</v>
      </c>
      <c r="I1243" s="201"/>
      <c r="L1243" s="196"/>
      <c r="M1243" s="202"/>
      <c r="N1243" s="203"/>
      <c r="O1243" s="203"/>
      <c r="P1243" s="203"/>
      <c r="Q1243" s="203"/>
      <c r="R1243" s="203"/>
      <c r="S1243" s="203"/>
      <c r="T1243" s="204"/>
      <c r="AT1243" s="205" t="s">
        <v>158</v>
      </c>
      <c r="AU1243" s="205" t="s">
        <v>86</v>
      </c>
      <c r="AV1243" s="13" t="s">
        <v>86</v>
      </c>
      <c r="AW1243" s="13" t="s">
        <v>40</v>
      </c>
      <c r="AX1243" s="13" t="s">
        <v>76</v>
      </c>
      <c r="AY1243" s="205" t="s">
        <v>148</v>
      </c>
    </row>
    <row r="1244" spans="2:51" s="12" customFormat="1" ht="13.5">
      <c r="B1244" s="188"/>
      <c r="D1244" s="186" t="s">
        <v>158</v>
      </c>
      <c r="E1244" s="189" t="s">
        <v>20</v>
      </c>
      <c r="F1244" s="190" t="s">
        <v>186</v>
      </c>
      <c r="H1244" s="191" t="s">
        <v>20</v>
      </c>
      <c r="I1244" s="192"/>
      <c r="L1244" s="188"/>
      <c r="M1244" s="193"/>
      <c r="N1244" s="194"/>
      <c r="O1244" s="194"/>
      <c r="P1244" s="194"/>
      <c r="Q1244" s="194"/>
      <c r="R1244" s="194"/>
      <c r="S1244" s="194"/>
      <c r="T1244" s="195"/>
      <c r="AT1244" s="191" t="s">
        <v>158</v>
      </c>
      <c r="AU1244" s="191" t="s">
        <v>86</v>
      </c>
      <c r="AV1244" s="12" t="s">
        <v>22</v>
      </c>
      <c r="AW1244" s="12" t="s">
        <v>40</v>
      </c>
      <c r="AX1244" s="12" t="s">
        <v>76</v>
      </c>
      <c r="AY1244" s="191" t="s">
        <v>148</v>
      </c>
    </row>
    <row r="1245" spans="2:51" s="13" customFormat="1" ht="13.5">
      <c r="B1245" s="196"/>
      <c r="D1245" s="186" t="s">
        <v>158</v>
      </c>
      <c r="E1245" s="205" t="s">
        <v>20</v>
      </c>
      <c r="F1245" s="206" t="s">
        <v>806</v>
      </c>
      <c r="H1245" s="207">
        <v>270.265</v>
      </c>
      <c r="I1245" s="201"/>
      <c r="L1245" s="196"/>
      <c r="M1245" s="202"/>
      <c r="N1245" s="203"/>
      <c r="O1245" s="203"/>
      <c r="P1245" s="203"/>
      <c r="Q1245" s="203"/>
      <c r="R1245" s="203"/>
      <c r="S1245" s="203"/>
      <c r="T1245" s="204"/>
      <c r="AT1245" s="205" t="s">
        <v>158</v>
      </c>
      <c r="AU1245" s="205" t="s">
        <v>86</v>
      </c>
      <c r="AV1245" s="13" t="s">
        <v>86</v>
      </c>
      <c r="AW1245" s="13" t="s">
        <v>40</v>
      </c>
      <c r="AX1245" s="13" t="s">
        <v>76</v>
      </c>
      <c r="AY1245" s="205" t="s">
        <v>148</v>
      </c>
    </row>
    <row r="1246" spans="2:51" s="12" customFormat="1" ht="13.5">
      <c r="B1246" s="188"/>
      <c r="D1246" s="186" t="s">
        <v>158</v>
      </c>
      <c r="E1246" s="189" t="s">
        <v>20</v>
      </c>
      <c r="F1246" s="190" t="s">
        <v>623</v>
      </c>
      <c r="H1246" s="191" t="s">
        <v>20</v>
      </c>
      <c r="I1246" s="192"/>
      <c r="L1246" s="188"/>
      <c r="M1246" s="193"/>
      <c r="N1246" s="194"/>
      <c r="O1246" s="194"/>
      <c r="P1246" s="194"/>
      <c r="Q1246" s="194"/>
      <c r="R1246" s="194"/>
      <c r="S1246" s="194"/>
      <c r="T1246" s="195"/>
      <c r="AT1246" s="191" t="s">
        <v>158</v>
      </c>
      <c r="AU1246" s="191" t="s">
        <v>86</v>
      </c>
      <c r="AV1246" s="12" t="s">
        <v>22</v>
      </c>
      <c r="AW1246" s="12" t="s">
        <v>40</v>
      </c>
      <c r="AX1246" s="12" t="s">
        <v>76</v>
      </c>
      <c r="AY1246" s="191" t="s">
        <v>148</v>
      </c>
    </row>
    <row r="1247" spans="2:51" s="13" customFormat="1" ht="13.5">
      <c r="B1247" s="196"/>
      <c r="D1247" s="186" t="s">
        <v>158</v>
      </c>
      <c r="E1247" s="205" t="s">
        <v>20</v>
      </c>
      <c r="F1247" s="206" t="s">
        <v>807</v>
      </c>
      <c r="H1247" s="207">
        <v>91.98</v>
      </c>
      <c r="I1247" s="201"/>
      <c r="L1247" s="196"/>
      <c r="M1247" s="202"/>
      <c r="N1247" s="203"/>
      <c r="O1247" s="203"/>
      <c r="P1247" s="203"/>
      <c r="Q1247" s="203"/>
      <c r="R1247" s="203"/>
      <c r="S1247" s="203"/>
      <c r="T1247" s="204"/>
      <c r="AT1247" s="205" t="s">
        <v>158</v>
      </c>
      <c r="AU1247" s="205" t="s">
        <v>86</v>
      </c>
      <c r="AV1247" s="13" t="s">
        <v>86</v>
      </c>
      <c r="AW1247" s="13" t="s">
        <v>40</v>
      </c>
      <c r="AX1247" s="13" t="s">
        <v>76</v>
      </c>
      <c r="AY1247" s="205" t="s">
        <v>148</v>
      </c>
    </row>
    <row r="1248" spans="2:51" s="15" customFormat="1" ht="13.5">
      <c r="B1248" s="216"/>
      <c r="D1248" s="197" t="s">
        <v>158</v>
      </c>
      <c r="E1248" s="217" t="s">
        <v>20</v>
      </c>
      <c r="F1248" s="218" t="s">
        <v>191</v>
      </c>
      <c r="H1248" s="219">
        <v>1526.325</v>
      </c>
      <c r="I1248" s="220"/>
      <c r="L1248" s="216"/>
      <c r="M1248" s="221"/>
      <c r="N1248" s="222"/>
      <c r="O1248" s="222"/>
      <c r="P1248" s="222"/>
      <c r="Q1248" s="222"/>
      <c r="R1248" s="222"/>
      <c r="S1248" s="222"/>
      <c r="T1248" s="223"/>
      <c r="AT1248" s="224" t="s">
        <v>158</v>
      </c>
      <c r="AU1248" s="224" t="s">
        <v>86</v>
      </c>
      <c r="AV1248" s="15" t="s">
        <v>155</v>
      </c>
      <c r="AW1248" s="15" t="s">
        <v>40</v>
      </c>
      <c r="AX1248" s="15" t="s">
        <v>22</v>
      </c>
      <c r="AY1248" s="224" t="s">
        <v>148</v>
      </c>
    </row>
    <row r="1249" spans="2:65" s="1" customFormat="1" ht="31.5" customHeight="1">
      <c r="B1249" s="173"/>
      <c r="C1249" s="174" t="s">
        <v>836</v>
      </c>
      <c r="D1249" s="174" t="s">
        <v>150</v>
      </c>
      <c r="E1249" s="175" t="s">
        <v>837</v>
      </c>
      <c r="F1249" s="176" t="s">
        <v>838</v>
      </c>
      <c r="G1249" s="177" t="s">
        <v>153</v>
      </c>
      <c r="H1249" s="178">
        <v>229.45</v>
      </c>
      <c r="I1249" s="179"/>
      <c r="J1249" s="180">
        <f>ROUND(I1249*H1249,2)</f>
        <v>0</v>
      </c>
      <c r="K1249" s="176" t="s">
        <v>154</v>
      </c>
      <c r="L1249" s="36"/>
      <c r="M1249" s="181" t="s">
        <v>20</v>
      </c>
      <c r="N1249" s="182" t="s">
        <v>48</v>
      </c>
      <c r="O1249" s="37"/>
      <c r="P1249" s="183">
        <f>O1249*H1249</f>
        <v>0</v>
      </c>
      <c r="Q1249" s="183">
        <v>0.00013</v>
      </c>
      <c r="R1249" s="183">
        <f>Q1249*H1249</f>
        <v>0.029828499999999997</v>
      </c>
      <c r="S1249" s="183">
        <v>0</v>
      </c>
      <c r="T1249" s="184">
        <f>S1249*H1249</f>
        <v>0</v>
      </c>
      <c r="AR1249" s="19" t="s">
        <v>155</v>
      </c>
      <c r="AT1249" s="19" t="s">
        <v>150</v>
      </c>
      <c r="AU1249" s="19" t="s">
        <v>86</v>
      </c>
      <c r="AY1249" s="19" t="s">
        <v>148</v>
      </c>
      <c r="BE1249" s="185">
        <f>IF(N1249="základní",J1249,0)</f>
        <v>0</v>
      </c>
      <c r="BF1249" s="185">
        <f>IF(N1249="snížená",J1249,0)</f>
        <v>0</v>
      </c>
      <c r="BG1249" s="185">
        <f>IF(N1249="zákl. přenesená",J1249,0)</f>
        <v>0</v>
      </c>
      <c r="BH1249" s="185">
        <f>IF(N1249="sníž. přenesená",J1249,0)</f>
        <v>0</v>
      </c>
      <c r="BI1249" s="185">
        <f>IF(N1249="nulová",J1249,0)</f>
        <v>0</v>
      </c>
      <c r="BJ1249" s="19" t="s">
        <v>86</v>
      </c>
      <c r="BK1249" s="185">
        <f>ROUND(I1249*H1249,2)</f>
        <v>0</v>
      </c>
      <c r="BL1249" s="19" t="s">
        <v>155</v>
      </c>
      <c r="BM1249" s="19" t="s">
        <v>836</v>
      </c>
    </row>
    <row r="1250" spans="2:47" s="1" customFormat="1" ht="27">
      <c r="B1250" s="36"/>
      <c r="D1250" s="186" t="s">
        <v>156</v>
      </c>
      <c r="F1250" s="187" t="s">
        <v>839</v>
      </c>
      <c r="I1250" s="147"/>
      <c r="L1250" s="36"/>
      <c r="M1250" s="65"/>
      <c r="N1250" s="37"/>
      <c r="O1250" s="37"/>
      <c r="P1250" s="37"/>
      <c r="Q1250" s="37"/>
      <c r="R1250" s="37"/>
      <c r="S1250" s="37"/>
      <c r="T1250" s="66"/>
      <c r="AT1250" s="19" t="s">
        <v>156</v>
      </c>
      <c r="AU1250" s="19" t="s">
        <v>86</v>
      </c>
    </row>
    <row r="1251" spans="2:51" s="12" customFormat="1" ht="13.5">
      <c r="B1251" s="188"/>
      <c r="D1251" s="186" t="s">
        <v>158</v>
      </c>
      <c r="E1251" s="189" t="s">
        <v>20</v>
      </c>
      <c r="F1251" s="190" t="s">
        <v>840</v>
      </c>
      <c r="H1251" s="191" t="s">
        <v>20</v>
      </c>
      <c r="I1251" s="192"/>
      <c r="L1251" s="188"/>
      <c r="M1251" s="193"/>
      <c r="N1251" s="194"/>
      <c r="O1251" s="194"/>
      <c r="P1251" s="194"/>
      <c r="Q1251" s="194"/>
      <c r="R1251" s="194"/>
      <c r="S1251" s="194"/>
      <c r="T1251" s="195"/>
      <c r="AT1251" s="191" t="s">
        <v>158</v>
      </c>
      <c r="AU1251" s="191" t="s">
        <v>86</v>
      </c>
      <c r="AV1251" s="12" t="s">
        <v>22</v>
      </c>
      <c r="AW1251" s="12" t="s">
        <v>40</v>
      </c>
      <c r="AX1251" s="12" t="s">
        <v>76</v>
      </c>
      <c r="AY1251" s="191" t="s">
        <v>148</v>
      </c>
    </row>
    <row r="1252" spans="2:51" s="12" customFormat="1" ht="13.5">
      <c r="B1252" s="188"/>
      <c r="D1252" s="186" t="s">
        <v>158</v>
      </c>
      <c r="E1252" s="189" t="s">
        <v>20</v>
      </c>
      <c r="F1252" s="190" t="s">
        <v>175</v>
      </c>
      <c r="H1252" s="191" t="s">
        <v>20</v>
      </c>
      <c r="I1252" s="192"/>
      <c r="L1252" s="188"/>
      <c r="M1252" s="193"/>
      <c r="N1252" s="194"/>
      <c r="O1252" s="194"/>
      <c r="P1252" s="194"/>
      <c r="Q1252" s="194"/>
      <c r="R1252" s="194"/>
      <c r="S1252" s="194"/>
      <c r="T1252" s="195"/>
      <c r="AT1252" s="191" t="s">
        <v>158</v>
      </c>
      <c r="AU1252" s="191" t="s">
        <v>86</v>
      </c>
      <c r="AV1252" s="12" t="s">
        <v>22</v>
      </c>
      <c r="AW1252" s="12" t="s">
        <v>40</v>
      </c>
      <c r="AX1252" s="12" t="s">
        <v>76</v>
      </c>
      <c r="AY1252" s="191" t="s">
        <v>148</v>
      </c>
    </row>
    <row r="1253" spans="2:51" s="12" customFormat="1" ht="13.5">
      <c r="B1253" s="188"/>
      <c r="D1253" s="186" t="s">
        <v>158</v>
      </c>
      <c r="E1253" s="189" t="s">
        <v>20</v>
      </c>
      <c r="F1253" s="190" t="s">
        <v>348</v>
      </c>
      <c r="H1253" s="191" t="s">
        <v>20</v>
      </c>
      <c r="I1253" s="192"/>
      <c r="L1253" s="188"/>
      <c r="M1253" s="193"/>
      <c r="N1253" s="194"/>
      <c r="O1253" s="194"/>
      <c r="P1253" s="194"/>
      <c r="Q1253" s="194"/>
      <c r="R1253" s="194"/>
      <c r="S1253" s="194"/>
      <c r="T1253" s="195"/>
      <c r="AT1253" s="191" t="s">
        <v>158</v>
      </c>
      <c r="AU1253" s="191" t="s">
        <v>86</v>
      </c>
      <c r="AV1253" s="12" t="s">
        <v>22</v>
      </c>
      <c r="AW1253" s="12" t="s">
        <v>40</v>
      </c>
      <c r="AX1253" s="12" t="s">
        <v>76</v>
      </c>
      <c r="AY1253" s="191" t="s">
        <v>148</v>
      </c>
    </row>
    <row r="1254" spans="2:51" s="13" customFormat="1" ht="13.5">
      <c r="B1254" s="196"/>
      <c r="D1254" s="186" t="s">
        <v>158</v>
      </c>
      <c r="E1254" s="205" t="s">
        <v>20</v>
      </c>
      <c r="F1254" s="206" t="s">
        <v>349</v>
      </c>
      <c r="H1254" s="207">
        <v>16.67</v>
      </c>
      <c r="I1254" s="201"/>
      <c r="L1254" s="196"/>
      <c r="M1254" s="202"/>
      <c r="N1254" s="203"/>
      <c r="O1254" s="203"/>
      <c r="P1254" s="203"/>
      <c r="Q1254" s="203"/>
      <c r="R1254" s="203"/>
      <c r="S1254" s="203"/>
      <c r="T1254" s="204"/>
      <c r="AT1254" s="205" t="s">
        <v>158</v>
      </c>
      <c r="AU1254" s="205" t="s">
        <v>86</v>
      </c>
      <c r="AV1254" s="13" t="s">
        <v>86</v>
      </c>
      <c r="AW1254" s="13" t="s">
        <v>40</v>
      </c>
      <c r="AX1254" s="13" t="s">
        <v>76</v>
      </c>
      <c r="AY1254" s="205" t="s">
        <v>148</v>
      </c>
    </row>
    <row r="1255" spans="2:51" s="12" customFormat="1" ht="13.5">
      <c r="B1255" s="188"/>
      <c r="D1255" s="186" t="s">
        <v>158</v>
      </c>
      <c r="E1255" s="189" t="s">
        <v>20</v>
      </c>
      <c r="F1255" s="190" t="s">
        <v>350</v>
      </c>
      <c r="H1255" s="191" t="s">
        <v>20</v>
      </c>
      <c r="I1255" s="192"/>
      <c r="L1255" s="188"/>
      <c r="M1255" s="193"/>
      <c r="N1255" s="194"/>
      <c r="O1255" s="194"/>
      <c r="P1255" s="194"/>
      <c r="Q1255" s="194"/>
      <c r="R1255" s="194"/>
      <c r="S1255" s="194"/>
      <c r="T1255" s="195"/>
      <c r="AT1255" s="191" t="s">
        <v>158</v>
      </c>
      <c r="AU1255" s="191" t="s">
        <v>86</v>
      </c>
      <c r="AV1255" s="12" t="s">
        <v>22</v>
      </c>
      <c r="AW1255" s="12" t="s">
        <v>40</v>
      </c>
      <c r="AX1255" s="12" t="s">
        <v>76</v>
      </c>
      <c r="AY1255" s="191" t="s">
        <v>148</v>
      </c>
    </row>
    <row r="1256" spans="2:51" s="13" customFormat="1" ht="13.5">
      <c r="B1256" s="196"/>
      <c r="D1256" s="186" t="s">
        <v>158</v>
      </c>
      <c r="E1256" s="205" t="s">
        <v>20</v>
      </c>
      <c r="F1256" s="206" t="s">
        <v>351</v>
      </c>
      <c r="H1256" s="207">
        <v>23.69</v>
      </c>
      <c r="I1256" s="201"/>
      <c r="L1256" s="196"/>
      <c r="M1256" s="202"/>
      <c r="N1256" s="203"/>
      <c r="O1256" s="203"/>
      <c r="P1256" s="203"/>
      <c r="Q1256" s="203"/>
      <c r="R1256" s="203"/>
      <c r="S1256" s="203"/>
      <c r="T1256" s="204"/>
      <c r="AT1256" s="205" t="s">
        <v>158</v>
      </c>
      <c r="AU1256" s="205" t="s">
        <v>86</v>
      </c>
      <c r="AV1256" s="13" t="s">
        <v>86</v>
      </c>
      <c r="AW1256" s="13" t="s">
        <v>40</v>
      </c>
      <c r="AX1256" s="13" t="s">
        <v>76</v>
      </c>
      <c r="AY1256" s="205" t="s">
        <v>148</v>
      </c>
    </row>
    <row r="1257" spans="2:51" s="12" customFormat="1" ht="13.5">
      <c r="B1257" s="188"/>
      <c r="D1257" s="186" t="s">
        <v>158</v>
      </c>
      <c r="E1257" s="189" t="s">
        <v>20</v>
      </c>
      <c r="F1257" s="190" t="s">
        <v>352</v>
      </c>
      <c r="H1257" s="191" t="s">
        <v>20</v>
      </c>
      <c r="I1257" s="192"/>
      <c r="L1257" s="188"/>
      <c r="M1257" s="193"/>
      <c r="N1257" s="194"/>
      <c r="O1257" s="194"/>
      <c r="P1257" s="194"/>
      <c r="Q1257" s="194"/>
      <c r="R1257" s="194"/>
      <c r="S1257" s="194"/>
      <c r="T1257" s="195"/>
      <c r="AT1257" s="191" t="s">
        <v>158</v>
      </c>
      <c r="AU1257" s="191" t="s">
        <v>86</v>
      </c>
      <c r="AV1257" s="12" t="s">
        <v>22</v>
      </c>
      <c r="AW1257" s="12" t="s">
        <v>40</v>
      </c>
      <c r="AX1257" s="12" t="s">
        <v>76</v>
      </c>
      <c r="AY1257" s="191" t="s">
        <v>148</v>
      </c>
    </row>
    <row r="1258" spans="2:51" s="13" customFormat="1" ht="13.5">
      <c r="B1258" s="196"/>
      <c r="D1258" s="186" t="s">
        <v>158</v>
      </c>
      <c r="E1258" s="205" t="s">
        <v>20</v>
      </c>
      <c r="F1258" s="206" t="s">
        <v>353</v>
      </c>
      <c r="H1258" s="207">
        <v>6.76</v>
      </c>
      <c r="I1258" s="201"/>
      <c r="L1258" s="196"/>
      <c r="M1258" s="202"/>
      <c r="N1258" s="203"/>
      <c r="O1258" s="203"/>
      <c r="P1258" s="203"/>
      <c r="Q1258" s="203"/>
      <c r="R1258" s="203"/>
      <c r="S1258" s="203"/>
      <c r="T1258" s="204"/>
      <c r="AT1258" s="205" t="s">
        <v>158</v>
      </c>
      <c r="AU1258" s="205" t="s">
        <v>86</v>
      </c>
      <c r="AV1258" s="13" t="s">
        <v>86</v>
      </c>
      <c r="AW1258" s="13" t="s">
        <v>40</v>
      </c>
      <c r="AX1258" s="13" t="s">
        <v>76</v>
      </c>
      <c r="AY1258" s="205" t="s">
        <v>148</v>
      </c>
    </row>
    <row r="1259" spans="2:51" s="12" customFormat="1" ht="13.5">
      <c r="B1259" s="188"/>
      <c r="D1259" s="186" t="s">
        <v>158</v>
      </c>
      <c r="E1259" s="189" t="s">
        <v>20</v>
      </c>
      <c r="F1259" s="190" t="s">
        <v>354</v>
      </c>
      <c r="H1259" s="191" t="s">
        <v>20</v>
      </c>
      <c r="I1259" s="192"/>
      <c r="L1259" s="188"/>
      <c r="M1259" s="193"/>
      <c r="N1259" s="194"/>
      <c r="O1259" s="194"/>
      <c r="P1259" s="194"/>
      <c r="Q1259" s="194"/>
      <c r="R1259" s="194"/>
      <c r="S1259" s="194"/>
      <c r="T1259" s="195"/>
      <c r="AT1259" s="191" t="s">
        <v>158</v>
      </c>
      <c r="AU1259" s="191" t="s">
        <v>86</v>
      </c>
      <c r="AV1259" s="12" t="s">
        <v>22</v>
      </c>
      <c r="AW1259" s="12" t="s">
        <v>40</v>
      </c>
      <c r="AX1259" s="12" t="s">
        <v>76</v>
      </c>
      <c r="AY1259" s="191" t="s">
        <v>148</v>
      </c>
    </row>
    <row r="1260" spans="2:51" s="13" customFormat="1" ht="13.5">
      <c r="B1260" s="196"/>
      <c r="D1260" s="186" t="s">
        <v>158</v>
      </c>
      <c r="E1260" s="205" t="s">
        <v>20</v>
      </c>
      <c r="F1260" s="206" t="s">
        <v>351</v>
      </c>
      <c r="H1260" s="207">
        <v>23.69</v>
      </c>
      <c r="I1260" s="201"/>
      <c r="L1260" s="196"/>
      <c r="M1260" s="202"/>
      <c r="N1260" s="203"/>
      <c r="O1260" s="203"/>
      <c r="P1260" s="203"/>
      <c r="Q1260" s="203"/>
      <c r="R1260" s="203"/>
      <c r="S1260" s="203"/>
      <c r="T1260" s="204"/>
      <c r="AT1260" s="205" t="s">
        <v>158</v>
      </c>
      <c r="AU1260" s="205" t="s">
        <v>86</v>
      </c>
      <c r="AV1260" s="13" t="s">
        <v>86</v>
      </c>
      <c r="AW1260" s="13" t="s">
        <v>40</v>
      </c>
      <c r="AX1260" s="13" t="s">
        <v>76</v>
      </c>
      <c r="AY1260" s="205" t="s">
        <v>148</v>
      </c>
    </row>
    <row r="1261" spans="2:51" s="12" customFormat="1" ht="13.5">
      <c r="B1261" s="188"/>
      <c r="D1261" s="186" t="s">
        <v>158</v>
      </c>
      <c r="E1261" s="189" t="s">
        <v>20</v>
      </c>
      <c r="F1261" s="190" t="s">
        <v>355</v>
      </c>
      <c r="H1261" s="191" t="s">
        <v>20</v>
      </c>
      <c r="I1261" s="192"/>
      <c r="L1261" s="188"/>
      <c r="M1261" s="193"/>
      <c r="N1261" s="194"/>
      <c r="O1261" s="194"/>
      <c r="P1261" s="194"/>
      <c r="Q1261" s="194"/>
      <c r="R1261" s="194"/>
      <c r="S1261" s="194"/>
      <c r="T1261" s="195"/>
      <c r="AT1261" s="191" t="s">
        <v>158</v>
      </c>
      <c r="AU1261" s="191" t="s">
        <v>86</v>
      </c>
      <c r="AV1261" s="12" t="s">
        <v>22</v>
      </c>
      <c r="AW1261" s="12" t="s">
        <v>40</v>
      </c>
      <c r="AX1261" s="12" t="s">
        <v>76</v>
      </c>
      <c r="AY1261" s="191" t="s">
        <v>148</v>
      </c>
    </row>
    <row r="1262" spans="2:51" s="13" customFormat="1" ht="13.5">
      <c r="B1262" s="196"/>
      <c r="D1262" s="186" t="s">
        <v>158</v>
      </c>
      <c r="E1262" s="205" t="s">
        <v>20</v>
      </c>
      <c r="F1262" s="206" t="s">
        <v>349</v>
      </c>
      <c r="H1262" s="207">
        <v>16.67</v>
      </c>
      <c r="I1262" s="201"/>
      <c r="L1262" s="196"/>
      <c r="M1262" s="202"/>
      <c r="N1262" s="203"/>
      <c r="O1262" s="203"/>
      <c r="P1262" s="203"/>
      <c r="Q1262" s="203"/>
      <c r="R1262" s="203"/>
      <c r="S1262" s="203"/>
      <c r="T1262" s="204"/>
      <c r="AT1262" s="205" t="s">
        <v>158</v>
      </c>
      <c r="AU1262" s="205" t="s">
        <v>86</v>
      </c>
      <c r="AV1262" s="13" t="s">
        <v>86</v>
      </c>
      <c r="AW1262" s="13" t="s">
        <v>40</v>
      </c>
      <c r="AX1262" s="13" t="s">
        <v>76</v>
      </c>
      <c r="AY1262" s="205" t="s">
        <v>148</v>
      </c>
    </row>
    <row r="1263" spans="2:51" s="12" customFormat="1" ht="13.5">
      <c r="B1263" s="188"/>
      <c r="D1263" s="186" t="s">
        <v>158</v>
      </c>
      <c r="E1263" s="189" t="s">
        <v>20</v>
      </c>
      <c r="F1263" s="190" t="s">
        <v>356</v>
      </c>
      <c r="H1263" s="191" t="s">
        <v>20</v>
      </c>
      <c r="I1263" s="192"/>
      <c r="L1263" s="188"/>
      <c r="M1263" s="193"/>
      <c r="N1263" s="194"/>
      <c r="O1263" s="194"/>
      <c r="P1263" s="194"/>
      <c r="Q1263" s="194"/>
      <c r="R1263" s="194"/>
      <c r="S1263" s="194"/>
      <c r="T1263" s="195"/>
      <c r="AT1263" s="191" t="s">
        <v>158</v>
      </c>
      <c r="AU1263" s="191" t="s">
        <v>86</v>
      </c>
      <c r="AV1263" s="12" t="s">
        <v>22</v>
      </c>
      <c r="AW1263" s="12" t="s">
        <v>40</v>
      </c>
      <c r="AX1263" s="12" t="s">
        <v>76</v>
      </c>
      <c r="AY1263" s="191" t="s">
        <v>148</v>
      </c>
    </row>
    <row r="1264" spans="2:51" s="13" customFormat="1" ht="13.5">
      <c r="B1264" s="196"/>
      <c r="D1264" s="186" t="s">
        <v>158</v>
      </c>
      <c r="E1264" s="205" t="s">
        <v>20</v>
      </c>
      <c r="F1264" s="206" t="s">
        <v>351</v>
      </c>
      <c r="H1264" s="207">
        <v>23.69</v>
      </c>
      <c r="I1264" s="201"/>
      <c r="L1264" s="196"/>
      <c r="M1264" s="202"/>
      <c r="N1264" s="203"/>
      <c r="O1264" s="203"/>
      <c r="P1264" s="203"/>
      <c r="Q1264" s="203"/>
      <c r="R1264" s="203"/>
      <c r="S1264" s="203"/>
      <c r="T1264" s="204"/>
      <c r="AT1264" s="205" t="s">
        <v>158</v>
      </c>
      <c r="AU1264" s="205" t="s">
        <v>86</v>
      </c>
      <c r="AV1264" s="13" t="s">
        <v>86</v>
      </c>
      <c r="AW1264" s="13" t="s">
        <v>40</v>
      </c>
      <c r="AX1264" s="13" t="s">
        <v>76</v>
      </c>
      <c r="AY1264" s="205" t="s">
        <v>148</v>
      </c>
    </row>
    <row r="1265" spans="2:51" s="12" customFormat="1" ht="13.5">
      <c r="B1265" s="188"/>
      <c r="D1265" s="186" t="s">
        <v>158</v>
      </c>
      <c r="E1265" s="189" t="s">
        <v>20</v>
      </c>
      <c r="F1265" s="190" t="s">
        <v>357</v>
      </c>
      <c r="H1265" s="191" t="s">
        <v>20</v>
      </c>
      <c r="I1265" s="192"/>
      <c r="L1265" s="188"/>
      <c r="M1265" s="193"/>
      <c r="N1265" s="194"/>
      <c r="O1265" s="194"/>
      <c r="P1265" s="194"/>
      <c r="Q1265" s="194"/>
      <c r="R1265" s="194"/>
      <c r="S1265" s="194"/>
      <c r="T1265" s="195"/>
      <c r="AT1265" s="191" t="s">
        <v>158</v>
      </c>
      <c r="AU1265" s="191" t="s">
        <v>86</v>
      </c>
      <c r="AV1265" s="12" t="s">
        <v>22</v>
      </c>
      <c r="AW1265" s="12" t="s">
        <v>40</v>
      </c>
      <c r="AX1265" s="12" t="s">
        <v>76</v>
      </c>
      <c r="AY1265" s="191" t="s">
        <v>148</v>
      </c>
    </row>
    <row r="1266" spans="2:51" s="13" customFormat="1" ht="13.5">
      <c r="B1266" s="196"/>
      <c r="D1266" s="186" t="s">
        <v>158</v>
      </c>
      <c r="E1266" s="205" t="s">
        <v>20</v>
      </c>
      <c r="F1266" s="206" t="s">
        <v>358</v>
      </c>
      <c r="H1266" s="207">
        <v>1.19</v>
      </c>
      <c r="I1266" s="201"/>
      <c r="L1266" s="196"/>
      <c r="M1266" s="202"/>
      <c r="N1266" s="203"/>
      <c r="O1266" s="203"/>
      <c r="P1266" s="203"/>
      <c r="Q1266" s="203"/>
      <c r="R1266" s="203"/>
      <c r="S1266" s="203"/>
      <c r="T1266" s="204"/>
      <c r="AT1266" s="205" t="s">
        <v>158</v>
      </c>
      <c r="AU1266" s="205" t="s">
        <v>86</v>
      </c>
      <c r="AV1266" s="13" t="s">
        <v>86</v>
      </c>
      <c r="AW1266" s="13" t="s">
        <v>40</v>
      </c>
      <c r="AX1266" s="13" t="s">
        <v>76</v>
      </c>
      <c r="AY1266" s="205" t="s">
        <v>148</v>
      </c>
    </row>
    <row r="1267" spans="2:51" s="12" customFormat="1" ht="13.5">
      <c r="B1267" s="188"/>
      <c r="D1267" s="186" t="s">
        <v>158</v>
      </c>
      <c r="E1267" s="189" t="s">
        <v>20</v>
      </c>
      <c r="F1267" s="190" t="s">
        <v>359</v>
      </c>
      <c r="H1267" s="191" t="s">
        <v>20</v>
      </c>
      <c r="I1267" s="192"/>
      <c r="L1267" s="188"/>
      <c r="M1267" s="193"/>
      <c r="N1267" s="194"/>
      <c r="O1267" s="194"/>
      <c r="P1267" s="194"/>
      <c r="Q1267" s="194"/>
      <c r="R1267" s="194"/>
      <c r="S1267" s="194"/>
      <c r="T1267" s="195"/>
      <c r="AT1267" s="191" t="s">
        <v>158</v>
      </c>
      <c r="AU1267" s="191" t="s">
        <v>86</v>
      </c>
      <c r="AV1267" s="12" t="s">
        <v>22</v>
      </c>
      <c r="AW1267" s="12" t="s">
        <v>40</v>
      </c>
      <c r="AX1267" s="12" t="s">
        <v>76</v>
      </c>
      <c r="AY1267" s="191" t="s">
        <v>148</v>
      </c>
    </row>
    <row r="1268" spans="2:51" s="13" customFormat="1" ht="13.5">
      <c r="B1268" s="196"/>
      <c r="D1268" s="186" t="s">
        <v>158</v>
      </c>
      <c r="E1268" s="205" t="s">
        <v>20</v>
      </c>
      <c r="F1268" s="206" t="s">
        <v>358</v>
      </c>
      <c r="H1268" s="207">
        <v>1.19</v>
      </c>
      <c r="I1268" s="201"/>
      <c r="L1268" s="196"/>
      <c r="M1268" s="202"/>
      <c r="N1268" s="203"/>
      <c r="O1268" s="203"/>
      <c r="P1268" s="203"/>
      <c r="Q1268" s="203"/>
      <c r="R1268" s="203"/>
      <c r="S1268" s="203"/>
      <c r="T1268" s="204"/>
      <c r="AT1268" s="205" t="s">
        <v>158</v>
      </c>
      <c r="AU1268" s="205" t="s">
        <v>86</v>
      </c>
      <c r="AV1268" s="13" t="s">
        <v>86</v>
      </c>
      <c r="AW1268" s="13" t="s">
        <v>40</v>
      </c>
      <c r="AX1268" s="13" t="s">
        <v>76</v>
      </c>
      <c r="AY1268" s="205" t="s">
        <v>148</v>
      </c>
    </row>
    <row r="1269" spans="2:51" s="12" customFormat="1" ht="13.5">
      <c r="B1269" s="188"/>
      <c r="D1269" s="186" t="s">
        <v>158</v>
      </c>
      <c r="E1269" s="189" t="s">
        <v>20</v>
      </c>
      <c r="F1269" s="190" t="s">
        <v>360</v>
      </c>
      <c r="H1269" s="191" t="s">
        <v>20</v>
      </c>
      <c r="I1269" s="192"/>
      <c r="L1269" s="188"/>
      <c r="M1269" s="193"/>
      <c r="N1269" s="194"/>
      <c r="O1269" s="194"/>
      <c r="P1269" s="194"/>
      <c r="Q1269" s="194"/>
      <c r="R1269" s="194"/>
      <c r="S1269" s="194"/>
      <c r="T1269" s="195"/>
      <c r="AT1269" s="191" t="s">
        <v>158</v>
      </c>
      <c r="AU1269" s="191" t="s">
        <v>86</v>
      </c>
      <c r="AV1269" s="12" t="s">
        <v>22</v>
      </c>
      <c r="AW1269" s="12" t="s">
        <v>40</v>
      </c>
      <c r="AX1269" s="12" t="s">
        <v>76</v>
      </c>
      <c r="AY1269" s="191" t="s">
        <v>148</v>
      </c>
    </row>
    <row r="1270" spans="2:51" s="13" customFormat="1" ht="13.5">
      <c r="B1270" s="196"/>
      <c r="D1270" s="186" t="s">
        <v>158</v>
      </c>
      <c r="E1270" s="205" t="s">
        <v>20</v>
      </c>
      <c r="F1270" s="206" t="s">
        <v>358</v>
      </c>
      <c r="H1270" s="207">
        <v>1.19</v>
      </c>
      <c r="I1270" s="201"/>
      <c r="L1270" s="196"/>
      <c r="M1270" s="202"/>
      <c r="N1270" s="203"/>
      <c r="O1270" s="203"/>
      <c r="P1270" s="203"/>
      <c r="Q1270" s="203"/>
      <c r="R1270" s="203"/>
      <c r="S1270" s="203"/>
      <c r="T1270" s="204"/>
      <c r="AT1270" s="205" t="s">
        <v>158</v>
      </c>
      <c r="AU1270" s="205" t="s">
        <v>86</v>
      </c>
      <c r="AV1270" s="13" t="s">
        <v>86</v>
      </c>
      <c r="AW1270" s="13" t="s">
        <v>40</v>
      </c>
      <c r="AX1270" s="13" t="s">
        <v>76</v>
      </c>
      <c r="AY1270" s="205" t="s">
        <v>148</v>
      </c>
    </row>
    <row r="1271" spans="2:51" s="12" customFormat="1" ht="13.5">
      <c r="B1271" s="188"/>
      <c r="D1271" s="186" t="s">
        <v>158</v>
      </c>
      <c r="E1271" s="189" t="s">
        <v>20</v>
      </c>
      <c r="F1271" s="190" t="s">
        <v>361</v>
      </c>
      <c r="H1271" s="191" t="s">
        <v>20</v>
      </c>
      <c r="I1271" s="192"/>
      <c r="L1271" s="188"/>
      <c r="M1271" s="193"/>
      <c r="N1271" s="194"/>
      <c r="O1271" s="194"/>
      <c r="P1271" s="194"/>
      <c r="Q1271" s="194"/>
      <c r="R1271" s="194"/>
      <c r="S1271" s="194"/>
      <c r="T1271" s="195"/>
      <c r="AT1271" s="191" t="s">
        <v>158</v>
      </c>
      <c r="AU1271" s="191" t="s">
        <v>86</v>
      </c>
      <c r="AV1271" s="12" t="s">
        <v>22</v>
      </c>
      <c r="AW1271" s="12" t="s">
        <v>40</v>
      </c>
      <c r="AX1271" s="12" t="s">
        <v>76</v>
      </c>
      <c r="AY1271" s="191" t="s">
        <v>148</v>
      </c>
    </row>
    <row r="1272" spans="2:51" s="13" customFormat="1" ht="13.5">
      <c r="B1272" s="196"/>
      <c r="D1272" s="186" t="s">
        <v>158</v>
      </c>
      <c r="E1272" s="205" t="s">
        <v>20</v>
      </c>
      <c r="F1272" s="206" t="s">
        <v>362</v>
      </c>
      <c r="H1272" s="207">
        <v>6.58</v>
      </c>
      <c r="I1272" s="201"/>
      <c r="L1272" s="196"/>
      <c r="M1272" s="202"/>
      <c r="N1272" s="203"/>
      <c r="O1272" s="203"/>
      <c r="P1272" s="203"/>
      <c r="Q1272" s="203"/>
      <c r="R1272" s="203"/>
      <c r="S1272" s="203"/>
      <c r="T1272" s="204"/>
      <c r="AT1272" s="205" t="s">
        <v>158</v>
      </c>
      <c r="AU1272" s="205" t="s">
        <v>86</v>
      </c>
      <c r="AV1272" s="13" t="s">
        <v>86</v>
      </c>
      <c r="AW1272" s="13" t="s">
        <v>40</v>
      </c>
      <c r="AX1272" s="13" t="s">
        <v>76</v>
      </c>
      <c r="AY1272" s="205" t="s">
        <v>148</v>
      </c>
    </row>
    <row r="1273" spans="2:51" s="12" customFormat="1" ht="13.5">
      <c r="B1273" s="188"/>
      <c r="D1273" s="186" t="s">
        <v>158</v>
      </c>
      <c r="E1273" s="189" t="s">
        <v>20</v>
      </c>
      <c r="F1273" s="190" t="s">
        <v>363</v>
      </c>
      <c r="H1273" s="191" t="s">
        <v>20</v>
      </c>
      <c r="I1273" s="192"/>
      <c r="L1273" s="188"/>
      <c r="M1273" s="193"/>
      <c r="N1273" s="194"/>
      <c r="O1273" s="194"/>
      <c r="P1273" s="194"/>
      <c r="Q1273" s="194"/>
      <c r="R1273" s="194"/>
      <c r="S1273" s="194"/>
      <c r="T1273" s="195"/>
      <c r="AT1273" s="191" t="s">
        <v>158</v>
      </c>
      <c r="AU1273" s="191" t="s">
        <v>86</v>
      </c>
      <c r="AV1273" s="12" t="s">
        <v>22</v>
      </c>
      <c r="AW1273" s="12" t="s">
        <v>40</v>
      </c>
      <c r="AX1273" s="12" t="s">
        <v>76</v>
      </c>
      <c r="AY1273" s="191" t="s">
        <v>148</v>
      </c>
    </row>
    <row r="1274" spans="2:51" s="13" customFormat="1" ht="13.5">
      <c r="B1274" s="196"/>
      <c r="D1274" s="186" t="s">
        <v>158</v>
      </c>
      <c r="E1274" s="205" t="s">
        <v>20</v>
      </c>
      <c r="F1274" s="206" t="s">
        <v>351</v>
      </c>
      <c r="H1274" s="207">
        <v>23.69</v>
      </c>
      <c r="I1274" s="201"/>
      <c r="L1274" s="196"/>
      <c r="M1274" s="202"/>
      <c r="N1274" s="203"/>
      <c r="O1274" s="203"/>
      <c r="P1274" s="203"/>
      <c r="Q1274" s="203"/>
      <c r="R1274" s="203"/>
      <c r="S1274" s="203"/>
      <c r="T1274" s="204"/>
      <c r="AT1274" s="205" t="s">
        <v>158</v>
      </c>
      <c r="AU1274" s="205" t="s">
        <v>86</v>
      </c>
      <c r="AV1274" s="13" t="s">
        <v>86</v>
      </c>
      <c r="AW1274" s="13" t="s">
        <v>40</v>
      </c>
      <c r="AX1274" s="13" t="s">
        <v>76</v>
      </c>
      <c r="AY1274" s="205" t="s">
        <v>148</v>
      </c>
    </row>
    <row r="1275" spans="2:51" s="12" customFormat="1" ht="13.5">
      <c r="B1275" s="188"/>
      <c r="D1275" s="186" t="s">
        <v>158</v>
      </c>
      <c r="E1275" s="189" t="s">
        <v>20</v>
      </c>
      <c r="F1275" s="190" t="s">
        <v>364</v>
      </c>
      <c r="H1275" s="191" t="s">
        <v>20</v>
      </c>
      <c r="I1275" s="192"/>
      <c r="L1275" s="188"/>
      <c r="M1275" s="193"/>
      <c r="N1275" s="194"/>
      <c r="O1275" s="194"/>
      <c r="P1275" s="194"/>
      <c r="Q1275" s="194"/>
      <c r="R1275" s="194"/>
      <c r="S1275" s="194"/>
      <c r="T1275" s="195"/>
      <c r="AT1275" s="191" t="s">
        <v>158</v>
      </c>
      <c r="AU1275" s="191" t="s">
        <v>86</v>
      </c>
      <c r="AV1275" s="12" t="s">
        <v>22</v>
      </c>
      <c r="AW1275" s="12" t="s">
        <v>40</v>
      </c>
      <c r="AX1275" s="12" t="s">
        <v>76</v>
      </c>
      <c r="AY1275" s="191" t="s">
        <v>148</v>
      </c>
    </row>
    <row r="1276" spans="2:51" s="13" customFormat="1" ht="13.5">
      <c r="B1276" s="196"/>
      <c r="D1276" s="186" t="s">
        <v>158</v>
      </c>
      <c r="E1276" s="205" t="s">
        <v>20</v>
      </c>
      <c r="F1276" s="206" t="s">
        <v>349</v>
      </c>
      <c r="H1276" s="207">
        <v>16.67</v>
      </c>
      <c r="I1276" s="201"/>
      <c r="L1276" s="196"/>
      <c r="M1276" s="202"/>
      <c r="N1276" s="203"/>
      <c r="O1276" s="203"/>
      <c r="P1276" s="203"/>
      <c r="Q1276" s="203"/>
      <c r="R1276" s="203"/>
      <c r="S1276" s="203"/>
      <c r="T1276" s="204"/>
      <c r="AT1276" s="205" t="s">
        <v>158</v>
      </c>
      <c r="AU1276" s="205" t="s">
        <v>86</v>
      </c>
      <c r="AV1276" s="13" t="s">
        <v>86</v>
      </c>
      <c r="AW1276" s="13" t="s">
        <v>40</v>
      </c>
      <c r="AX1276" s="13" t="s">
        <v>76</v>
      </c>
      <c r="AY1276" s="205" t="s">
        <v>148</v>
      </c>
    </row>
    <row r="1277" spans="2:51" s="12" customFormat="1" ht="13.5">
      <c r="B1277" s="188"/>
      <c r="D1277" s="186" t="s">
        <v>158</v>
      </c>
      <c r="E1277" s="189" t="s">
        <v>20</v>
      </c>
      <c r="F1277" s="190" t="s">
        <v>365</v>
      </c>
      <c r="H1277" s="191" t="s">
        <v>20</v>
      </c>
      <c r="I1277" s="192"/>
      <c r="L1277" s="188"/>
      <c r="M1277" s="193"/>
      <c r="N1277" s="194"/>
      <c r="O1277" s="194"/>
      <c r="P1277" s="194"/>
      <c r="Q1277" s="194"/>
      <c r="R1277" s="194"/>
      <c r="S1277" s="194"/>
      <c r="T1277" s="195"/>
      <c r="AT1277" s="191" t="s">
        <v>158</v>
      </c>
      <c r="AU1277" s="191" t="s">
        <v>86</v>
      </c>
      <c r="AV1277" s="12" t="s">
        <v>22</v>
      </c>
      <c r="AW1277" s="12" t="s">
        <v>40</v>
      </c>
      <c r="AX1277" s="12" t="s">
        <v>76</v>
      </c>
      <c r="AY1277" s="191" t="s">
        <v>148</v>
      </c>
    </row>
    <row r="1278" spans="2:51" s="13" customFormat="1" ht="13.5">
      <c r="B1278" s="196"/>
      <c r="D1278" s="186" t="s">
        <v>158</v>
      </c>
      <c r="E1278" s="205" t="s">
        <v>20</v>
      </c>
      <c r="F1278" s="206" t="s">
        <v>366</v>
      </c>
      <c r="H1278" s="207">
        <v>0.88</v>
      </c>
      <c r="I1278" s="201"/>
      <c r="L1278" s="196"/>
      <c r="M1278" s="202"/>
      <c r="N1278" s="203"/>
      <c r="O1278" s="203"/>
      <c r="P1278" s="203"/>
      <c r="Q1278" s="203"/>
      <c r="R1278" s="203"/>
      <c r="S1278" s="203"/>
      <c r="T1278" s="204"/>
      <c r="AT1278" s="205" t="s">
        <v>158</v>
      </c>
      <c r="AU1278" s="205" t="s">
        <v>86</v>
      </c>
      <c r="AV1278" s="13" t="s">
        <v>86</v>
      </c>
      <c r="AW1278" s="13" t="s">
        <v>40</v>
      </c>
      <c r="AX1278" s="13" t="s">
        <v>76</v>
      </c>
      <c r="AY1278" s="205" t="s">
        <v>148</v>
      </c>
    </row>
    <row r="1279" spans="2:51" s="12" customFormat="1" ht="13.5">
      <c r="B1279" s="188"/>
      <c r="D1279" s="186" t="s">
        <v>158</v>
      </c>
      <c r="E1279" s="189" t="s">
        <v>20</v>
      </c>
      <c r="F1279" s="190" t="s">
        <v>367</v>
      </c>
      <c r="H1279" s="191" t="s">
        <v>20</v>
      </c>
      <c r="I1279" s="192"/>
      <c r="L1279" s="188"/>
      <c r="M1279" s="193"/>
      <c r="N1279" s="194"/>
      <c r="O1279" s="194"/>
      <c r="P1279" s="194"/>
      <c r="Q1279" s="194"/>
      <c r="R1279" s="194"/>
      <c r="S1279" s="194"/>
      <c r="T1279" s="195"/>
      <c r="AT1279" s="191" t="s">
        <v>158</v>
      </c>
      <c r="AU1279" s="191" t="s">
        <v>86</v>
      </c>
      <c r="AV1279" s="12" t="s">
        <v>22</v>
      </c>
      <c r="AW1279" s="12" t="s">
        <v>40</v>
      </c>
      <c r="AX1279" s="12" t="s">
        <v>76</v>
      </c>
      <c r="AY1279" s="191" t="s">
        <v>148</v>
      </c>
    </row>
    <row r="1280" spans="2:51" s="13" customFormat="1" ht="13.5">
      <c r="B1280" s="196"/>
      <c r="D1280" s="186" t="s">
        <v>158</v>
      </c>
      <c r="E1280" s="205" t="s">
        <v>20</v>
      </c>
      <c r="F1280" s="206" t="s">
        <v>366</v>
      </c>
      <c r="H1280" s="207">
        <v>0.88</v>
      </c>
      <c r="I1280" s="201"/>
      <c r="L1280" s="196"/>
      <c r="M1280" s="202"/>
      <c r="N1280" s="203"/>
      <c r="O1280" s="203"/>
      <c r="P1280" s="203"/>
      <c r="Q1280" s="203"/>
      <c r="R1280" s="203"/>
      <c r="S1280" s="203"/>
      <c r="T1280" s="204"/>
      <c r="AT1280" s="205" t="s">
        <v>158</v>
      </c>
      <c r="AU1280" s="205" t="s">
        <v>86</v>
      </c>
      <c r="AV1280" s="13" t="s">
        <v>86</v>
      </c>
      <c r="AW1280" s="13" t="s">
        <v>40</v>
      </c>
      <c r="AX1280" s="13" t="s">
        <v>76</v>
      </c>
      <c r="AY1280" s="205" t="s">
        <v>148</v>
      </c>
    </row>
    <row r="1281" spans="2:51" s="12" customFormat="1" ht="13.5">
      <c r="B1281" s="188"/>
      <c r="D1281" s="186" t="s">
        <v>158</v>
      </c>
      <c r="E1281" s="189" t="s">
        <v>20</v>
      </c>
      <c r="F1281" s="190" t="s">
        <v>368</v>
      </c>
      <c r="H1281" s="191" t="s">
        <v>20</v>
      </c>
      <c r="I1281" s="192"/>
      <c r="L1281" s="188"/>
      <c r="M1281" s="193"/>
      <c r="N1281" s="194"/>
      <c r="O1281" s="194"/>
      <c r="P1281" s="194"/>
      <c r="Q1281" s="194"/>
      <c r="R1281" s="194"/>
      <c r="S1281" s="194"/>
      <c r="T1281" s="195"/>
      <c r="AT1281" s="191" t="s">
        <v>158</v>
      </c>
      <c r="AU1281" s="191" t="s">
        <v>86</v>
      </c>
      <c r="AV1281" s="12" t="s">
        <v>22</v>
      </c>
      <c r="AW1281" s="12" t="s">
        <v>40</v>
      </c>
      <c r="AX1281" s="12" t="s">
        <v>76</v>
      </c>
      <c r="AY1281" s="191" t="s">
        <v>148</v>
      </c>
    </row>
    <row r="1282" spans="2:51" s="13" customFormat="1" ht="13.5">
      <c r="B1282" s="196"/>
      <c r="D1282" s="186" t="s">
        <v>158</v>
      </c>
      <c r="E1282" s="205" t="s">
        <v>20</v>
      </c>
      <c r="F1282" s="206" t="s">
        <v>366</v>
      </c>
      <c r="H1282" s="207">
        <v>0.88</v>
      </c>
      <c r="I1282" s="201"/>
      <c r="L1282" s="196"/>
      <c r="M1282" s="202"/>
      <c r="N1282" s="203"/>
      <c r="O1282" s="203"/>
      <c r="P1282" s="203"/>
      <c r="Q1282" s="203"/>
      <c r="R1282" s="203"/>
      <c r="S1282" s="203"/>
      <c r="T1282" s="204"/>
      <c r="AT1282" s="205" t="s">
        <v>158</v>
      </c>
      <c r="AU1282" s="205" t="s">
        <v>86</v>
      </c>
      <c r="AV1282" s="13" t="s">
        <v>86</v>
      </c>
      <c r="AW1282" s="13" t="s">
        <v>40</v>
      </c>
      <c r="AX1282" s="13" t="s">
        <v>76</v>
      </c>
      <c r="AY1282" s="205" t="s">
        <v>148</v>
      </c>
    </row>
    <row r="1283" spans="2:51" s="12" customFormat="1" ht="13.5">
      <c r="B1283" s="188"/>
      <c r="D1283" s="186" t="s">
        <v>158</v>
      </c>
      <c r="E1283" s="189" t="s">
        <v>20</v>
      </c>
      <c r="F1283" s="190" t="s">
        <v>369</v>
      </c>
      <c r="H1283" s="191" t="s">
        <v>20</v>
      </c>
      <c r="I1283" s="192"/>
      <c r="L1283" s="188"/>
      <c r="M1283" s="193"/>
      <c r="N1283" s="194"/>
      <c r="O1283" s="194"/>
      <c r="P1283" s="194"/>
      <c r="Q1283" s="194"/>
      <c r="R1283" s="194"/>
      <c r="S1283" s="194"/>
      <c r="T1283" s="195"/>
      <c r="AT1283" s="191" t="s">
        <v>158</v>
      </c>
      <c r="AU1283" s="191" t="s">
        <v>86</v>
      </c>
      <c r="AV1283" s="12" t="s">
        <v>22</v>
      </c>
      <c r="AW1283" s="12" t="s">
        <v>40</v>
      </c>
      <c r="AX1283" s="12" t="s">
        <v>76</v>
      </c>
      <c r="AY1283" s="191" t="s">
        <v>148</v>
      </c>
    </row>
    <row r="1284" spans="2:51" s="13" customFormat="1" ht="13.5">
      <c r="B1284" s="196"/>
      <c r="D1284" s="186" t="s">
        <v>158</v>
      </c>
      <c r="E1284" s="205" t="s">
        <v>20</v>
      </c>
      <c r="F1284" s="206" t="s">
        <v>366</v>
      </c>
      <c r="H1284" s="207">
        <v>0.88</v>
      </c>
      <c r="I1284" s="201"/>
      <c r="L1284" s="196"/>
      <c r="M1284" s="202"/>
      <c r="N1284" s="203"/>
      <c r="O1284" s="203"/>
      <c r="P1284" s="203"/>
      <c r="Q1284" s="203"/>
      <c r="R1284" s="203"/>
      <c r="S1284" s="203"/>
      <c r="T1284" s="204"/>
      <c r="AT1284" s="205" t="s">
        <v>158</v>
      </c>
      <c r="AU1284" s="205" t="s">
        <v>86</v>
      </c>
      <c r="AV1284" s="13" t="s">
        <v>86</v>
      </c>
      <c r="AW1284" s="13" t="s">
        <v>40</v>
      </c>
      <c r="AX1284" s="13" t="s">
        <v>76</v>
      </c>
      <c r="AY1284" s="205" t="s">
        <v>148</v>
      </c>
    </row>
    <row r="1285" spans="2:51" s="12" customFormat="1" ht="13.5">
      <c r="B1285" s="188"/>
      <c r="D1285" s="186" t="s">
        <v>158</v>
      </c>
      <c r="E1285" s="189" t="s">
        <v>20</v>
      </c>
      <c r="F1285" s="190" t="s">
        <v>370</v>
      </c>
      <c r="H1285" s="191" t="s">
        <v>20</v>
      </c>
      <c r="I1285" s="192"/>
      <c r="L1285" s="188"/>
      <c r="M1285" s="193"/>
      <c r="N1285" s="194"/>
      <c r="O1285" s="194"/>
      <c r="P1285" s="194"/>
      <c r="Q1285" s="194"/>
      <c r="R1285" s="194"/>
      <c r="S1285" s="194"/>
      <c r="T1285" s="195"/>
      <c r="AT1285" s="191" t="s">
        <v>158</v>
      </c>
      <c r="AU1285" s="191" t="s">
        <v>86</v>
      </c>
      <c r="AV1285" s="12" t="s">
        <v>22</v>
      </c>
      <c r="AW1285" s="12" t="s">
        <v>40</v>
      </c>
      <c r="AX1285" s="12" t="s">
        <v>76</v>
      </c>
      <c r="AY1285" s="191" t="s">
        <v>148</v>
      </c>
    </row>
    <row r="1286" spans="2:51" s="13" customFormat="1" ht="13.5">
      <c r="B1286" s="196"/>
      <c r="D1286" s="186" t="s">
        <v>158</v>
      </c>
      <c r="E1286" s="205" t="s">
        <v>20</v>
      </c>
      <c r="F1286" s="206" t="s">
        <v>366</v>
      </c>
      <c r="H1286" s="207">
        <v>0.88</v>
      </c>
      <c r="I1286" s="201"/>
      <c r="L1286" s="196"/>
      <c r="M1286" s="202"/>
      <c r="N1286" s="203"/>
      <c r="O1286" s="203"/>
      <c r="P1286" s="203"/>
      <c r="Q1286" s="203"/>
      <c r="R1286" s="203"/>
      <c r="S1286" s="203"/>
      <c r="T1286" s="204"/>
      <c r="AT1286" s="205" t="s">
        <v>158</v>
      </c>
      <c r="AU1286" s="205" t="s">
        <v>86</v>
      </c>
      <c r="AV1286" s="13" t="s">
        <v>86</v>
      </c>
      <c r="AW1286" s="13" t="s">
        <v>40</v>
      </c>
      <c r="AX1286" s="13" t="s">
        <v>76</v>
      </c>
      <c r="AY1286" s="205" t="s">
        <v>148</v>
      </c>
    </row>
    <row r="1287" spans="2:51" s="12" customFormat="1" ht="13.5">
      <c r="B1287" s="188"/>
      <c r="D1287" s="186" t="s">
        <v>158</v>
      </c>
      <c r="E1287" s="189" t="s">
        <v>20</v>
      </c>
      <c r="F1287" s="190" t="s">
        <v>371</v>
      </c>
      <c r="H1287" s="191" t="s">
        <v>20</v>
      </c>
      <c r="I1287" s="192"/>
      <c r="L1287" s="188"/>
      <c r="M1287" s="193"/>
      <c r="N1287" s="194"/>
      <c r="O1287" s="194"/>
      <c r="P1287" s="194"/>
      <c r="Q1287" s="194"/>
      <c r="R1287" s="194"/>
      <c r="S1287" s="194"/>
      <c r="T1287" s="195"/>
      <c r="AT1287" s="191" t="s">
        <v>158</v>
      </c>
      <c r="AU1287" s="191" t="s">
        <v>86</v>
      </c>
      <c r="AV1287" s="12" t="s">
        <v>22</v>
      </c>
      <c r="AW1287" s="12" t="s">
        <v>40</v>
      </c>
      <c r="AX1287" s="12" t="s">
        <v>76</v>
      </c>
      <c r="AY1287" s="191" t="s">
        <v>148</v>
      </c>
    </row>
    <row r="1288" spans="2:51" s="13" customFormat="1" ht="13.5">
      <c r="B1288" s="196"/>
      <c r="D1288" s="186" t="s">
        <v>158</v>
      </c>
      <c r="E1288" s="205" t="s">
        <v>20</v>
      </c>
      <c r="F1288" s="206" t="s">
        <v>366</v>
      </c>
      <c r="H1288" s="207">
        <v>0.88</v>
      </c>
      <c r="I1288" s="201"/>
      <c r="L1288" s="196"/>
      <c r="M1288" s="202"/>
      <c r="N1288" s="203"/>
      <c r="O1288" s="203"/>
      <c r="P1288" s="203"/>
      <c r="Q1288" s="203"/>
      <c r="R1288" s="203"/>
      <c r="S1288" s="203"/>
      <c r="T1288" s="204"/>
      <c r="AT1288" s="205" t="s">
        <v>158</v>
      </c>
      <c r="AU1288" s="205" t="s">
        <v>86</v>
      </c>
      <c r="AV1288" s="13" t="s">
        <v>86</v>
      </c>
      <c r="AW1288" s="13" t="s">
        <v>40</v>
      </c>
      <c r="AX1288" s="13" t="s">
        <v>76</v>
      </c>
      <c r="AY1288" s="205" t="s">
        <v>148</v>
      </c>
    </row>
    <row r="1289" spans="2:51" s="12" customFormat="1" ht="13.5">
      <c r="B1289" s="188"/>
      <c r="D1289" s="186" t="s">
        <v>158</v>
      </c>
      <c r="E1289" s="189" t="s">
        <v>20</v>
      </c>
      <c r="F1289" s="190" t="s">
        <v>372</v>
      </c>
      <c r="H1289" s="191" t="s">
        <v>20</v>
      </c>
      <c r="I1289" s="192"/>
      <c r="L1289" s="188"/>
      <c r="M1289" s="193"/>
      <c r="N1289" s="194"/>
      <c r="O1289" s="194"/>
      <c r="P1289" s="194"/>
      <c r="Q1289" s="194"/>
      <c r="R1289" s="194"/>
      <c r="S1289" s="194"/>
      <c r="T1289" s="195"/>
      <c r="AT1289" s="191" t="s">
        <v>158</v>
      </c>
      <c r="AU1289" s="191" t="s">
        <v>86</v>
      </c>
      <c r="AV1289" s="12" t="s">
        <v>22</v>
      </c>
      <c r="AW1289" s="12" t="s">
        <v>40</v>
      </c>
      <c r="AX1289" s="12" t="s">
        <v>76</v>
      </c>
      <c r="AY1289" s="191" t="s">
        <v>148</v>
      </c>
    </row>
    <row r="1290" spans="2:51" s="13" customFormat="1" ht="13.5">
      <c r="B1290" s="196"/>
      <c r="D1290" s="186" t="s">
        <v>158</v>
      </c>
      <c r="E1290" s="205" t="s">
        <v>20</v>
      </c>
      <c r="F1290" s="206" t="s">
        <v>366</v>
      </c>
      <c r="H1290" s="207">
        <v>0.88</v>
      </c>
      <c r="I1290" s="201"/>
      <c r="L1290" s="196"/>
      <c r="M1290" s="202"/>
      <c r="N1290" s="203"/>
      <c r="O1290" s="203"/>
      <c r="P1290" s="203"/>
      <c r="Q1290" s="203"/>
      <c r="R1290" s="203"/>
      <c r="S1290" s="203"/>
      <c r="T1290" s="204"/>
      <c r="AT1290" s="205" t="s">
        <v>158</v>
      </c>
      <c r="AU1290" s="205" t="s">
        <v>86</v>
      </c>
      <c r="AV1290" s="13" t="s">
        <v>86</v>
      </c>
      <c r="AW1290" s="13" t="s">
        <v>40</v>
      </c>
      <c r="AX1290" s="13" t="s">
        <v>76</v>
      </c>
      <c r="AY1290" s="205" t="s">
        <v>148</v>
      </c>
    </row>
    <row r="1291" spans="2:51" s="12" customFormat="1" ht="13.5">
      <c r="B1291" s="188"/>
      <c r="D1291" s="186" t="s">
        <v>158</v>
      </c>
      <c r="E1291" s="189" t="s">
        <v>20</v>
      </c>
      <c r="F1291" s="190" t="s">
        <v>373</v>
      </c>
      <c r="H1291" s="191" t="s">
        <v>20</v>
      </c>
      <c r="I1291" s="192"/>
      <c r="L1291" s="188"/>
      <c r="M1291" s="193"/>
      <c r="N1291" s="194"/>
      <c r="O1291" s="194"/>
      <c r="P1291" s="194"/>
      <c r="Q1291" s="194"/>
      <c r="R1291" s="194"/>
      <c r="S1291" s="194"/>
      <c r="T1291" s="195"/>
      <c r="AT1291" s="191" t="s">
        <v>158</v>
      </c>
      <c r="AU1291" s="191" t="s">
        <v>86</v>
      </c>
      <c r="AV1291" s="12" t="s">
        <v>22</v>
      </c>
      <c r="AW1291" s="12" t="s">
        <v>40</v>
      </c>
      <c r="AX1291" s="12" t="s">
        <v>76</v>
      </c>
      <c r="AY1291" s="191" t="s">
        <v>148</v>
      </c>
    </row>
    <row r="1292" spans="2:51" s="13" customFormat="1" ht="13.5">
      <c r="B1292" s="196"/>
      <c r="D1292" s="186" t="s">
        <v>158</v>
      </c>
      <c r="E1292" s="205" t="s">
        <v>20</v>
      </c>
      <c r="F1292" s="206" t="s">
        <v>366</v>
      </c>
      <c r="H1292" s="207">
        <v>0.88</v>
      </c>
      <c r="I1292" s="201"/>
      <c r="L1292" s="196"/>
      <c r="M1292" s="202"/>
      <c r="N1292" s="203"/>
      <c r="O1292" s="203"/>
      <c r="P1292" s="203"/>
      <c r="Q1292" s="203"/>
      <c r="R1292" s="203"/>
      <c r="S1292" s="203"/>
      <c r="T1292" s="204"/>
      <c r="AT1292" s="205" t="s">
        <v>158</v>
      </c>
      <c r="AU1292" s="205" t="s">
        <v>86</v>
      </c>
      <c r="AV1292" s="13" t="s">
        <v>86</v>
      </c>
      <c r="AW1292" s="13" t="s">
        <v>40</v>
      </c>
      <c r="AX1292" s="13" t="s">
        <v>76</v>
      </c>
      <c r="AY1292" s="205" t="s">
        <v>148</v>
      </c>
    </row>
    <row r="1293" spans="2:51" s="12" customFormat="1" ht="13.5">
      <c r="B1293" s="188"/>
      <c r="D1293" s="186" t="s">
        <v>158</v>
      </c>
      <c r="E1293" s="189" t="s">
        <v>20</v>
      </c>
      <c r="F1293" s="190" t="s">
        <v>374</v>
      </c>
      <c r="H1293" s="191" t="s">
        <v>20</v>
      </c>
      <c r="I1293" s="192"/>
      <c r="L1293" s="188"/>
      <c r="M1293" s="193"/>
      <c r="N1293" s="194"/>
      <c r="O1293" s="194"/>
      <c r="P1293" s="194"/>
      <c r="Q1293" s="194"/>
      <c r="R1293" s="194"/>
      <c r="S1293" s="194"/>
      <c r="T1293" s="195"/>
      <c r="AT1293" s="191" t="s">
        <v>158</v>
      </c>
      <c r="AU1293" s="191" t="s">
        <v>86</v>
      </c>
      <c r="AV1293" s="12" t="s">
        <v>22</v>
      </c>
      <c r="AW1293" s="12" t="s">
        <v>40</v>
      </c>
      <c r="AX1293" s="12" t="s">
        <v>76</v>
      </c>
      <c r="AY1293" s="191" t="s">
        <v>148</v>
      </c>
    </row>
    <row r="1294" spans="2:51" s="13" customFormat="1" ht="13.5">
      <c r="B1294" s="196"/>
      <c r="D1294" s="186" t="s">
        <v>158</v>
      </c>
      <c r="E1294" s="205" t="s">
        <v>20</v>
      </c>
      <c r="F1294" s="206" t="s">
        <v>366</v>
      </c>
      <c r="H1294" s="207">
        <v>0.88</v>
      </c>
      <c r="I1294" s="201"/>
      <c r="L1294" s="196"/>
      <c r="M1294" s="202"/>
      <c r="N1294" s="203"/>
      <c r="O1294" s="203"/>
      <c r="P1294" s="203"/>
      <c r="Q1294" s="203"/>
      <c r="R1294" s="203"/>
      <c r="S1294" s="203"/>
      <c r="T1294" s="204"/>
      <c r="AT1294" s="205" t="s">
        <v>158</v>
      </c>
      <c r="AU1294" s="205" t="s">
        <v>86</v>
      </c>
      <c r="AV1294" s="13" t="s">
        <v>86</v>
      </c>
      <c r="AW1294" s="13" t="s">
        <v>40</v>
      </c>
      <c r="AX1294" s="13" t="s">
        <v>76</v>
      </c>
      <c r="AY1294" s="205" t="s">
        <v>148</v>
      </c>
    </row>
    <row r="1295" spans="2:51" s="12" customFormat="1" ht="13.5">
      <c r="B1295" s="188"/>
      <c r="D1295" s="186" t="s">
        <v>158</v>
      </c>
      <c r="E1295" s="189" t="s">
        <v>20</v>
      </c>
      <c r="F1295" s="190" t="s">
        <v>375</v>
      </c>
      <c r="H1295" s="191" t="s">
        <v>20</v>
      </c>
      <c r="I1295" s="192"/>
      <c r="L1295" s="188"/>
      <c r="M1295" s="193"/>
      <c r="N1295" s="194"/>
      <c r="O1295" s="194"/>
      <c r="P1295" s="194"/>
      <c r="Q1295" s="194"/>
      <c r="R1295" s="194"/>
      <c r="S1295" s="194"/>
      <c r="T1295" s="195"/>
      <c r="AT1295" s="191" t="s">
        <v>158</v>
      </c>
      <c r="AU1295" s="191" t="s">
        <v>86</v>
      </c>
      <c r="AV1295" s="12" t="s">
        <v>22</v>
      </c>
      <c r="AW1295" s="12" t="s">
        <v>40</v>
      </c>
      <c r="AX1295" s="12" t="s">
        <v>76</v>
      </c>
      <c r="AY1295" s="191" t="s">
        <v>148</v>
      </c>
    </row>
    <row r="1296" spans="2:51" s="13" customFormat="1" ht="13.5">
      <c r="B1296" s="196"/>
      <c r="D1296" s="186" t="s">
        <v>158</v>
      </c>
      <c r="E1296" s="205" t="s">
        <v>20</v>
      </c>
      <c r="F1296" s="206" t="s">
        <v>376</v>
      </c>
      <c r="H1296" s="207">
        <v>1.6</v>
      </c>
      <c r="I1296" s="201"/>
      <c r="L1296" s="196"/>
      <c r="M1296" s="202"/>
      <c r="N1296" s="203"/>
      <c r="O1296" s="203"/>
      <c r="P1296" s="203"/>
      <c r="Q1296" s="203"/>
      <c r="R1296" s="203"/>
      <c r="S1296" s="203"/>
      <c r="T1296" s="204"/>
      <c r="AT1296" s="205" t="s">
        <v>158</v>
      </c>
      <c r="AU1296" s="205" t="s">
        <v>86</v>
      </c>
      <c r="AV1296" s="13" t="s">
        <v>86</v>
      </c>
      <c r="AW1296" s="13" t="s">
        <v>40</v>
      </c>
      <c r="AX1296" s="13" t="s">
        <v>76</v>
      </c>
      <c r="AY1296" s="205" t="s">
        <v>148</v>
      </c>
    </row>
    <row r="1297" spans="2:51" s="12" customFormat="1" ht="13.5">
      <c r="B1297" s="188"/>
      <c r="D1297" s="186" t="s">
        <v>158</v>
      </c>
      <c r="E1297" s="189" t="s">
        <v>20</v>
      </c>
      <c r="F1297" s="190" t="s">
        <v>377</v>
      </c>
      <c r="H1297" s="191" t="s">
        <v>20</v>
      </c>
      <c r="I1297" s="192"/>
      <c r="L1297" s="188"/>
      <c r="M1297" s="193"/>
      <c r="N1297" s="194"/>
      <c r="O1297" s="194"/>
      <c r="P1297" s="194"/>
      <c r="Q1297" s="194"/>
      <c r="R1297" s="194"/>
      <c r="S1297" s="194"/>
      <c r="T1297" s="195"/>
      <c r="AT1297" s="191" t="s">
        <v>158</v>
      </c>
      <c r="AU1297" s="191" t="s">
        <v>86</v>
      </c>
      <c r="AV1297" s="12" t="s">
        <v>22</v>
      </c>
      <c r="AW1297" s="12" t="s">
        <v>40</v>
      </c>
      <c r="AX1297" s="12" t="s">
        <v>76</v>
      </c>
      <c r="AY1297" s="191" t="s">
        <v>148</v>
      </c>
    </row>
    <row r="1298" spans="2:51" s="13" customFormat="1" ht="13.5">
      <c r="B1298" s="196"/>
      <c r="D1298" s="186" t="s">
        <v>158</v>
      </c>
      <c r="E1298" s="205" t="s">
        <v>20</v>
      </c>
      <c r="F1298" s="206" t="s">
        <v>378</v>
      </c>
      <c r="H1298" s="207">
        <v>1.45</v>
      </c>
      <c r="I1298" s="201"/>
      <c r="L1298" s="196"/>
      <c r="M1298" s="202"/>
      <c r="N1298" s="203"/>
      <c r="O1298" s="203"/>
      <c r="P1298" s="203"/>
      <c r="Q1298" s="203"/>
      <c r="R1298" s="203"/>
      <c r="S1298" s="203"/>
      <c r="T1298" s="204"/>
      <c r="AT1298" s="205" t="s">
        <v>158</v>
      </c>
      <c r="AU1298" s="205" t="s">
        <v>86</v>
      </c>
      <c r="AV1298" s="13" t="s">
        <v>86</v>
      </c>
      <c r="AW1298" s="13" t="s">
        <v>40</v>
      </c>
      <c r="AX1298" s="13" t="s">
        <v>76</v>
      </c>
      <c r="AY1298" s="205" t="s">
        <v>148</v>
      </c>
    </row>
    <row r="1299" spans="2:51" s="12" customFormat="1" ht="13.5">
      <c r="B1299" s="188"/>
      <c r="D1299" s="186" t="s">
        <v>158</v>
      </c>
      <c r="E1299" s="189" t="s">
        <v>20</v>
      </c>
      <c r="F1299" s="190" t="s">
        <v>379</v>
      </c>
      <c r="H1299" s="191" t="s">
        <v>20</v>
      </c>
      <c r="I1299" s="192"/>
      <c r="L1299" s="188"/>
      <c r="M1299" s="193"/>
      <c r="N1299" s="194"/>
      <c r="O1299" s="194"/>
      <c r="P1299" s="194"/>
      <c r="Q1299" s="194"/>
      <c r="R1299" s="194"/>
      <c r="S1299" s="194"/>
      <c r="T1299" s="195"/>
      <c r="AT1299" s="191" t="s">
        <v>158</v>
      </c>
      <c r="AU1299" s="191" t="s">
        <v>86</v>
      </c>
      <c r="AV1299" s="12" t="s">
        <v>22</v>
      </c>
      <c r="AW1299" s="12" t="s">
        <v>40</v>
      </c>
      <c r="AX1299" s="12" t="s">
        <v>76</v>
      </c>
      <c r="AY1299" s="191" t="s">
        <v>148</v>
      </c>
    </row>
    <row r="1300" spans="2:51" s="13" customFormat="1" ht="13.5">
      <c r="B1300" s="196"/>
      <c r="D1300" s="186" t="s">
        <v>158</v>
      </c>
      <c r="E1300" s="205" t="s">
        <v>20</v>
      </c>
      <c r="F1300" s="206" t="s">
        <v>378</v>
      </c>
      <c r="H1300" s="207">
        <v>1.45</v>
      </c>
      <c r="I1300" s="201"/>
      <c r="L1300" s="196"/>
      <c r="M1300" s="202"/>
      <c r="N1300" s="203"/>
      <c r="O1300" s="203"/>
      <c r="P1300" s="203"/>
      <c r="Q1300" s="203"/>
      <c r="R1300" s="203"/>
      <c r="S1300" s="203"/>
      <c r="T1300" s="204"/>
      <c r="AT1300" s="205" t="s">
        <v>158</v>
      </c>
      <c r="AU1300" s="205" t="s">
        <v>86</v>
      </c>
      <c r="AV1300" s="13" t="s">
        <v>86</v>
      </c>
      <c r="AW1300" s="13" t="s">
        <v>40</v>
      </c>
      <c r="AX1300" s="13" t="s">
        <v>76</v>
      </c>
      <c r="AY1300" s="205" t="s">
        <v>148</v>
      </c>
    </row>
    <row r="1301" spans="2:51" s="12" customFormat="1" ht="13.5">
      <c r="B1301" s="188"/>
      <c r="D1301" s="186" t="s">
        <v>158</v>
      </c>
      <c r="E1301" s="189" t="s">
        <v>20</v>
      </c>
      <c r="F1301" s="190" t="s">
        <v>380</v>
      </c>
      <c r="H1301" s="191" t="s">
        <v>20</v>
      </c>
      <c r="I1301" s="192"/>
      <c r="L1301" s="188"/>
      <c r="M1301" s="193"/>
      <c r="N1301" s="194"/>
      <c r="O1301" s="194"/>
      <c r="P1301" s="194"/>
      <c r="Q1301" s="194"/>
      <c r="R1301" s="194"/>
      <c r="S1301" s="194"/>
      <c r="T1301" s="195"/>
      <c r="AT1301" s="191" t="s">
        <v>158</v>
      </c>
      <c r="AU1301" s="191" t="s">
        <v>86</v>
      </c>
      <c r="AV1301" s="12" t="s">
        <v>22</v>
      </c>
      <c r="AW1301" s="12" t="s">
        <v>40</v>
      </c>
      <c r="AX1301" s="12" t="s">
        <v>76</v>
      </c>
      <c r="AY1301" s="191" t="s">
        <v>148</v>
      </c>
    </row>
    <row r="1302" spans="2:51" s="13" customFormat="1" ht="13.5">
      <c r="B1302" s="196"/>
      <c r="D1302" s="186" t="s">
        <v>158</v>
      </c>
      <c r="E1302" s="205" t="s">
        <v>20</v>
      </c>
      <c r="F1302" s="206" t="s">
        <v>378</v>
      </c>
      <c r="H1302" s="207">
        <v>1.45</v>
      </c>
      <c r="I1302" s="201"/>
      <c r="L1302" s="196"/>
      <c r="M1302" s="202"/>
      <c r="N1302" s="203"/>
      <c r="O1302" s="203"/>
      <c r="P1302" s="203"/>
      <c r="Q1302" s="203"/>
      <c r="R1302" s="203"/>
      <c r="S1302" s="203"/>
      <c r="T1302" s="204"/>
      <c r="AT1302" s="205" t="s">
        <v>158</v>
      </c>
      <c r="AU1302" s="205" t="s">
        <v>86</v>
      </c>
      <c r="AV1302" s="13" t="s">
        <v>86</v>
      </c>
      <c r="AW1302" s="13" t="s">
        <v>40</v>
      </c>
      <c r="AX1302" s="13" t="s">
        <v>76</v>
      </c>
      <c r="AY1302" s="205" t="s">
        <v>148</v>
      </c>
    </row>
    <row r="1303" spans="2:51" s="12" customFormat="1" ht="13.5">
      <c r="B1303" s="188"/>
      <c r="D1303" s="186" t="s">
        <v>158</v>
      </c>
      <c r="E1303" s="189" t="s">
        <v>20</v>
      </c>
      <c r="F1303" s="190" t="s">
        <v>381</v>
      </c>
      <c r="H1303" s="191" t="s">
        <v>20</v>
      </c>
      <c r="I1303" s="192"/>
      <c r="L1303" s="188"/>
      <c r="M1303" s="193"/>
      <c r="N1303" s="194"/>
      <c r="O1303" s="194"/>
      <c r="P1303" s="194"/>
      <c r="Q1303" s="194"/>
      <c r="R1303" s="194"/>
      <c r="S1303" s="194"/>
      <c r="T1303" s="195"/>
      <c r="AT1303" s="191" t="s">
        <v>158</v>
      </c>
      <c r="AU1303" s="191" t="s">
        <v>86</v>
      </c>
      <c r="AV1303" s="12" t="s">
        <v>22</v>
      </c>
      <c r="AW1303" s="12" t="s">
        <v>40</v>
      </c>
      <c r="AX1303" s="12" t="s">
        <v>76</v>
      </c>
      <c r="AY1303" s="191" t="s">
        <v>148</v>
      </c>
    </row>
    <row r="1304" spans="2:51" s="13" customFormat="1" ht="13.5">
      <c r="B1304" s="196"/>
      <c r="D1304" s="186" t="s">
        <v>158</v>
      </c>
      <c r="E1304" s="205" t="s">
        <v>20</v>
      </c>
      <c r="F1304" s="206" t="s">
        <v>378</v>
      </c>
      <c r="H1304" s="207">
        <v>1.45</v>
      </c>
      <c r="I1304" s="201"/>
      <c r="L1304" s="196"/>
      <c r="M1304" s="202"/>
      <c r="N1304" s="203"/>
      <c r="O1304" s="203"/>
      <c r="P1304" s="203"/>
      <c r="Q1304" s="203"/>
      <c r="R1304" s="203"/>
      <c r="S1304" s="203"/>
      <c r="T1304" s="204"/>
      <c r="AT1304" s="205" t="s">
        <v>158</v>
      </c>
      <c r="AU1304" s="205" t="s">
        <v>86</v>
      </c>
      <c r="AV1304" s="13" t="s">
        <v>86</v>
      </c>
      <c r="AW1304" s="13" t="s">
        <v>40</v>
      </c>
      <c r="AX1304" s="13" t="s">
        <v>76</v>
      </c>
      <c r="AY1304" s="205" t="s">
        <v>148</v>
      </c>
    </row>
    <row r="1305" spans="2:51" s="12" customFormat="1" ht="13.5">
      <c r="B1305" s="188"/>
      <c r="D1305" s="186" t="s">
        <v>158</v>
      </c>
      <c r="E1305" s="189" t="s">
        <v>20</v>
      </c>
      <c r="F1305" s="190" t="s">
        <v>382</v>
      </c>
      <c r="H1305" s="191" t="s">
        <v>20</v>
      </c>
      <c r="I1305" s="192"/>
      <c r="L1305" s="188"/>
      <c r="M1305" s="193"/>
      <c r="N1305" s="194"/>
      <c r="O1305" s="194"/>
      <c r="P1305" s="194"/>
      <c r="Q1305" s="194"/>
      <c r="R1305" s="194"/>
      <c r="S1305" s="194"/>
      <c r="T1305" s="195"/>
      <c r="AT1305" s="191" t="s">
        <v>158</v>
      </c>
      <c r="AU1305" s="191" t="s">
        <v>86</v>
      </c>
      <c r="AV1305" s="12" t="s">
        <v>22</v>
      </c>
      <c r="AW1305" s="12" t="s">
        <v>40</v>
      </c>
      <c r="AX1305" s="12" t="s">
        <v>76</v>
      </c>
      <c r="AY1305" s="191" t="s">
        <v>148</v>
      </c>
    </row>
    <row r="1306" spans="2:51" s="13" customFormat="1" ht="13.5">
      <c r="B1306" s="196"/>
      <c r="D1306" s="186" t="s">
        <v>158</v>
      </c>
      <c r="E1306" s="205" t="s">
        <v>20</v>
      </c>
      <c r="F1306" s="206" t="s">
        <v>383</v>
      </c>
      <c r="H1306" s="207">
        <v>1.18</v>
      </c>
      <c r="I1306" s="201"/>
      <c r="L1306" s="196"/>
      <c r="M1306" s="202"/>
      <c r="N1306" s="203"/>
      <c r="O1306" s="203"/>
      <c r="P1306" s="203"/>
      <c r="Q1306" s="203"/>
      <c r="R1306" s="203"/>
      <c r="S1306" s="203"/>
      <c r="T1306" s="204"/>
      <c r="AT1306" s="205" t="s">
        <v>158</v>
      </c>
      <c r="AU1306" s="205" t="s">
        <v>86</v>
      </c>
      <c r="AV1306" s="13" t="s">
        <v>86</v>
      </c>
      <c r="AW1306" s="13" t="s">
        <v>40</v>
      </c>
      <c r="AX1306" s="13" t="s">
        <v>76</v>
      </c>
      <c r="AY1306" s="205" t="s">
        <v>148</v>
      </c>
    </row>
    <row r="1307" spans="2:51" s="12" customFormat="1" ht="13.5">
      <c r="B1307" s="188"/>
      <c r="D1307" s="186" t="s">
        <v>158</v>
      </c>
      <c r="E1307" s="189" t="s">
        <v>20</v>
      </c>
      <c r="F1307" s="190" t="s">
        <v>384</v>
      </c>
      <c r="H1307" s="191" t="s">
        <v>20</v>
      </c>
      <c r="I1307" s="192"/>
      <c r="L1307" s="188"/>
      <c r="M1307" s="193"/>
      <c r="N1307" s="194"/>
      <c r="O1307" s="194"/>
      <c r="P1307" s="194"/>
      <c r="Q1307" s="194"/>
      <c r="R1307" s="194"/>
      <c r="S1307" s="194"/>
      <c r="T1307" s="195"/>
      <c r="AT1307" s="191" t="s">
        <v>158</v>
      </c>
      <c r="AU1307" s="191" t="s">
        <v>86</v>
      </c>
      <c r="AV1307" s="12" t="s">
        <v>22</v>
      </c>
      <c r="AW1307" s="12" t="s">
        <v>40</v>
      </c>
      <c r="AX1307" s="12" t="s">
        <v>76</v>
      </c>
      <c r="AY1307" s="191" t="s">
        <v>148</v>
      </c>
    </row>
    <row r="1308" spans="2:51" s="13" customFormat="1" ht="13.5">
      <c r="B1308" s="196"/>
      <c r="D1308" s="186" t="s">
        <v>158</v>
      </c>
      <c r="E1308" s="205" t="s">
        <v>20</v>
      </c>
      <c r="F1308" s="206" t="s">
        <v>383</v>
      </c>
      <c r="H1308" s="207">
        <v>1.18</v>
      </c>
      <c r="I1308" s="201"/>
      <c r="L1308" s="196"/>
      <c r="M1308" s="202"/>
      <c r="N1308" s="203"/>
      <c r="O1308" s="203"/>
      <c r="P1308" s="203"/>
      <c r="Q1308" s="203"/>
      <c r="R1308" s="203"/>
      <c r="S1308" s="203"/>
      <c r="T1308" s="204"/>
      <c r="AT1308" s="205" t="s">
        <v>158</v>
      </c>
      <c r="AU1308" s="205" t="s">
        <v>86</v>
      </c>
      <c r="AV1308" s="13" t="s">
        <v>86</v>
      </c>
      <c r="AW1308" s="13" t="s">
        <v>40</v>
      </c>
      <c r="AX1308" s="13" t="s">
        <v>76</v>
      </c>
      <c r="AY1308" s="205" t="s">
        <v>148</v>
      </c>
    </row>
    <row r="1309" spans="2:51" s="12" customFormat="1" ht="13.5">
      <c r="B1309" s="188"/>
      <c r="D1309" s="186" t="s">
        <v>158</v>
      </c>
      <c r="E1309" s="189" t="s">
        <v>20</v>
      </c>
      <c r="F1309" s="190" t="s">
        <v>385</v>
      </c>
      <c r="H1309" s="191" t="s">
        <v>20</v>
      </c>
      <c r="I1309" s="192"/>
      <c r="L1309" s="188"/>
      <c r="M1309" s="193"/>
      <c r="N1309" s="194"/>
      <c r="O1309" s="194"/>
      <c r="P1309" s="194"/>
      <c r="Q1309" s="194"/>
      <c r="R1309" s="194"/>
      <c r="S1309" s="194"/>
      <c r="T1309" s="195"/>
      <c r="AT1309" s="191" t="s">
        <v>158</v>
      </c>
      <c r="AU1309" s="191" t="s">
        <v>86</v>
      </c>
      <c r="AV1309" s="12" t="s">
        <v>22</v>
      </c>
      <c r="AW1309" s="12" t="s">
        <v>40</v>
      </c>
      <c r="AX1309" s="12" t="s">
        <v>76</v>
      </c>
      <c r="AY1309" s="191" t="s">
        <v>148</v>
      </c>
    </row>
    <row r="1310" spans="2:51" s="13" customFormat="1" ht="13.5">
      <c r="B1310" s="196"/>
      <c r="D1310" s="186" t="s">
        <v>158</v>
      </c>
      <c r="E1310" s="205" t="s">
        <v>20</v>
      </c>
      <c r="F1310" s="206" t="s">
        <v>383</v>
      </c>
      <c r="H1310" s="207">
        <v>1.18</v>
      </c>
      <c r="I1310" s="201"/>
      <c r="L1310" s="196"/>
      <c r="M1310" s="202"/>
      <c r="N1310" s="203"/>
      <c r="O1310" s="203"/>
      <c r="P1310" s="203"/>
      <c r="Q1310" s="203"/>
      <c r="R1310" s="203"/>
      <c r="S1310" s="203"/>
      <c r="T1310" s="204"/>
      <c r="AT1310" s="205" t="s">
        <v>158</v>
      </c>
      <c r="AU1310" s="205" t="s">
        <v>86</v>
      </c>
      <c r="AV1310" s="13" t="s">
        <v>86</v>
      </c>
      <c r="AW1310" s="13" t="s">
        <v>40</v>
      </c>
      <c r="AX1310" s="13" t="s">
        <v>76</v>
      </c>
      <c r="AY1310" s="205" t="s">
        <v>148</v>
      </c>
    </row>
    <row r="1311" spans="2:51" s="12" customFormat="1" ht="13.5">
      <c r="B1311" s="188"/>
      <c r="D1311" s="186" t="s">
        <v>158</v>
      </c>
      <c r="E1311" s="189" t="s">
        <v>20</v>
      </c>
      <c r="F1311" s="190" t="s">
        <v>386</v>
      </c>
      <c r="H1311" s="191" t="s">
        <v>20</v>
      </c>
      <c r="I1311" s="192"/>
      <c r="L1311" s="188"/>
      <c r="M1311" s="193"/>
      <c r="N1311" s="194"/>
      <c r="O1311" s="194"/>
      <c r="P1311" s="194"/>
      <c r="Q1311" s="194"/>
      <c r="R1311" s="194"/>
      <c r="S1311" s="194"/>
      <c r="T1311" s="195"/>
      <c r="AT1311" s="191" t="s">
        <v>158</v>
      </c>
      <c r="AU1311" s="191" t="s">
        <v>86</v>
      </c>
      <c r="AV1311" s="12" t="s">
        <v>22</v>
      </c>
      <c r="AW1311" s="12" t="s">
        <v>40</v>
      </c>
      <c r="AX1311" s="12" t="s">
        <v>76</v>
      </c>
      <c r="AY1311" s="191" t="s">
        <v>148</v>
      </c>
    </row>
    <row r="1312" spans="2:51" s="12" customFormat="1" ht="13.5">
      <c r="B1312" s="188"/>
      <c r="D1312" s="186" t="s">
        <v>158</v>
      </c>
      <c r="E1312" s="189" t="s">
        <v>20</v>
      </c>
      <c r="F1312" s="190" t="s">
        <v>175</v>
      </c>
      <c r="H1312" s="191" t="s">
        <v>20</v>
      </c>
      <c r="I1312" s="192"/>
      <c r="L1312" s="188"/>
      <c r="M1312" s="193"/>
      <c r="N1312" s="194"/>
      <c r="O1312" s="194"/>
      <c r="P1312" s="194"/>
      <c r="Q1312" s="194"/>
      <c r="R1312" s="194"/>
      <c r="S1312" s="194"/>
      <c r="T1312" s="195"/>
      <c r="AT1312" s="191" t="s">
        <v>158</v>
      </c>
      <c r="AU1312" s="191" t="s">
        <v>86</v>
      </c>
      <c r="AV1312" s="12" t="s">
        <v>22</v>
      </c>
      <c r="AW1312" s="12" t="s">
        <v>40</v>
      </c>
      <c r="AX1312" s="12" t="s">
        <v>76</v>
      </c>
      <c r="AY1312" s="191" t="s">
        <v>148</v>
      </c>
    </row>
    <row r="1313" spans="2:51" s="12" customFormat="1" ht="13.5">
      <c r="B1313" s="188"/>
      <c r="D1313" s="186" t="s">
        <v>158</v>
      </c>
      <c r="E1313" s="189" t="s">
        <v>20</v>
      </c>
      <c r="F1313" s="190" t="s">
        <v>387</v>
      </c>
      <c r="H1313" s="191" t="s">
        <v>20</v>
      </c>
      <c r="I1313" s="192"/>
      <c r="L1313" s="188"/>
      <c r="M1313" s="193"/>
      <c r="N1313" s="194"/>
      <c r="O1313" s="194"/>
      <c r="P1313" s="194"/>
      <c r="Q1313" s="194"/>
      <c r="R1313" s="194"/>
      <c r="S1313" s="194"/>
      <c r="T1313" s="195"/>
      <c r="AT1313" s="191" t="s">
        <v>158</v>
      </c>
      <c r="AU1313" s="191" t="s">
        <v>86</v>
      </c>
      <c r="AV1313" s="12" t="s">
        <v>22</v>
      </c>
      <c r="AW1313" s="12" t="s">
        <v>40</v>
      </c>
      <c r="AX1313" s="12" t="s">
        <v>76</v>
      </c>
      <c r="AY1313" s="191" t="s">
        <v>148</v>
      </c>
    </row>
    <row r="1314" spans="2:51" s="13" customFormat="1" ht="13.5">
      <c r="B1314" s="196"/>
      <c r="D1314" s="186" t="s">
        <v>158</v>
      </c>
      <c r="E1314" s="205" t="s">
        <v>20</v>
      </c>
      <c r="F1314" s="206" t="s">
        <v>388</v>
      </c>
      <c r="H1314" s="207">
        <v>7.59</v>
      </c>
      <c r="I1314" s="201"/>
      <c r="L1314" s="196"/>
      <c r="M1314" s="202"/>
      <c r="N1314" s="203"/>
      <c r="O1314" s="203"/>
      <c r="P1314" s="203"/>
      <c r="Q1314" s="203"/>
      <c r="R1314" s="203"/>
      <c r="S1314" s="203"/>
      <c r="T1314" s="204"/>
      <c r="AT1314" s="205" t="s">
        <v>158</v>
      </c>
      <c r="AU1314" s="205" t="s">
        <v>86</v>
      </c>
      <c r="AV1314" s="13" t="s">
        <v>86</v>
      </c>
      <c r="AW1314" s="13" t="s">
        <v>40</v>
      </c>
      <c r="AX1314" s="13" t="s">
        <v>76</v>
      </c>
      <c r="AY1314" s="205" t="s">
        <v>148</v>
      </c>
    </row>
    <row r="1315" spans="2:51" s="12" customFormat="1" ht="13.5">
      <c r="B1315" s="188"/>
      <c r="D1315" s="186" t="s">
        <v>158</v>
      </c>
      <c r="E1315" s="189" t="s">
        <v>20</v>
      </c>
      <c r="F1315" s="190" t="s">
        <v>389</v>
      </c>
      <c r="H1315" s="191" t="s">
        <v>20</v>
      </c>
      <c r="I1315" s="192"/>
      <c r="L1315" s="188"/>
      <c r="M1315" s="193"/>
      <c r="N1315" s="194"/>
      <c r="O1315" s="194"/>
      <c r="P1315" s="194"/>
      <c r="Q1315" s="194"/>
      <c r="R1315" s="194"/>
      <c r="S1315" s="194"/>
      <c r="T1315" s="195"/>
      <c r="AT1315" s="191" t="s">
        <v>158</v>
      </c>
      <c r="AU1315" s="191" t="s">
        <v>86</v>
      </c>
      <c r="AV1315" s="12" t="s">
        <v>22</v>
      </c>
      <c r="AW1315" s="12" t="s">
        <v>40</v>
      </c>
      <c r="AX1315" s="12" t="s">
        <v>76</v>
      </c>
      <c r="AY1315" s="191" t="s">
        <v>148</v>
      </c>
    </row>
    <row r="1316" spans="2:51" s="13" customFormat="1" ht="13.5">
      <c r="B1316" s="196"/>
      <c r="D1316" s="186" t="s">
        <v>158</v>
      </c>
      <c r="E1316" s="205" t="s">
        <v>20</v>
      </c>
      <c r="F1316" s="206" t="s">
        <v>390</v>
      </c>
      <c r="H1316" s="207">
        <v>20.71</v>
      </c>
      <c r="I1316" s="201"/>
      <c r="L1316" s="196"/>
      <c r="M1316" s="202"/>
      <c r="N1316" s="203"/>
      <c r="O1316" s="203"/>
      <c r="P1316" s="203"/>
      <c r="Q1316" s="203"/>
      <c r="R1316" s="203"/>
      <c r="S1316" s="203"/>
      <c r="T1316" s="204"/>
      <c r="AT1316" s="205" t="s">
        <v>158</v>
      </c>
      <c r="AU1316" s="205" t="s">
        <v>86</v>
      </c>
      <c r="AV1316" s="13" t="s">
        <v>86</v>
      </c>
      <c r="AW1316" s="13" t="s">
        <v>40</v>
      </c>
      <c r="AX1316" s="13" t="s">
        <v>76</v>
      </c>
      <c r="AY1316" s="205" t="s">
        <v>148</v>
      </c>
    </row>
    <row r="1317" spans="2:51" s="12" customFormat="1" ht="13.5">
      <c r="B1317" s="188"/>
      <c r="D1317" s="186" t="s">
        <v>158</v>
      </c>
      <c r="E1317" s="189" t="s">
        <v>20</v>
      </c>
      <c r="F1317" s="190" t="s">
        <v>391</v>
      </c>
      <c r="H1317" s="191" t="s">
        <v>20</v>
      </c>
      <c r="I1317" s="192"/>
      <c r="L1317" s="188"/>
      <c r="M1317" s="193"/>
      <c r="N1317" s="194"/>
      <c r="O1317" s="194"/>
      <c r="P1317" s="194"/>
      <c r="Q1317" s="194"/>
      <c r="R1317" s="194"/>
      <c r="S1317" s="194"/>
      <c r="T1317" s="195"/>
      <c r="AT1317" s="191" t="s">
        <v>158</v>
      </c>
      <c r="AU1317" s="191" t="s">
        <v>86</v>
      </c>
      <c r="AV1317" s="12" t="s">
        <v>22</v>
      </c>
      <c r="AW1317" s="12" t="s">
        <v>40</v>
      </c>
      <c r="AX1317" s="12" t="s">
        <v>76</v>
      </c>
      <c r="AY1317" s="191" t="s">
        <v>148</v>
      </c>
    </row>
    <row r="1318" spans="2:51" s="13" customFormat="1" ht="13.5">
      <c r="B1318" s="196"/>
      <c r="D1318" s="186" t="s">
        <v>158</v>
      </c>
      <c r="E1318" s="205" t="s">
        <v>20</v>
      </c>
      <c r="F1318" s="206" t="s">
        <v>392</v>
      </c>
      <c r="H1318" s="207">
        <v>5.67</v>
      </c>
      <c r="I1318" s="201"/>
      <c r="L1318" s="196"/>
      <c r="M1318" s="202"/>
      <c r="N1318" s="203"/>
      <c r="O1318" s="203"/>
      <c r="P1318" s="203"/>
      <c r="Q1318" s="203"/>
      <c r="R1318" s="203"/>
      <c r="S1318" s="203"/>
      <c r="T1318" s="204"/>
      <c r="AT1318" s="205" t="s">
        <v>158</v>
      </c>
      <c r="AU1318" s="205" t="s">
        <v>86</v>
      </c>
      <c r="AV1318" s="13" t="s">
        <v>86</v>
      </c>
      <c r="AW1318" s="13" t="s">
        <v>40</v>
      </c>
      <c r="AX1318" s="13" t="s">
        <v>76</v>
      </c>
      <c r="AY1318" s="205" t="s">
        <v>148</v>
      </c>
    </row>
    <row r="1319" spans="2:51" s="12" customFormat="1" ht="13.5">
      <c r="B1319" s="188"/>
      <c r="D1319" s="186" t="s">
        <v>158</v>
      </c>
      <c r="E1319" s="189" t="s">
        <v>20</v>
      </c>
      <c r="F1319" s="190" t="s">
        <v>393</v>
      </c>
      <c r="H1319" s="191" t="s">
        <v>20</v>
      </c>
      <c r="I1319" s="192"/>
      <c r="L1319" s="188"/>
      <c r="M1319" s="193"/>
      <c r="N1319" s="194"/>
      <c r="O1319" s="194"/>
      <c r="P1319" s="194"/>
      <c r="Q1319" s="194"/>
      <c r="R1319" s="194"/>
      <c r="S1319" s="194"/>
      <c r="T1319" s="195"/>
      <c r="AT1319" s="191" t="s">
        <v>158</v>
      </c>
      <c r="AU1319" s="191" t="s">
        <v>86</v>
      </c>
      <c r="AV1319" s="12" t="s">
        <v>22</v>
      </c>
      <c r="AW1319" s="12" t="s">
        <v>40</v>
      </c>
      <c r="AX1319" s="12" t="s">
        <v>76</v>
      </c>
      <c r="AY1319" s="191" t="s">
        <v>148</v>
      </c>
    </row>
    <row r="1320" spans="2:51" s="13" customFormat="1" ht="13.5">
      <c r="B1320" s="196"/>
      <c r="D1320" s="186" t="s">
        <v>158</v>
      </c>
      <c r="E1320" s="205" t="s">
        <v>20</v>
      </c>
      <c r="F1320" s="206" t="s">
        <v>394</v>
      </c>
      <c r="H1320" s="207">
        <v>6.85</v>
      </c>
      <c r="I1320" s="201"/>
      <c r="L1320" s="196"/>
      <c r="M1320" s="202"/>
      <c r="N1320" s="203"/>
      <c r="O1320" s="203"/>
      <c r="P1320" s="203"/>
      <c r="Q1320" s="203"/>
      <c r="R1320" s="203"/>
      <c r="S1320" s="203"/>
      <c r="T1320" s="204"/>
      <c r="AT1320" s="205" t="s">
        <v>158</v>
      </c>
      <c r="AU1320" s="205" t="s">
        <v>86</v>
      </c>
      <c r="AV1320" s="13" t="s">
        <v>86</v>
      </c>
      <c r="AW1320" s="13" t="s">
        <v>40</v>
      </c>
      <c r="AX1320" s="13" t="s">
        <v>76</v>
      </c>
      <c r="AY1320" s="205" t="s">
        <v>148</v>
      </c>
    </row>
    <row r="1321" spans="2:51" s="12" customFormat="1" ht="13.5">
      <c r="B1321" s="188"/>
      <c r="D1321" s="186" t="s">
        <v>158</v>
      </c>
      <c r="E1321" s="189" t="s">
        <v>20</v>
      </c>
      <c r="F1321" s="190" t="s">
        <v>395</v>
      </c>
      <c r="H1321" s="191" t="s">
        <v>20</v>
      </c>
      <c r="I1321" s="192"/>
      <c r="L1321" s="188"/>
      <c r="M1321" s="193"/>
      <c r="N1321" s="194"/>
      <c r="O1321" s="194"/>
      <c r="P1321" s="194"/>
      <c r="Q1321" s="194"/>
      <c r="R1321" s="194"/>
      <c r="S1321" s="194"/>
      <c r="T1321" s="195"/>
      <c r="AT1321" s="191" t="s">
        <v>158</v>
      </c>
      <c r="AU1321" s="191" t="s">
        <v>86</v>
      </c>
      <c r="AV1321" s="12" t="s">
        <v>22</v>
      </c>
      <c r="AW1321" s="12" t="s">
        <v>40</v>
      </c>
      <c r="AX1321" s="12" t="s">
        <v>76</v>
      </c>
      <c r="AY1321" s="191" t="s">
        <v>148</v>
      </c>
    </row>
    <row r="1322" spans="2:51" s="13" customFormat="1" ht="13.5">
      <c r="B1322" s="196"/>
      <c r="D1322" s="186" t="s">
        <v>158</v>
      </c>
      <c r="E1322" s="205" t="s">
        <v>20</v>
      </c>
      <c r="F1322" s="206" t="s">
        <v>396</v>
      </c>
      <c r="H1322" s="207">
        <v>8.09</v>
      </c>
      <c r="I1322" s="201"/>
      <c r="L1322" s="196"/>
      <c r="M1322" s="202"/>
      <c r="N1322" s="203"/>
      <c r="O1322" s="203"/>
      <c r="P1322" s="203"/>
      <c r="Q1322" s="203"/>
      <c r="R1322" s="203"/>
      <c r="S1322" s="203"/>
      <c r="T1322" s="204"/>
      <c r="AT1322" s="205" t="s">
        <v>158</v>
      </c>
      <c r="AU1322" s="205" t="s">
        <v>86</v>
      </c>
      <c r="AV1322" s="13" t="s">
        <v>86</v>
      </c>
      <c r="AW1322" s="13" t="s">
        <v>40</v>
      </c>
      <c r="AX1322" s="13" t="s">
        <v>76</v>
      </c>
      <c r="AY1322" s="205" t="s">
        <v>148</v>
      </c>
    </row>
    <row r="1323" spans="2:51" s="15" customFormat="1" ht="13.5">
      <c r="B1323" s="216"/>
      <c r="D1323" s="197" t="s">
        <v>158</v>
      </c>
      <c r="E1323" s="217" t="s">
        <v>20</v>
      </c>
      <c r="F1323" s="218" t="s">
        <v>191</v>
      </c>
      <c r="H1323" s="219">
        <v>229.45</v>
      </c>
      <c r="I1323" s="220"/>
      <c r="L1323" s="216"/>
      <c r="M1323" s="221"/>
      <c r="N1323" s="222"/>
      <c r="O1323" s="222"/>
      <c r="P1323" s="222"/>
      <c r="Q1323" s="222"/>
      <c r="R1323" s="222"/>
      <c r="S1323" s="222"/>
      <c r="T1323" s="223"/>
      <c r="AT1323" s="224" t="s">
        <v>158</v>
      </c>
      <c r="AU1323" s="224" t="s">
        <v>86</v>
      </c>
      <c r="AV1323" s="15" t="s">
        <v>155</v>
      </c>
      <c r="AW1323" s="15" t="s">
        <v>40</v>
      </c>
      <c r="AX1323" s="15" t="s">
        <v>22</v>
      </c>
      <c r="AY1323" s="224" t="s">
        <v>148</v>
      </c>
    </row>
    <row r="1324" spans="2:65" s="1" customFormat="1" ht="22.5" customHeight="1">
      <c r="B1324" s="173"/>
      <c r="C1324" s="174" t="s">
        <v>841</v>
      </c>
      <c r="D1324" s="174" t="s">
        <v>150</v>
      </c>
      <c r="E1324" s="175" t="s">
        <v>842</v>
      </c>
      <c r="F1324" s="176" t="s">
        <v>843</v>
      </c>
      <c r="G1324" s="177" t="s">
        <v>153</v>
      </c>
      <c r="H1324" s="178">
        <v>229.45</v>
      </c>
      <c r="I1324" s="179"/>
      <c r="J1324" s="180">
        <f>ROUND(I1324*H1324,2)</f>
        <v>0</v>
      </c>
      <c r="K1324" s="176" t="s">
        <v>154</v>
      </c>
      <c r="L1324" s="36"/>
      <c r="M1324" s="181" t="s">
        <v>20</v>
      </c>
      <c r="N1324" s="182" t="s">
        <v>48</v>
      </c>
      <c r="O1324" s="37"/>
      <c r="P1324" s="183">
        <f>O1324*H1324</f>
        <v>0</v>
      </c>
      <c r="Q1324" s="183">
        <v>3.95E-05</v>
      </c>
      <c r="R1324" s="183">
        <f>Q1324*H1324</f>
        <v>0.009063274999999999</v>
      </c>
      <c r="S1324" s="183">
        <v>0</v>
      </c>
      <c r="T1324" s="184">
        <f>S1324*H1324</f>
        <v>0</v>
      </c>
      <c r="AR1324" s="19" t="s">
        <v>155</v>
      </c>
      <c r="AT1324" s="19" t="s">
        <v>150</v>
      </c>
      <c r="AU1324" s="19" t="s">
        <v>86</v>
      </c>
      <c r="AY1324" s="19" t="s">
        <v>148</v>
      </c>
      <c r="BE1324" s="185">
        <f>IF(N1324="základní",J1324,0)</f>
        <v>0</v>
      </c>
      <c r="BF1324" s="185">
        <f>IF(N1324="snížená",J1324,0)</f>
        <v>0</v>
      </c>
      <c r="BG1324" s="185">
        <f>IF(N1324="zákl. přenesená",J1324,0)</f>
        <v>0</v>
      </c>
      <c r="BH1324" s="185">
        <f>IF(N1324="sníž. přenesená",J1324,0)</f>
        <v>0</v>
      </c>
      <c r="BI1324" s="185">
        <f>IF(N1324="nulová",J1324,0)</f>
        <v>0</v>
      </c>
      <c r="BJ1324" s="19" t="s">
        <v>86</v>
      </c>
      <c r="BK1324" s="185">
        <f>ROUND(I1324*H1324,2)</f>
        <v>0</v>
      </c>
      <c r="BL1324" s="19" t="s">
        <v>155</v>
      </c>
      <c r="BM1324" s="19" t="s">
        <v>841</v>
      </c>
    </row>
    <row r="1325" spans="2:47" s="1" customFormat="1" ht="54">
      <c r="B1325" s="36"/>
      <c r="D1325" s="186" t="s">
        <v>156</v>
      </c>
      <c r="F1325" s="187" t="s">
        <v>844</v>
      </c>
      <c r="I1325" s="147"/>
      <c r="L1325" s="36"/>
      <c r="M1325" s="65"/>
      <c r="N1325" s="37"/>
      <c r="O1325" s="37"/>
      <c r="P1325" s="37"/>
      <c r="Q1325" s="37"/>
      <c r="R1325" s="37"/>
      <c r="S1325" s="37"/>
      <c r="T1325" s="66"/>
      <c r="AT1325" s="19" t="s">
        <v>156</v>
      </c>
      <c r="AU1325" s="19" t="s">
        <v>86</v>
      </c>
    </row>
    <row r="1326" spans="2:51" s="12" customFormat="1" ht="13.5">
      <c r="B1326" s="188"/>
      <c r="D1326" s="186" t="s">
        <v>158</v>
      </c>
      <c r="E1326" s="189" t="s">
        <v>20</v>
      </c>
      <c r="F1326" s="190" t="s">
        <v>845</v>
      </c>
      <c r="H1326" s="191" t="s">
        <v>20</v>
      </c>
      <c r="I1326" s="192"/>
      <c r="L1326" s="188"/>
      <c r="M1326" s="193"/>
      <c r="N1326" s="194"/>
      <c r="O1326" s="194"/>
      <c r="P1326" s="194"/>
      <c r="Q1326" s="194"/>
      <c r="R1326" s="194"/>
      <c r="S1326" s="194"/>
      <c r="T1326" s="195"/>
      <c r="AT1326" s="191" t="s">
        <v>158</v>
      </c>
      <c r="AU1326" s="191" t="s">
        <v>86</v>
      </c>
      <c r="AV1326" s="12" t="s">
        <v>22</v>
      </c>
      <c r="AW1326" s="12" t="s">
        <v>40</v>
      </c>
      <c r="AX1326" s="12" t="s">
        <v>76</v>
      </c>
      <c r="AY1326" s="191" t="s">
        <v>148</v>
      </c>
    </row>
    <row r="1327" spans="2:51" s="12" customFormat="1" ht="13.5">
      <c r="B1327" s="188"/>
      <c r="D1327" s="186" t="s">
        <v>158</v>
      </c>
      <c r="E1327" s="189" t="s">
        <v>20</v>
      </c>
      <c r="F1327" s="190" t="s">
        <v>175</v>
      </c>
      <c r="H1327" s="191" t="s">
        <v>20</v>
      </c>
      <c r="I1327" s="192"/>
      <c r="L1327" s="188"/>
      <c r="M1327" s="193"/>
      <c r="N1327" s="194"/>
      <c r="O1327" s="194"/>
      <c r="P1327" s="194"/>
      <c r="Q1327" s="194"/>
      <c r="R1327" s="194"/>
      <c r="S1327" s="194"/>
      <c r="T1327" s="195"/>
      <c r="AT1327" s="191" t="s">
        <v>158</v>
      </c>
      <c r="AU1327" s="191" t="s">
        <v>86</v>
      </c>
      <c r="AV1327" s="12" t="s">
        <v>22</v>
      </c>
      <c r="AW1327" s="12" t="s">
        <v>40</v>
      </c>
      <c r="AX1327" s="12" t="s">
        <v>76</v>
      </c>
      <c r="AY1327" s="191" t="s">
        <v>148</v>
      </c>
    </row>
    <row r="1328" spans="2:51" s="12" customFormat="1" ht="13.5">
      <c r="B1328" s="188"/>
      <c r="D1328" s="186" t="s">
        <v>158</v>
      </c>
      <c r="E1328" s="189" t="s">
        <v>20</v>
      </c>
      <c r="F1328" s="190" t="s">
        <v>348</v>
      </c>
      <c r="H1328" s="191" t="s">
        <v>20</v>
      </c>
      <c r="I1328" s="192"/>
      <c r="L1328" s="188"/>
      <c r="M1328" s="193"/>
      <c r="N1328" s="194"/>
      <c r="O1328" s="194"/>
      <c r="P1328" s="194"/>
      <c r="Q1328" s="194"/>
      <c r="R1328" s="194"/>
      <c r="S1328" s="194"/>
      <c r="T1328" s="195"/>
      <c r="AT1328" s="191" t="s">
        <v>158</v>
      </c>
      <c r="AU1328" s="191" t="s">
        <v>86</v>
      </c>
      <c r="AV1328" s="12" t="s">
        <v>22</v>
      </c>
      <c r="AW1328" s="12" t="s">
        <v>40</v>
      </c>
      <c r="AX1328" s="12" t="s">
        <v>76</v>
      </c>
      <c r="AY1328" s="191" t="s">
        <v>148</v>
      </c>
    </row>
    <row r="1329" spans="2:51" s="13" customFormat="1" ht="13.5">
      <c r="B1329" s="196"/>
      <c r="D1329" s="186" t="s">
        <v>158</v>
      </c>
      <c r="E1329" s="205" t="s">
        <v>20</v>
      </c>
      <c r="F1329" s="206" t="s">
        <v>349</v>
      </c>
      <c r="H1329" s="207">
        <v>16.67</v>
      </c>
      <c r="I1329" s="201"/>
      <c r="L1329" s="196"/>
      <c r="M1329" s="202"/>
      <c r="N1329" s="203"/>
      <c r="O1329" s="203"/>
      <c r="P1329" s="203"/>
      <c r="Q1329" s="203"/>
      <c r="R1329" s="203"/>
      <c r="S1329" s="203"/>
      <c r="T1329" s="204"/>
      <c r="AT1329" s="205" t="s">
        <v>158</v>
      </c>
      <c r="AU1329" s="205" t="s">
        <v>86</v>
      </c>
      <c r="AV1329" s="13" t="s">
        <v>86</v>
      </c>
      <c r="AW1329" s="13" t="s">
        <v>40</v>
      </c>
      <c r="AX1329" s="13" t="s">
        <v>76</v>
      </c>
      <c r="AY1329" s="205" t="s">
        <v>148</v>
      </c>
    </row>
    <row r="1330" spans="2:51" s="12" customFormat="1" ht="13.5">
      <c r="B1330" s="188"/>
      <c r="D1330" s="186" t="s">
        <v>158</v>
      </c>
      <c r="E1330" s="189" t="s">
        <v>20</v>
      </c>
      <c r="F1330" s="190" t="s">
        <v>350</v>
      </c>
      <c r="H1330" s="191" t="s">
        <v>20</v>
      </c>
      <c r="I1330" s="192"/>
      <c r="L1330" s="188"/>
      <c r="M1330" s="193"/>
      <c r="N1330" s="194"/>
      <c r="O1330" s="194"/>
      <c r="P1330" s="194"/>
      <c r="Q1330" s="194"/>
      <c r="R1330" s="194"/>
      <c r="S1330" s="194"/>
      <c r="T1330" s="195"/>
      <c r="AT1330" s="191" t="s">
        <v>158</v>
      </c>
      <c r="AU1330" s="191" t="s">
        <v>86</v>
      </c>
      <c r="AV1330" s="12" t="s">
        <v>22</v>
      </c>
      <c r="AW1330" s="12" t="s">
        <v>40</v>
      </c>
      <c r="AX1330" s="12" t="s">
        <v>76</v>
      </c>
      <c r="AY1330" s="191" t="s">
        <v>148</v>
      </c>
    </row>
    <row r="1331" spans="2:51" s="13" customFormat="1" ht="13.5">
      <c r="B1331" s="196"/>
      <c r="D1331" s="186" t="s">
        <v>158</v>
      </c>
      <c r="E1331" s="205" t="s">
        <v>20</v>
      </c>
      <c r="F1331" s="206" t="s">
        <v>351</v>
      </c>
      <c r="H1331" s="207">
        <v>23.69</v>
      </c>
      <c r="I1331" s="201"/>
      <c r="L1331" s="196"/>
      <c r="M1331" s="202"/>
      <c r="N1331" s="203"/>
      <c r="O1331" s="203"/>
      <c r="P1331" s="203"/>
      <c r="Q1331" s="203"/>
      <c r="R1331" s="203"/>
      <c r="S1331" s="203"/>
      <c r="T1331" s="204"/>
      <c r="AT1331" s="205" t="s">
        <v>158</v>
      </c>
      <c r="AU1331" s="205" t="s">
        <v>86</v>
      </c>
      <c r="AV1331" s="13" t="s">
        <v>86</v>
      </c>
      <c r="AW1331" s="13" t="s">
        <v>40</v>
      </c>
      <c r="AX1331" s="13" t="s">
        <v>76</v>
      </c>
      <c r="AY1331" s="205" t="s">
        <v>148</v>
      </c>
    </row>
    <row r="1332" spans="2:51" s="12" customFormat="1" ht="13.5">
      <c r="B1332" s="188"/>
      <c r="D1332" s="186" t="s">
        <v>158</v>
      </c>
      <c r="E1332" s="189" t="s">
        <v>20</v>
      </c>
      <c r="F1332" s="190" t="s">
        <v>352</v>
      </c>
      <c r="H1332" s="191" t="s">
        <v>20</v>
      </c>
      <c r="I1332" s="192"/>
      <c r="L1332" s="188"/>
      <c r="M1332" s="193"/>
      <c r="N1332" s="194"/>
      <c r="O1332" s="194"/>
      <c r="P1332" s="194"/>
      <c r="Q1332" s="194"/>
      <c r="R1332" s="194"/>
      <c r="S1332" s="194"/>
      <c r="T1332" s="195"/>
      <c r="AT1332" s="191" t="s">
        <v>158</v>
      </c>
      <c r="AU1332" s="191" t="s">
        <v>86</v>
      </c>
      <c r="AV1332" s="12" t="s">
        <v>22</v>
      </c>
      <c r="AW1332" s="12" t="s">
        <v>40</v>
      </c>
      <c r="AX1332" s="12" t="s">
        <v>76</v>
      </c>
      <c r="AY1332" s="191" t="s">
        <v>148</v>
      </c>
    </row>
    <row r="1333" spans="2:51" s="13" customFormat="1" ht="13.5">
      <c r="B1333" s="196"/>
      <c r="D1333" s="186" t="s">
        <v>158</v>
      </c>
      <c r="E1333" s="205" t="s">
        <v>20</v>
      </c>
      <c r="F1333" s="206" t="s">
        <v>353</v>
      </c>
      <c r="H1333" s="207">
        <v>6.76</v>
      </c>
      <c r="I1333" s="201"/>
      <c r="L1333" s="196"/>
      <c r="M1333" s="202"/>
      <c r="N1333" s="203"/>
      <c r="O1333" s="203"/>
      <c r="P1333" s="203"/>
      <c r="Q1333" s="203"/>
      <c r="R1333" s="203"/>
      <c r="S1333" s="203"/>
      <c r="T1333" s="204"/>
      <c r="AT1333" s="205" t="s">
        <v>158</v>
      </c>
      <c r="AU1333" s="205" t="s">
        <v>86</v>
      </c>
      <c r="AV1333" s="13" t="s">
        <v>86</v>
      </c>
      <c r="AW1333" s="13" t="s">
        <v>40</v>
      </c>
      <c r="AX1333" s="13" t="s">
        <v>76</v>
      </c>
      <c r="AY1333" s="205" t="s">
        <v>148</v>
      </c>
    </row>
    <row r="1334" spans="2:51" s="12" customFormat="1" ht="13.5">
      <c r="B1334" s="188"/>
      <c r="D1334" s="186" t="s">
        <v>158</v>
      </c>
      <c r="E1334" s="189" t="s">
        <v>20</v>
      </c>
      <c r="F1334" s="190" t="s">
        <v>354</v>
      </c>
      <c r="H1334" s="191" t="s">
        <v>20</v>
      </c>
      <c r="I1334" s="192"/>
      <c r="L1334" s="188"/>
      <c r="M1334" s="193"/>
      <c r="N1334" s="194"/>
      <c r="O1334" s="194"/>
      <c r="P1334" s="194"/>
      <c r="Q1334" s="194"/>
      <c r="R1334" s="194"/>
      <c r="S1334" s="194"/>
      <c r="T1334" s="195"/>
      <c r="AT1334" s="191" t="s">
        <v>158</v>
      </c>
      <c r="AU1334" s="191" t="s">
        <v>86</v>
      </c>
      <c r="AV1334" s="12" t="s">
        <v>22</v>
      </c>
      <c r="AW1334" s="12" t="s">
        <v>40</v>
      </c>
      <c r="AX1334" s="12" t="s">
        <v>76</v>
      </c>
      <c r="AY1334" s="191" t="s">
        <v>148</v>
      </c>
    </row>
    <row r="1335" spans="2:51" s="13" customFormat="1" ht="13.5">
      <c r="B1335" s="196"/>
      <c r="D1335" s="186" t="s">
        <v>158</v>
      </c>
      <c r="E1335" s="205" t="s">
        <v>20</v>
      </c>
      <c r="F1335" s="206" t="s">
        <v>351</v>
      </c>
      <c r="H1335" s="207">
        <v>23.69</v>
      </c>
      <c r="I1335" s="201"/>
      <c r="L1335" s="196"/>
      <c r="M1335" s="202"/>
      <c r="N1335" s="203"/>
      <c r="O1335" s="203"/>
      <c r="P1335" s="203"/>
      <c r="Q1335" s="203"/>
      <c r="R1335" s="203"/>
      <c r="S1335" s="203"/>
      <c r="T1335" s="204"/>
      <c r="AT1335" s="205" t="s">
        <v>158</v>
      </c>
      <c r="AU1335" s="205" t="s">
        <v>86</v>
      </c>
      <c r="AV1335" s="13" t="s">
        <v>86</v>
      </c>
      <c r="AW1335" s="13" t="s">
        <v>40</v>
      </c>
      <c r="AX1335" s="13" t="s">
        <v>76</v>
      </c>
      <c r="AY1335" s="205" t="s">
        <v>148</v>
      </c>
    </row>
    <row r="1336" spans="2:51" s="12" customFormat="1" ht="13.5">
      <c r="B1336" s="188"/>
      <c r="D1336" s="186" t="s">
        <v>158</v>
      </c>
      <c r="E1336" s="189" t="s">
        <v>20</v>
      </c>
      <c r="F1336" s="190" t="s">
        <v>355</v>
      </c>
      <c r="H1336" s="191" t="s">
        <v>20</v>
      </c>
      <c r="I1336" s="192"/>
      <c r="L1336" s="188"/>
      <c r="M1336" s="193"/>
      <c r="N1336" s="194"/>
      <c r="O1336" s="194"/>
      <c r="P1336" s="194"/>
      <c r="Q1336" s="194"/>
      <c r="R1336" s="194"/>
      <c r="S1336" s="194"/>
      <c r="T1336" s="195"/>
      <c r="AT1336" s="191" t="s">
        <v>158</v>
      </c>
      <c r="AU1336" s="191" t="s">
        <v>86</v>
      </c>
      <c r="AV1336" s="12" t="s">
        <v>22</v>
      </c>
      <c r="AW1336" s="12" t="s">
        <v>40</v>
      </c>
      <c r="AX1336" s="12" t="s">
        <v>76</v>
      </c>
      <c r="AY1336" s="191" t="s">
        <v>148</v>
      </c>
    </row>
    <row r="1337" spans="2:51" s="13" customFormat="1" ht="13.5">
      <c r="B1337" s="196"/>
      <c r="D1337" s="186" t="s">
        <v>158</v>
      </c>
      <c r="E1337" s="205" t="s">
        <v>20</v>
      </c>
      <c r="F1337" s="206" t="s">
        <v>349</v>
      </c>
      <c r="H1337" s="207">
        <v>16.67</v>
      </c>
      <c r="I1337" s="201"/>
      <c r="L1337" s="196"/>
      <c r="M1337" s="202"/>
      <c r="N1337" s="203"/>
      <c r="O1337" s="203"/>
      <c r="P1337" s="203"/>
      <c r="Q1337" s="203"/>
      <c r="R1337" s="203"/>
      <c r="S1337" s="203"/>
      <c r="T1337" s="204"/>
      <c r="AT1337" s="205" t="s">
        <v>158</v>
      </c>
      <c r="AU1337" s="205" t="s">
        <v>86</v>
      </c>
      <c r="AV1337" s="13" t="s">
        <v>86</v>
      </c>
      <c r="AW1337" s="13" t="s">
        <v>40</v>
      </c>
      <c r="AX1337" s="13" t="s">
        <v>76</v>
      </c>
      <c r="AY1337" s="205" t="s">
        <v>148</v>
      </c>
    </row>
    <row r="1338" spans="2:51" s="12" customFormat="1" ht="13.5">
      <c r="B1338" s="188"/>
      <c r="D1338" s="186" t="s">
        <v>158</v>
      </c>
      <c r="E1338" s="189" t="s">
        <v>20</v>
      </c>
      <c r="F1338" s="190" t="s">
        <v>356</v>
      </c>
      <c r="H1338" s="191" t="s">
        <v>20</v>
      </c>
      <c r="I1338" s="192"/>
      <c r="L1338" s="188"/>
      <c r="M1338" s="193"/>
      <c r="N1338" s="194"/>
      <c r="O1338" s="194"/>
      <c r="P1338" s="194"/>
      <c r="Q1338" s="194"/>
      <c r="R1338" s="194"/>
      <c r="S1338" s="194"/>
      <c r="T1338" s="195"/>
      <c r="AT1338" s="191" t="s">
        <v>158</v>
      </c>
      <c r="AU1338" s="191" t="s">
        <v>86</v>
      </c>
      <c r="AV1338" s="12" t="s">
        <v>22</v>
      </c>
      <c r="AW1338" s="12" t="s">
        <v>40</v>
      </c>
      <c r="AX1338" s="12" t="s">
        <v>76</v>
      </c>
      <c r="AY1338" s="191" t="s">
        <v>148</v>
      </c>
    </row>
    <row r="1339" spans="2:51" s="13" customFormat="1" ht="13.5">
      <c r="B1339" s="196"/>
      <c r="D1339" s="186" t="s">
        <v>158</v>
      </c>
      <c r="E1339" s="205" t="s">
        <v>20</v>
      </c>
      <c r="F1339" s="206" t="s">
        <v>351</v>
      </c>
      <c r="H1339" s="207">
        <v>23.69</v>
      </c>
      <c r="I1339" s="201"/>
      <c r="L1339" s="196"/>
      <c r="M1339" s="202"/>
      <c r="N1339" s="203"/>
      <c r="O1339" s="203"/>
      <c r="P1339" s="203"/>
      <c r="Q1339" s="203"/>
      <c r="R1339" s="203"/>
      <c r="S1339" s="203"/>
      <c r="T1339" s="204"/>
      <c r="AT1339" s="205" t="s">
        <v>158</v>
      </c>
      <c r="AU1339" s="205" t="s">
        <v>86</v>
      </c>
      <c r="AV1339" s="13" t="s">
        <v>86</v>
      </c>
      <c r="AW1339" s="13" t="s">
        <v>40</v>
      </c>
      <c r="AX1339" s="13" t="s">
        <v>76</v>
      </c>
      <c r="AY1339" s="205" t="s">
        <v>148</v>
      </c>
    </row>
    <row r="1340" spans="2:51" s="12" customFormat="1" ht="13.5">
      <c r="B1340" s="188"/>
      <c r="D1340" s="186" t="s">
        <v>158</v>
      </c>
      <c r="E1340" s="189" t="s">
        <v>20</v>
      </c>
      <c r="F1340" s="190" t="s">
        <v>357</v>
      </c>
      <c r="H1340" s="191" t="s">
        <v>20</v>
      </c>
      <c r="I1340" s="192"/>
      <c r="L1340" s="188"/>
      <c r="M1340" s="193"/>
      <c r="N1340" s="194"/>
      <c r="O1340" s="194"/>
      <c r="P1340" s="194"/>
      <c r="Q1340" s="194"/>
      <c r="R1340" s="194"/>
      <c r="S1340" s="194"/>
      <c r="T1340" s="195"/>
      <c r="AT1340" s="191" t="s">
        <v>158</v>
      </c>
      <c r="AU1340" s="191" t="s">
        <v>86</v>
      </c>
      <c r="AV1340" s="12" t="s">
        <v>22</v>
      </c>
      <c r="AW1340" s="12" t="s">
        <v>40</v>
      </c>
      <c r="AX1340" s="12" t="s">
        <v>76</v>
      </c>
      <c r="AY1340" s="191" t="s">
        <v>148</v>
      </c>
    </row>
    <row r="1341" spans="2:51" s="13" customFormat="1" ht="13.5">
      <c r="B1341" s="196"/>
      <c r="D1341" s="186" t="s">
        <v>158</v>
      </c>
      <c r="E1341" s="205" t="s">
        <v>20</v>
      </c>
      <c r="F1341" s="206" t="s">
        <v>358</v>
      </c>
      <c r="H1341" s="207">
        <v>1.19</v>
      </c>
      <c r="I1341" s="201"/>
      <c r="L1341" s="196"/>
      <c r="M1341" s="202"/>
      <c r="N1341" s="203"/>
      <c r="O1341" s="203"/>
      <c r="P1341" s="203"/>
      <c r="Q1341" s="203"/>
      <c r="R1341" s="203"/>
      <c r="S1341" s="203"/>
      <c r="T1341" s="204"/>
      <c r="AT1341" s="205" t="s">
        <v>158</v>
      </c>
      <c r="AU1341" s="205" t="s">
        <v>86</v>
      </c>
      <c r="AV1341" s="13" t="s">
        <v>86</v>
      </c>
      <c r="AW1341" s="13" t="s">
        <v>40</v>
      </c>
      <c r="AX1341" s="13" t="s">
        <v>76</v>
      </c>
      <c r="AY1341" s="205" t="s">
        <v>148</v>
      </c>
    </row>
    <row r="1342" spans="2:51" s="12" customFormat="1" ht="13.5">
      <c r="B1342" s="188"/>
      <c r="D1342" s="186" t="s">
        <v>158</v>
      </c>
      <c r="E1342" s="189" t="s">
        <v>20</v>
      </c>
      <c r="F1342" s="190" t="s">
        <v>359</v>
      </c>
      <c r="H1342" s="191" t="s">
        <v>20</v>
      </c>
      <c r="I1342" s="192"/>
      <c r="L1342" s="188"/>
      <c r="M1342" s="193"/>
      <c r="N1342" s="194"/>
      <c r="O1342" s="194"/>
      <c r="P1342" s="194"/>
      <c r="Q1342" s="194"/>
      <c r="R1342" s="194"/>
      <c r="S1342" s="194"/>
      <c r="T1342" s="195"/>
      <c r="AT1342" s="191" t="s">
        <v>158</v>
      </c>
      <c r="AU1342" s="191" t="s">
        <v>86</v>
      </c>
      <c r="AV1342" s="12" t="s">
        <v>22</v>
      </c>
      <c r="AW1342" s="12" t="s">
        <v>40</v>
      </c>
      <c r="AX1342" s="12" t="s">
        <v>76</v>
      </c>
      <c r="AY1342" s="191" t="s">
        <v>148</v>
      </c>
    </row>
    <row r="1343" spans="2:51" s="13" customFormat="1" ht="13.5">
      <c r="B1343" s="196"/>
      <c r="D1343" s="186" t="s">
        <v>158</v>
      </c>
      <c r="E1343" s="205" t="s">
        <v>20</v>
      </c>
      <c r="F1343" s="206" t="s">
        <v>358</v>
      </c>
      <c r="H1343" s="207">
        <v>1.19</v>
      </c>
      <c r="I1343" s="201"/>
      <c r="L1343" s="196"/>
      <c r="M1343" s="202"/>
      <c r="N1343" s="203"/>
      <c r="O1343" s="203"/>
      <c r="P1343" s="203"/>
      <c r="Q1343" s="203"/>
      <c r="R1343" s="203"/>
      <c r="S1343" s="203"/>
      <c r="T1343" s="204"/>
      <c r="AT1343" s="205" t="s">
        <v>158</v>
      </c>
      <c r="AU1343" s="205" t="s">
        <v>86</v>
      </c>
      <c r="AV1343" s="13" t="s">
        <v>86</v>
      </c>
      <c r="AW1343" s="13" t="s">
        <v>40</v>
      </c>
      <c r="AX1343" s="13" t="s">
        <v>76</v>
      </c>
      <c r="AY1343" s="205" t="s">
        <v>148</v>
      </c>
    </row>
    <row r="1344" spans="2:51" s="12" customFormat="1" ht="13.5">
      <c r="B1344" s="188"/>
      <c r="D1344" s="186" t="s">
        <v>158</v>
      </c>
      <c r="E1344" s="189" t="s">
        <v>20</v>
      </c>
      <c r="F1344" s="190" t="s">
        <v>360</v>
      </c>
      <c r="H1344" s="191" t="s">
        <v>20</v>
      </c>
      <c r="I1344" s="192"/>
      <c r="L1344" s="188"/>
      <c r="M1344" s="193"/>
      <c r="N1344" s="194"/>
      <c r="O1344" s="194"/>
      <c r="P1344" s="194"/>
      <c r="Q1344" s="194"/>
      <c r="R1344" s="194"/>
      <c r="S1344" s="194"/>
      <c r="T1344" s="195"/>
      <c r="AT1344" s="191" t="s">
        <v>158</v>
      </c>
      <c r="AU1344" s="191" t="s">
        <v>86</v>
      </c>
      <c r="AV1344" s="12" t="s">
        <v>22</v>
      </c>
      <c r="AW1344" s="12" t="s">
        <v>40</v>
      </c>
      <c r="AX1344" s="12" t="s">
        <v>76</v>
      </c>
      <c r="AY1344" s="191" t="s">
        <v>148</v>
      </c>
    </row>
    <row r="1345" spans="2:51" s="13" customFormat="1" ht="13.5">
      <c r="B1345" s="196"/>
      <c r="D1345" s="186" t="s">
        <v>158</v>
      </c>
      <c r="E1345" s="205" t="s">
        <v>20</v>
      </c>
      <c r="F1345" s="206" t="s">
        <v>358</v>
      </c>
      <c r="H1345" s="207">
        <v>1.19</v>
      </c>
      <c r="I1345" s="201"/>
      <c r="L1345" s="196"/>
      <c r="M1345" s="202"/>
      <c r="N1345" s="203"/>
      <c r="O1345" s="203"/>
      <c r="P1345" s="203"/>
      <c r="Q1345" s="203"/>
      <c r="R1345" s="203"/>
      <c r="S1345" s="203"/>
      <c r="T1345" s="204"/>
      <c r="AT1345" s="205" t="s">
        <v>158</v>
      </c>
      <c r="AU1345" s="205" t="s">
        <v>86</v>
      </c>
      <c r="AV1345" s="13" t="s">
        <v>86</v>
      </c>
      <c r="AW1345" s="13" t="s">
        <v>40</v>
      </c>
      <c r="AX1345" s="13" t="s">
        <v>76</v>
      </c>
      <c r="AY1345" s="205" t="s">
        <v>148</v>
      </c>
    </row>
    <row r="1346" spans="2:51" s="12" customFormat="1" ht="13.5">
      <c r="B1346" s="188"/>
      <c r="D1346" s="186" t="s">
        <v>158</v>
      </c>
      <c r="E1346" s="189" t="s">
        <v>20</v>
      </c>
      <c r="F1346" s="190" t="s">
        <v>361</v>
      </c>
      <c r="H1346" s="191" t="s">
        <v>20</v>
      </c>
      <c r="I1346" s="192"/>
      <c r="L1346" s="188"/>
      <c r="M1346" s="193"/>
      <c r="N1346" s="194"/>
      <c r="O1346" s="194"/>
      <c r="P1346" s="194"/>
      <c r="Q1346" s="194"/>
      <c r="R1346" s="194"/>
      <c r="S1346" s="194"/>
      <c r="T1346" s="195"/>
      <c r="AT1346" s="191" t="s">
        <v>158</v>
      </c>
      <c r="AU1346" s="191" t="s">
        <v>86</v>
      </c>
      <c r="AV1346" s="12" t="s">
        <v>22</v>
      </c>
      <c r="AW1346" s="12" t="s">
        <v>40</v>
      </c>
      <c r="AX1346" s="12" t="s">
        <v>76</v>
      </c>
      <c r="AY1346" s="191" t="s">
        <v>148</v>
      </c>
    </row>
    <row r="1347" spans="2:51" s="13" customFormat="1" ht="13.5">
      <c r="B1347" s="196"/>
      <c r="D1347" s="186" t="s">
        <v>158</v>
      </c>
      <c r="E1347" s="205" t="s">
        <v>20</v>
      </c>
      <c r="F1347" s="206" t="s">
        <v>362</v>
      </c>
      <c r="H1347" s="207">
        <v>6.58</v>
      </c>
      <c r="I1347" s="201"/>
      <c r="L1347" s="196"/>
      <c r="M1347" s="202"/>
      <c r="N1347" s="203"/>
      <c r="O1347" s="203"/>
      <c r="P1347" s="203"/>
      <c r="Q1347" s="203"/>
      <c r="R1347" s="203"/>
      <c r="S1347" s="203"/>
      <c r="T1347" s="204"/>
      <c r="AT1347" s="205" t="s">
        <v>158</v>
      </c>
      <c r="AU1347" s="205" t="s">
        <v>86</v>
      </c>
      <c r="AV1347" s="13" t="s">
        <v>86</v>
      </c>
      <c r="AW1347" s="13" t="s">
        <v>40</v>
      </c>
      <c r="AX1347" s="13" t="s">
        <v>76</v>
      </c>
      <c r="AY1347" s="205" t="s">
        <v>148</v>
      </c>
    </row>
    <row r="1348" spans="2:51" s="12" customFormat="1" ht="13.5">
      <c r="B1348" s="188"/>
      <c r="D1348" s="186" t="s">
        <v>158</v>
      </c>
      <c r="E1348" s="189" t="s">
        <v>20</v>
      </c>
      <c r="F1348" s="190" t="s">
        <v>363</v>
      </c>
      <c r="H1348" s="191" t="s">
        <v>20</v>
      </c>
      <c r="I1348" s="192"/>
      <c r="L1348" s="188"/>
      <c r="M1348" s="193"/>
      <c r="N1348" s="194"/>
      <c r="O1348" s="194"/>
      <c r="P1348" s="194"/>
      <c r="Q1348" s="194"/>
      <c r="R1348" s="194"/>
      <c r="S1348" s="194"/>
      <c r="T1348" s="195"/>
      <c r="AT1348" s="191" t="s">
        <v>158</v>
      </c>
      <c r="AU1348" s="191" t="s">
        <v>86</v>
      </c>
      <c r="AV1348" s="12" t="s">
        <v>22</v>
      </c>
      <c r="AW1348" s="12" t="s">
        <v>40</v>
      </c>
      <c r="AX1348" s="12" t="s">
        <v>76</v>
      </c>
      <c r="AY1348" s="191" t="s">
        <v>148</v>
      </c>
    </row>
    <row r="1349" spans="2:51" s="13" customFormat="1" ht="13.5">
      <c r="B1349" s="196"/>
      <c r="D1349" s="186" t="s">
        <v>158</v>
      </c>
      <c r="E1349" s="205" t="s">
        <v>20</v>
      </c>
      <c r="F1349" s="206" t="s">
        <v>351</v>
      </c>
      <c r="H1349" s="207">
        <v>23.69</v>
      </c>
      <c r="I1349" s="201"/>
      <c r="L1349" s="196"/>
      <c r="M1349" s="202"/>
      <c r="N1349" s="203"/>
      <c r="O1349" s="203"/>
      <c r="P1349" s="203"/>
      <c r="Q1349" s="203"/>
      <c r="R1349" s="203"/>
      <c r="S1349" s="203"/>
      <c r="T1349" s="204"/>
      <c r="AT1349" s="205" t="s">
        <v>158</v>
      </c>
      <c r="AU1349" s="205" t="s">
        <v>86</v>
      </c>
      <c r="AV1349" s="13" t="s">
        <v>86</v>
      </c>
      <c r="AW1349" s="13" t="s">
        <v>40</v>
      </c>
      <c r="AX1349" s="13" t="s">
        <v>76</v>
      </c>
      <c r="AY1349" s="205" t="s">
        <v>148</v>
      </c>
    </row>
    <row r="1350" spans="2:51" s="12" customFormat="1" ht="13.5">
      <c r="B1350" s="188"/>
      <c r="D1350" s="186" t="s">
        <v>158</v>
      </c>
      <c r="E1350" s="189" t="s">
        <v>20</v>
      </c>
      <c r="F1350" s="190" t="s">
        <v>364</v>
      </c>
      <c r="H1350" s="191" t="s">
        <v>20</v>
      </c>
      <c r="I1350" s="192"/>
      <c r="L1350" s="188"/>
      <c r="M1350" s="193"/>
      <c r="N1350" s="194"/>
      <c r="O1350" s="194"/>
      <c r="P1350" s="194"/>
      <c r="Q1350" s="194"/>
      <c r="R1350" s="194"/>
      <c r="S1350" s="194"/>
      <c r="T1350" s="195"/>
      <c r="AT1350" s="191" t="s">
        <v>158</v>
      </c>
      <c r="AU1350" s="191" t="s">
        <v>86</v>
      </c>
      <c r="AV1350" s="12" t="s">
        <v>22</v>
      </c>
      <c r="AW1350" s="12" t="s">
        <v>40</v>
      </c>
      <c r="AX1350" s="12" t="s">
        <v>76</v>
      </c>
      <c r="AY1350" s="191" t="s">
        <v>148</v>
      </c>
    </row>
    <row r="1351" spans="2:51" s="13" customFormat="1" ht="13.5">
      <c r="B1351" s="196"/>
      <c r="D1351" s="186" t="s">
        <v>158</v>
      </c>
      <c r="E1351" s="205" t="s">
        <v>20</v>
      </c>
      <c r="F1351" s="206" t="s">
        <v>349</v>
      </c>
      <c r="H1351" s="207">
        <v>16.67</v>
      </c>
      <c r="I1351" s="201"/>
      <c r="L1351" s="196"/>
      <c r="M1351" s="202"/>
      <c r="N1351" s="203"/>
      <c r="O1351" s="203"/>
      <c r="P1351" s="203"/>
      <c r="Q1351" s="203"/>
      <c r="R1351" s="203"/>
      <c r="S1351" s="203"/>
      <c r="T1351" s="204"/>
      <c r="AT1351" s="205" t="s">
        <v>158</v>
      </c>
      <c r="AU1351" s="205" t="s">
        <v>86</v>
      </c>
      <c r="AV1351" s="13" t="s">
        <v>86</v>
      </c>
      <c r="AW1351" s="13" t="s">
        <v>40</v>
      </c>
      <c r="AX1351" s="13" t="s">
        <v>76</v>
      </c>
      <c r="AY1351" s="205" t="s">
        <v>148</v>
      </c>
    </row>
    <row r="1352" spans="2:51" s="12" customFormat="1" ht="13.5">
      <c r="B1352" s="188"/>
      <c r="D1352" s="186" t="s">
        <v>158</v>
      </c>
      <c r="E1352" s="189" t="s">
        <v>20</v>
      </c>
      <c r="F1352" s="190" t="s">
        <v>365</v>
      </c>
      <c r="H1352" s="191" t="s">
        <v>20</v>
      </c>
      <c r="I1352" s="192"/>
      <c r="L1352" s="188"/>
      <c r="M1352" s="193"/>
      <c r="N1352" s="194"/>
      <c r="O1352" s="194"/>
      <c r="P1352" s="194"/>
      <c r="Q1352" s="194"/>
      <c r="R1352" s="194"/>
      <c r="S1352" s="194"/>
      <c r="T1352" s="195"/>
      <c r="AT1352" s="191" t="s">
        <v>158</v>
      </c>
      <c r="AU1352" s="191" t="s">
        <v>86</v>
      </c>
      <c r="AV1352" s="12" t="s">
        <v>22</v>
      </c>
      <c r="AW1352" s="12" t="s">
        <v>40</v>
      </c>
      <c r="AX1352" s="12" t="s">
        <v>76</v>
      </c>
      <c r="AY1352" s="191" t="s">
        <v>148</v>
      </c>
    </row>
    <row r="1353" spans="2:51" s="13" customFormat="1" ht="13.5">
      <c r="B1353" s="196"/>
      <c r="D1353" s="186" t="s">
        <v>158</v>
      </c>
      <c r="E1353" s="205" t="s">
        <v>20</v>
      </c>
      <c r="F1353" s="206" t="s">
        <v>366</v>
      </c>
      <c r="H1353" s="207">
        <v>0.88</v>
      </c>
      <c r="I1353" s="201"/>
      <c r="L1353" s="196"/>
      <c r="M1353" s="202"/>
      <c r="N1353" s="203"/>
      <c r="O1353" s="203"/>
      <c r="P1353" s="203"/>
      <c r="Q1353" s="203"/>
      <c r="R1353" s="203"/>
      <c r="S1353" s="203"/>
      <c r="T1353" s="204"/>
      <c r="AT1353" s="205" t="s">
        <v>158</v>
      </c>
      <c r="AU1353" s="205" t="s">
        <v>86</v>
      </c>
      <c r="AV1353" s="13" t="s">
        <v>86</v>
      </c>
      <c r="AW1353" s="13" t="s">
        <v>40</v>
      </c>
      <c r="AX1353" s="13" t="s">
        <v>76</v>
      </c>
      <c r="AY1353" s="205" t="s">
        <v>148</v>
      </c>
    </row>
    <row r="1354" spans="2:51" s="12" customFormat="1" ht="13.5">
      <c r="B1354" s="188"/>
      <c r="D1354" s="186" t="s">
        <v>158</v>
      </c>
      <c r="E1354" s="189" t="s">
        <v>20</v>
      </c>
      <c r="F1354" s="190" t="s">
        <v>367</v>
      </c>
      <c r="H1354" s="191" t="s">
        <v>20</v>
      </c>
      <c r="I1354" s="192"/>
      <c r="L1354" s="188"/>
      <c r="M1354" s="193"/>
      <c r="N1354" s="194"/>
      <c r="O1354" s="194"/>
      <c r="P1354" s="194"/>
      <c r="Q1354" s="194"/>
      <c r="R1354" s="194"/>
      <c r="S1354" s="194"/>
      <c r="T1354" s="195"/>
      <c r="AT1354" s="191" t="s">
        <v>158</v>
      </c>
      <c r="AU1354" s="191" t="s">
        <v>86</v>
      </c>
      <c r="AV1354" s="12" t="s">
        <v>22</v>
      </c>
      <c r="AW1354" s="12" t="s">
        <v>40</v>
      </c>
      <c r="AX1354" s="12" t="s">
        <v>76</v>
      </c>
      <c r="AY1354" s="191" t="s">
        <v>148</v>
      </c>
    </row>
    <row r="1355" spans="2:51" s="13" customFormat="1" ht="13.5">
      <c r="B1355" s="196"/>
      <c r="D1355" s="186" t="s">
        <v>158</v>
      </c>
      <c r="E1355" s="205" t="s">
        <v>20</v>
      </c>
      <c r="F1355" s="206" t="s">
        <v>366</v>
      </c>
      <c r="H1355" s="207">
        <v>0.88</v>
      </c>
      <c r="I1355" s="201"/>
      <c r="L1355" s="196"/>
      <c r="M1355" s="202"/>
      <c r="N1355" s="203"/>
      <c r="O1355" s="203"/>
      <c r="P1355" s="203"/>
      <c r="Q1355" s="203"/>
      <c r="R1355" s="203"/>
      <c r="S1355" s="203"/>
      <c r="T1355" s="204"/>
      <c r="AT1355" s="205" t="s">
        <v>158</v>
      </c>
      <c r="AU1355" s="205" t="s">
        <v>86</v>
      </c>
      <c r="AV1355" s="13" t="s">
        <v>86</v>
      </c>
      <c r="AW1355" s="13" t="s">
        <v>40</v>
      </c>
      <c r="AX1355" s="13" t="s">
        <v>76</v>
      </c>
      <c r="AY1355" s="205" t="s">
        <v>148</v>
      </c>
    </row>
    <row r="1356" spans="2:51" s="12" customFormat="1" ht="13.5">
      <c r="B1356" s="188"/>
      <c r="D1356" s="186" t="s">
        <v>158</v>
      </c>
      <c r="E1356" s="189" t="s">
        <v>20</v>
      </c>
      <c r="F1356" s="190" t="s">
        <v>368</v>
      </c>
      <c r="H1356" s="191" t="s">
        <v>20</v>
      </c>
      <c r="I1356" s="192"/>
      <c r="L1356" s="188"/>
      <c r="M1356" s="193"/>
      <c r="N1356" s="194"/>
      <c r="O1356" s="194"/>
      <c r="P1356" s="194"/>
      <c r="Q1356" s="194"/>
      <c r="R1356" s="194"/>
      <c r="S1356" s="194"/>
      <c r="T1356" s="195"/>
      <c r="AT1356" s="191" t="s">
        <v>158</v>
      </c>
      <c r="AU1356" s="191" t="s">
        <v>86</v>
      </c>
      <c r="AV1356" s="12" t="s">
        <v>22</v>
      </c>
      <c r="AW1356" s="12" t="s">
        <v>40</v>
      </c>
      <c r="AX1356" s="12" t="s">
        <v>76</v>
      </c>
      <c r="AY1356" s="191" t="s">
        <v>148</v>
      </c>
    </row>
    <row r="1357" spans="2:51" s="13" customFormat="1" ht="13.5">
      <c r="B1357" s="196"/>
      <c r="D1357" s="186" t="s">
        <v>158</v>
      </c>
      <c r="E1357" s="205" t="s">
        <v>20</v>
      </c>
      <c r="F1357" s="206" t="s">
        <v>366</v>
      </c>
      <c r="H1357" s="207">
        <v>0.88</v>
      </c>
      <c r="I1357" s="201"/>
      <c r="L1357" s="196"/>
      <c r="M1357" s="202"/>
      <c r="N1357" s="203"/>
      <c r="O1357" s="203"/>
      <c r="P1357" s="203"/>
      <c r="Q1357" s="203"/>
      <c r="R1357" s="203"/>
      <c r="S1357" s="203"/>
      <c r="T1357" s="204"/>
      <c r="AT1357" s="205" t="s">
        <v>158</v>
      </c>
      <c r="AU1357" s="205" t="s">
        <v>86</v>
      </c>
      <c r="AV1357" s="13" t="s">
        <v>86</v>
      </c>
      <c r="AW1357" s="13" t="s">
        <v>40</v>
      </c>
      <c r="AX1357" s="13" t="s">
        <v>76</v>
      </c>
      <c r="AY1357" s="205" t="s">
        <v>148</v>
      </c>
    </row>
    <row r="1358" spans="2:51" s="12" customFormat="1" ht="13.5">
      <c r="B1358" s="188"/>
      <c r="D1358" s="186" t="s">
        <v>158</v>
      </c>
      <c r="E1358" s="189" t="s">
        <v>20</v>
      </c>
      <c r="F1358" s="190" t="s">
        <v>369</v>
      </c>
      <c r="H1358" s="191" t="s">
        <v>20</v>
      </c>
      <c r="I1358" s="192"/>
      <c r="L1358" s="188"/>
      <c r="M1358" s="193"/>
      <c r="N1358" s="194"/>
      <c r="O1358" s="194"/>
      <c r="P1358" s="194"/>
      <c r="Q1358" s="194"/>
      <c r="R1358" s="194"/>
      <c r="S1358" s="194"/>
      <c r="T1358" s="195"/>
      <c r="AT1358" s="191" t="s">
        <v>158</v>
      </c>
      <c r="AU1358" s="191" t="s">
        <v>86</v>
      </c>
      <c r="AV1358" s="12" t="s">
        <v>22</v>
      </c>
      <c r="AW1358" s="12" t="s">
        <v>40</v>
      </c>
      <c r="AX1358" s="12" t="s">
        <v>76</v>
      </c>
      <c r="AY1358" s="191" t="s">
        <v>148</v>
      </c>
    </row>
    <row r="1359" spans="2:51" s="13" customFormat="1" ht="13.5">
      <c r="B1359" s="196"/>
      <c r="D1359" s="186" t="s">
        <v>158</v>
      </c>
      <c r="E1359" s="205" t="s">
        <v>20</v>
      </c>
      <c r="F1359" s="206" t="s">
        <v>366</v>
      </c>
      <c r="H1359" s="207">
        <v>0.88</v>
      </c>
      <c r="I1359" s="201"/>
      <c r="L1359" s="196"/>
      <c r="M1359" s="202"/>
      <c r="N1359" s="203"/>
      <c r="O1359" s="203"/>
      <c r="P1359" s="203"/>
      <c r="Q1359" s="203"/>
      <c r="R1359" s="203"/>
      <c r="S1359" s="203"/>
      <c r="T1359" s="204"/>
      <c r="AT1359" s="205" t="s">
        <v>158</v>
      </c>
      <c r="AU1359" s="205" t="s">
        <v>86</v>
      </c>
      <c r="AV1359" s="13" t="s">
        <v>86</v>
      </c>
      <c r="AW1359" s="13" t="s">
        <v>40</v>
      </c>
      <c r="AX1359" s="13" t="s">
        <v>76</v>
      </c>
      <c r="AY1359" s="205" t="s">
        <v>148</v>
      </c>
    </row>
    <row r="1360" spans="2:51" s="12" customFormat="1" ht="13.5">
      <c r="B1360" s="188"/>
      <c r="D1360" s="186" t="s">
        <v>158</v>
      </c>
      <c r="E1360" s="189" t="s">
        <v>20</v>
      </c>
      <c r="F1360" s="190" t="s">
        <v>370</v>
      </c>
      <c r="H1360" s="191" t="s">
        <v>20</v>
      </c>
      <c r="I1360" s="192"/>
      <c r="L1360" s="188"/>
      <c r="M1360" s="193"/>
      <c r="N1360" s="194"/>
      <c r="O1360" s="194"/>
      <c r="P1360" s="194"/>
      <c r="Q1360" s="194"/>
      <c r="R1360" s="194"/>
      <c r="S1360" s="194"/>
      <c r="T1360" s="195"/>
      <c r="AT1360" s="191" t="s">
        <v>158</v>
      </c>
      <c r="AU1360" s="191" t="s">
        <v>86</v>
      </c>
      <c r="AV1360" s="12" t="s">
        <v>22</v>
      </c>
      <c r="AW1360" s="12" t="s">
        <v>40</v>
      </c>
      <c r="AX1360" s="12" t="s">
        <v>76</v>
      </c>
      <c r="AY1360" s="191" t="s">
        <v>148</v>
      </c>
    </row>
    <row r="1361" spans="2:51" s="13" customFormat="1" ht="13.5">
      <c r="B1361" s="196"/>
      <c r="D1361" s="186" t="s">
        <v>158</v>
      </c>
      <c r="E1361" s="205" t="s">
        <v>20</v>
      </c>
      <c r="F1361" s="206" t="s">
        <v>366</v>
      </c>
      <c r="H1361" s="207">
        <v>0.88</v>
      </c>
      <c r="I1361" s="201"/>
      <c r="L1361" s="196"/>
      <c r="M1361" s="202"/>
      <c r="N1361" s="203"/>
      <c r="O1361" s="203"/>
      <c r="P1361" s="203"/>
      <c r="Q1361" s="203"/>
      <c r="R1361" s="203"/>
      <c r="S1361" s="203"/>
      <c r="T1361" s="204"/>
      <c r="AT1361" s="205" t="s">
        <v>158</v>
      </c>
      <c r="AU1361" s="205" t="s">
        <v>86</v>
      </c>
      <c r="AV1361" s="13" t="s">
        <v>86</v>
      </c>
      <c r="AW1361" s="13" t="s">
        <v>40</v>
      </c>
      <c r="AX1361" s="13" t="s">
        <v>76</v>
      </c>
      <c r="AY1361" s="205" t="s">
        <v>148</v>
      </c>
    </row>
    <row r="1362" spans="2:51" s="12" customFormat="1" ht="13.5">
      <c r="B1362" s="188"/>
      <c r="D1362" s="186" t="s">
        <v>158</v>
      </c>
      <c r="E1362" s="189" t="s">
        <v>20</v>
      </c>
      <c r="F1362" s="190" t="s">
        <v>371</v>
      </c>
      <c r="H1362" s="191" t="s">
        <v>20</v>
      </c>
      <c r="I1362" s="192"/>
      <c r="L1362" s="188"/>
      <c r="M1362" s="193"/>
      <c r="N1362" s="194"/>
      <c r="O1362" s="194"/>
      <c r="P1362" s="194"/>
      <c r="Q1362" s="194"/>
      <c r="R1362" s="194"/>
      <c r="S1362" s="194"/>
      <c r="T1362" s="195"/>
      <c r="AT1362" s="191" t="s">
        <v>158</v>
      </c>
      <c r="AU1362" s="191" t="s">
        <v>86</v>
      </c>
      <c r="AV1362" s="12" t="s">
        <v>22</v>
      </c>
      <c r="AW1362" s="12" t="s">
        <v>40</v>
      </c>
      <c r="AX1362" s="12" t="s">
        <v>76</v>
      </c>
      <c r="AY1362" s="191" t="s">
        <v>148</v>
      </c>
    </row>
    <row r="1363" spans="2:51" s="13" customFormat="1" ht="13.5">
      <c r="B1363" s="196"/>
      <c r="D1363" s="186" t="s">
        <v>158</v>
      </c>
      <c r="E1363" s="205" t="s">
        <v>20</v>
      </c>
      <c r="F1363" s="206" t="s">
        <v>366</v>
      </c>
      <c r="H1363" s="207">
        <v>0.88</v>
      </c>
      <c r="I1363" s="201"/>
      <c r="L1363" s="196"/>
      <c r="M1363" s="202"/>
      <c r="N1363" s="203"/>
      <c r="O1363" s="203"/>
      <c r="P1363" s="203"/>
      <c r="Q1363" s="203"/>
      <c r="R1363" s="203"/>
      <c r="S1363" s="203"/>
      <c r="T1363" s="204"/>
      <c r="AT1363" s="205" t="s">
        <v>158</v>
      </c>
      <c r="AU1363" s="205" t="s">
        <v>86</v>
      </c>
      <c r="AV1363" s="13" t="s">
        <v>86</v>
      </c>
      <c r="AW1363" s="13" t="s">
        <v>40</v>
      </c>
      <c r="AX1363" s="13" t="s">
        <v>76</v>
      </c>
      <c r="AY1363" s="205" t="s">
        <v>148</v>
      </c>
    </row>
    <row r="1364" spans="2:51" s="12" customFormat="1" ht="13.5">
      <c r="B1364" s="188"/>
      <c r="D1364" s="186" t="s">
        <v>158</v>
      </c>
      <c r="E1364" s="189" t="s">
        <v>20</v>
      </c>
      <c r="F1364" s="190" t="s">
        <v>372</v>
      </c>
      <c r="H1364" s="191" t="s">
        <v>20</v>
      </c>
      <c r="I1364" s="192"/>
      <c r="L1364" s="188"/>
      <c r="M1364" s="193"/>
      <c r="N1364" s="194"/>
      <c r="O1364" s="194"/>
      <c r="P1364" s="194"/>
      <c r="Q1364" s="194"/>
      <c r="R1364" s="194"/>
      <c r="S1364" s="194"/>
      <c r="T1364" s="195"/>
      <c r="AT1364" s="191" t="s">
        <v>158</v>
      </c>
      <c r="AU1364" s="191" t="s">
        <v>86</v>
      </c>
      <c r="AV1364" s="12" t="s">
        <v>22</v>
      </c>
      <c r="AW1364" s="12" t="s">
        <v>40</v>
      </c>
      <c r="AX1364" s="12" t="s">
        <v>76</v>
      </c>
      <c r="AY1364" s="191" t="s">
        <v>148</v>
      </c>
    </row>
    <row r="1365" spans="2:51" s="13" customFormat="1" ht="13.5">
      <c r="B1365" s="196"/>
      <c r="D1365" s="186" t="s">
        <v>158</v>
      </c>
      <c r="E1365" s="205" t="s">
        <v>20</v>
      </c>
      <c r="F1365" s="206" t="s">
        <v>366</v>
      </c>
      <c r="H1365" s="207">
        <v>0.88</v>
      </c>
      <c r="I1365" s="201"/>
      <c r="L1365" s="196"/>
      <c r="M1365" s="202"/>
      <c r="N1365" s="203"/>
      <c r="O1365" s="203"/>
      <c r="P1365" s="203"/>
      <c r="Q1365" s="203"/>
      <c r="R1365" s="203"/>
      <c r="S1365" s="203"/>
      <c r="T1365" s="204"/>
      <c r="AT1365" s="205" t="s">
        <v>158</v>
      </c>
      <c r="AU1365" s="205" t="s">
        <v>86</v>
      </c>
      <c r="AV1365" s="13" t="s">
        <v>86</v>
      </c>
      <c r="AW1365" s="13" t="s">
        <v>40</v>
      </c>
      <c r="AX1365" s="13" t="s">
        <v>76</v>
      </c>
      <c r="AY1365" s="205" t="s">
        <v>148</v>
      </c>
    </row>
    <row r="1366" spans="2:51" s="12" customFormat="1" ht="13.5">
      <c r="B1366" s="188"/>
      <c r="D1366" s="186" t="s">
        <v>158</v>
      </c>
      <c r="E1366" s="189" t="s">
        <v>20</v>
      </c>
      <c r="F1366" s="190" t="s">
        <v>373</v>
      </c>
      <c r="H1366" s="191" t="s">
        <v>20</v>
      </c>
      <c r="I1366" s="192"/>
      <c r="L1366" s="188"/>
      <c r="M1366" s="193"/>
      <c r="N1366" s="194"/>
      <c r="O1366" s="194"/>
      <c r="P1366" s="194"/>
      <c r="Q1366" s="194"/>
      <c r="R1366" s="194"/>
      <c r="S1366" s="194"/>
      <c r="T1366" s="195"/>
      <c r="AT1366" s="191" t="s">
        <v>158</v>
      </c>
      <c r="AU1366" s="191" t="s">
        <v>86</v>
      </c>
      <c r="AV1366" s="12" t="s">
        <v>22</v>
      </c>
      <c r="AW1366" s="12" t="s">
        <v>40</v>
      </c>
      <c r="AX1366" s="12" t="s">
        <v>76</v>
      </c>
      <c r="AY1366" s="191" t="s">
        <v>148</v>
      </c>
    </row>
    <row r="1367" spans="2:51" s="13" customFormat="1" ht="13.5">
      <c r="B1367" s="196"/>
      <c r="D1367" s="186" t="s">
        <v>158</v>
      </c>
      <c r="E1367" s="205" t="s">
        <v>20</v>
      </c>
      <c r="F1367" s="206" t="s">
        <v>366</v>
      </c>
      <c r="H1367" s="207">
        <v>0.88</v>
      </c>
      <c r="I1367" s="201"/>
      <c r="L1367" s="196"/>
      <c r="M1367" s="202"/>
      <c r="N1367" s="203"/>
      <c r="O1367" s="203"/>
      <c r="P1367" s="203"/>
      <c r="Q1367" s="203"/>
      <c r="R1367" s="203"/>
      <c r="S1367" s="203"/>
      <c r="T1367" s="204"/>
      <c r="AT1367" s="205" t="s">
        <v>158</v>
      </c>
      <c r="AU1367" s="205" t="s">
        <v>86</v>
      </c>
      <c r="AV1367" s="13" t="s">
        <v>86</v>
      </c>
      <c r="AW1367" s="13" t="s">
        <v>40</v>
      </c>
      <c r="AX1367" s="13" t="s">
        <v>76</v>
      </c>
      <c r="AY1367" s="205" t="s">
        <v>148</v>
      </c>
    </row>
    <row r="1368" spans="2:51" s="12" customFormat="1" ht="13.5">
      <c r="B1368" s="188"/>
      <c r="D1368" s="186" t="s">
        <v>158</v>
      </c>
      <c r="E1368" s="189" t="s">
        <v>20</v>
      </c>
      <c r="F1368" s="190" t="s">
        <v>374</v>
      </c>
      <c r="H1368" s="191" t="s">
        <v>20</v>
      </c>
      <c r="I1368" s="192"/>
      <c r="L1368" s="188"/>
      <c r="M1368" s="193"/>
      <c r="N1368" s="194"/>
      <c r="O1368" s="194"/>
      <c r="P1368" s="194"/>
      <c r="Q1368" s="194"/>
      <c r="R1368" s="194"/>
      <c r="S1368" s="194"/>
      <c r="T1368" s="195"/>
      <c r="AT1368" s="191" t="s">
        <v>158</v>
      </c>
      <c r="AU1368" s="191" t="s">
        <v>86</v>
      </c>
      <c r="AV1368" s="12" t="s">
        <v>22</v>
      </c>
      <c r="AW1368" s="12" t="s">
        <v>40</v>
      </c>
      <c r="AX1368" s="12" t="s">
        <v>76</v>
      </c>
      <c r="AY1368" s="191" t="s">
        <v>148</v>
      </c>
    </row>
    <row r="1369" spans="2:51" s="13" customFormat="1" ht="13.5">
      <c r="B1369" s="196"/>
      <c r="D1369" s="186" t="s">
        <v>158</v>
      </c>
      <c r="E1369" s="205" t="s">
        <v>20</v>
      </c>
      <c r="F1369" s="206" t="s">
        <v>366</v>
      </c>
      <c r="H1369" s="207">
        <v>0.88</v>
      </c>
      <c r="I1369" s="201"/>
      <c r="L1369" s="196"/>
      <c r="M1369" s="202"/>
      <c r="N1369" s="203"/>
      <c r="O1369" s="203"/>
      <c r="P1369" s="203"/>
      <c r="Q1369" s="203"/>
      <c r="R1369" s="203"/>
      <c r="S1369" s="203"/>
      <c r="T1369" s="204"/>
      <c r="AT1369" s="205" t="s">
        <v>158</v>
      </c>
      <c r="AU1369" s="205" t="s">
        <v>86</v>
      </c>
      <c r="AV1369" s="13" t="s">
        <v>86</v>
      </c>
      <c r="AW1369" s="13" t="s">
        <v>40</v>
      </c>
      <c r="AX1369" s="13" t="s">
        <v>76</v>
      </c>
      <c r="AY1369" s="205" t="s">
        <v>148</v>
      </c>
    </row>
    <row r="1370" spans="2:51" s="12" customFormat="1" ht="13.5">
      <c r="B1370" s="188"/>
      <c r="D1370" s="186" t="s">
        <v>158</v>
      </c>
      <c r="E1370" s="189" t="s">
        <v>20</v>
      </c>
      <c r="F1370" s="190" t="s">
        <v>375</v>
      </c>
      <c r="H1370" s="191" t="s">
        <v>20</v>
      </c>
      <c r="I1370" s="192"/>
      <c r="L1370" s="188"/>
      <c r="M1370" s="193"/>
      <c r="N1370" s="194"/>
      <c r="O1370" s="194"/>
      <c r="P1370" s="194"/>
      <c r="Q1370" s="194"/>
      <c r="R1370" s="194"/>
      <c r="S1370" s="194"/>
      <c r="T1370" s="195"/>
      <c r="AT1370" s="191" t="s">
        <v>158</v>
      </c>
      <c r="AU1370" s="191" t="s">
        <v>86</v>
      </c>
      <c r="AV1370" s="12" t="s">
        <v>22</v>
      </c>
      <c r="AW1370" s="12" t="s">
        <v>40</v>
      </c>
      <c r="AX1370" s="12" t="s">
        <v>76</v>
      </c>
      <c r="AY1370" s="191" t="s">
        <v>148</v>
      </c>
    </row>
    <row r="1371" spans="2:51" s="13" customFormat="1" ht="13.5">
      <c r="B1371" s="196"/>
      <c r="D1371" s="186" t="s">
        <v>158</v>
      </c>
      <c r="E1371" s="205" t="s">
        <v>20</v>
      </c>
      <c r="F1371" s="206" t="s">
        <v>376</v>
      </c>
      <c r="H1371" s="207">
        <v>1.6</v>
      </c>
      <c r="I1371" s="201"/>
      <c r="L1371" s="196"/>
      <c r="M1371" s="202"/>
      <c r="N1371" s="203"/>
      <c r="O1371" s="203"/>
      <c r="P1371" s="203"/>
      <c r="Q1371" s="203"/>
      <c r="R1371" s="203"/>
      <c r="S1371" s="203"/>
      <c r="T1371" s="204"/>
      <c r="AT1371" s="205" t="s">
        <v>158</v>
      </c>
      <c r="AU1371" s="205" t="s">
        <v>86</v>
      </c>
      <c r="AV1371" s="13" t="s">
        <v>86</v>
      </c>
      <c r="AW1371" s="13" t="s">
        <v>40</v>
      </c>
      <c r="AX1371" s="13" t="s">
        <v>76</v>
      </c>
      <c r="AY1371" s="205" t="s">
        <v>148</v>
      </c>
    </row>
    <row r="1372" spans="2:51" s="12" customFormat="1" ht="13.5">
      <c r="B1372" s="188"/>
      <c r="D1372" s="186" t="s">
        <v>158</v>
      </c>
      <c r="E1372" s="189" t="s">
        <v>20</v>
      </c>
      <c r="F1372" s="190" t="s">
        <v>377</v>
      </c>
      <c r="H1372" s="191" t="s">
        <v>20</v>
      </c>
      <c r="I1372" s="192"/>
      <c r="L1372" s="188"/>
      <c r="M1372" s="193"/>
      <c r="N1372" s="194"/>
      <c r="O1372" s="194"/>
      <c r="P1372" s="194"/>
      <c r="Q1372" s="194"/>
      <c r="R1372" s="194"/>
      <c r="S1372" s="194"/>
      <c r="T1372" s="195"/>
      <c r="AT1372" s="191" t="s">
        <v>158</v>
      </c>
      <c r="AU1372" s="191" t="s">
        <v>86</v>
      </c>
      <c r="AV1372" s="12" t="s">
        <v>22</v>
      </c>
      <c r="AW1372" s="12" t="s">
        <v>40</v>
      </c>
      <c r="AX1372" s="12" t="s">
        <v>76</v>
      </c>
      <c r="AY1372" s="191" t="s">
        <v>148</v>
      </c>
    </row>
    <row r="1373" spans="2:51" s="13" customFormat="1" ht="13.5">
      <c r="B1373" s="196"/>
      <c r="D1373" s="186" t="s">
        <v>158</v>
      </c>
      <c r="E1373" s="205" t="s">
        <v>20</v>
      </c>
      <c r="F1373" s="206" t="s">
        <v>378</v>
      </c>
      <c r="H1373" s="207">
        <v>1.45</v>
      </c>
      <c r="I1373" s="201"/>
      <c r="L1373" s="196"/>
      <c r="M1373" s="202"/>
      <c r="N1373" s="203"/>
      <c r="O1373" s="203"/>
      <c r="P1373" s="203"/>
      <c r="Q1373" s="203"/>
      <c r="R1373" s="203"/>
      <c r="S1373" s="203"/>
      <c r="T1373" s="204"/>
      <c r="AT1373" s="205" t="s">
        <v>158</v>
      </c>
      <c r="AU1373" s="205" t="s">
        <v>86</v>
      </c>
      <c r="AV1373" s="13" t="s">
        <v>86</v>
      </c>
      <c r="AW1373" s="13" t="s">
        <v>40</v>
      </c>
      <c r="AX1373" s="13" t="s">
        <v>76</v>
      </c>
      <c r="AY1373" s="205" t="s">
        <v>148</v>
      </c>
    </row>
    <row r="1374" spans="2:51" s="12" customFormat="1" ht="13.5">
      <c r="B1374" s="188"/>
      <c r="D1374" s="186" t="s">
        <v>158</v>
      </c>
      <c r="E1374" s="189" t="s">
        <v>20</v>
      </c>
      <c r="F1374" s="190" t="s">
        <v>379</v>
      </c>
      <c r="H1374" s="191" t="s">
        <v>20</v>
      </c>
      <c r="I1374" s="192"/>
      <c r="L1374" s="188"/>
      <c r="M1374" s="193"/>
      <c r="N1374" s="194"/>
      <c r="O1374" s="194"/>
      <c r="P1374" s="194"/>
      <c r="Q1374" s="194"/>
      <c r="R1374" s="194"/>
      <c r="S1374" s="194"/>
      <c r="T1374" s="195"/>
      <c r="AT1374" s="191" t="s">
        <v>158</v>
      </c>
      <c r="AU1374" s="191" t="s">
        <v>86</v>
      </c>
      <c r="AV1374" s="12" t="s">
        <v>22</v>
      </c>
      <c r="AW1374" s="12" t="s">
        <v>40</v>
      </c>
      <c r="AX1374" s="12" t="s">
        <v>76</v>
      </c>
      <c r="AY1374" s="191" t="s">
        <v>148</v>
      </c>
    </row>
    <row r="1375" spans="2:51" s="13" customFormat="1" ht="13.5">
      <c r="B1375" s="196"/>
      <c r="D1375" s="186" t="s">
        <v>158</v>
      </c>
      <c r="E1375" s="205" t="s">
        <v>20</v>
      </c>
      <c r="F1375" s="206" t="s">
        <v>378</v>
      </c>
      <c r="H1375" s="207">
        <v>1.45</v>
      </c>
      <c r="I1375" s="201"/>
      <c r="L1375" s="196"/>
      <c r="M1375" s="202"/>
      <c r="N1375" s="203"/>
      <c r="O1375" s="203"/>
      <c r="P1375" s="203"/>
      <c r="Q1375" s="203"/>
      <c r="R1375" s="203"/>
      <c r="S1375" s="203"/>
      <c r="T1375" s="204"/>
      <c r="AT1375" s="205" t="s">
        <v>158</v>
      </c>
      <c r="AU1375" s="205" t="s">
        <v>86</v>
      </c>
      <c r="AV1375" s="13" t="s">
        <v>86</v>
      </c>
      <c r="AW1375" s="13" t="s">
        <v>40</v>
      </c>
      <c r="AX1375" s="13" t="s">
        <v>76</v>
      </c>
      <c r="AY1375" s="205" t="s">
        <v>148</v>
      </c>
    </row>
    <row r="1376" spans="2:51" s="12" customFormat="1" ht="13.5">
      <c r="B1376" s="188"/>
      <c r="D1376" s="186" t="s">
        <v>158</v>
      </c>
      <c r="E1376" s="189" t="s">
        <v>20</v>
      </c>
      <c r="F1376" s="190" t="s">
        <v>380</v>
      </c>
      <c r="H1376" s="191" t="s">
        <v>20</v>
      </c>
      <c r="I1376" s="192"/>
      <c r="L1376" s="188"/>
      <c r="M1376" s="193"/>
      <c r="N1376" s="194"/>
      <c r="O1376" s="194"/>
      <c r="P1376" s="194"/>
      <c r="Q1376" s="194"/>
      <c r="R1376" s="194"/>
      <c r="S1376" s="194"/>
      <c r="T1376" s="195"/>
      <c r="AT1376" s="191" t="s">
        <v>158</v>
      </c>
      <c r="AU1376" s="191" t="s">
        <v>86</v>
      </c>
      <c r="AV1376" s="12" t="s">
        <v>22</v>
      </c>
      <c r="AW1376" s="12" t="s">
        <v>40</v>
      </c>
      <c r="AX1376" s="12" t="s">
        <v>76</v>
      </c>
      <c r="AY1376" s="191" t="s">
        <v>148</v>
      </c>
    </row>
    <row r="1377" spans="2:51" s="13" customFormat="1" ht="13.5">
      <c r="B1377" s="196"/>
      <c r="D1377" s="186" t="s">
        <v>158</v>
      </c>
      <c r="E1377" s="205" t="s">
        <v>20</v>
      </c>
      <c r="F1377" s="206" t="s">
        <v>378</v>
      </c>
      <c r="H1377" s="207">
        <v>1.45</v>
      </c>
      <c r="I1377" s="201"/>
      <c r="L1377" s="196"/>
      <c r="M1377" s="202"/>
      <c r="N1377" s="203"/>
      <c r="O1377" s="203"/>
      <c r="P1377" s="203"/>
      <c r="Q1377" s="203"/>
      <c r="R1377" s="203"/>
      <c r="S1377" s="203"/>
      <c r="T1377" s="204"/>
      <c r="AT1377" s="205" t="s">
        <v>158</v>
      </c>
      <c r="AU1377" s="205" t="s">
        <v>86</v>
      </c>
      <c r="AV1377" s="13" t="s">
        <v>86</v>
      </c>
      <c r="AW1377" s="13" t="s">
        <v>40</v>
      </c>
      <c r="AX1377" s="13" t="s">
        <v>76</v>
      </c>
      <c r="AY1377" s="205" t="s">
        <v>148</v>
      </c>
    </row>
    <row r="1378" spans="2:51" s="12" customFormat="1" ht="13.5">
      <c r="B1378" s="188"/>
      <c r="D1378" s="186" t="s">
        <v>158</v>
      </c>
      <c r="E1378" s="189" t="s">
        <v>20</v>
      </c>
      <c r="F1378" s="190" t="s">
        <v>381</v>
      </c>
      <c r="H1378" s="191" t="s">
        <v>20</v>
      </c>
      <c r="I1378" s="192"/>
      <c r="L1378" s="188"/>
      <c r="M1378" s="193"/>
      <c r="N1378" s="194"/>
      <c r="O1378" s="194"/>
      <c r="P1378" s="194"/>
      <c r="Q1378" s="194"/>
      <c r="R1378" s="194"/>
      <c r="S1378" s="194"/>
      <c r="T1378" s="195"/>
      <c r="AT1378" s="191" t="s">
        <v>158</v>
      </c>
      <c r="AU1378" s="191" t="s">
        <v>86</v>
      </c>
      <c r="AV1378" s="12" t="s">
        <v>22</v>
      </c>
      <c r="AW1378" s="12" t="s">
        <v>40</v>
      </c>
      <c r="AX1378" s="12" t="s">
        <v>76</v>
      </c>
      <c r="AY1378" s="191" t="s">
        <v>148</v>
      </c>
    </row>
    <row r="1379" spans="2:51" s="13" customFormat="1" ht="13.5">
      <c r="B1379" s="196"/>
      <c r="D1379" s="186" t="s">
        <v>158</v>
      </c>
      <c r="E1379" s="205" t="s">
        <v>20</v>
      </c>
      <c r="F1379" s="206" t="s">
        <v>378</v>
      </c>
      <c r="H1379" s="207">
        <v>1.45</v>
      </c>
      <c r="I1379" s="201"/>
      <c r="L1379" s="196"/>
      <c r="M1379" s="202"/>
      <c r="N1379" s="203"/>
      <c r="O1379" s="203"/>
      <c r="P1379" s="203"/>
      <c r="Q1379" s="203"/>
      <c r="R1379" s="203"/>
      <c r="S1379" s="203"/>
      <c r="T1379" s="204"/>
      <c r="AT1379" s="205" t="s">
        <v>158</v>
      </c>
      <c r="AU1379" s="205" t="s">
        <v>86</v>
      </c>
      <c r="AV1379" s="13" t="s">
        <v>86</v>
      </c>
      <c r="AW1379" s="13" t="s">
        <v>40</v>
      </c>
      <c r="AX1379" s="13" t="s">
        <v>76</v>
      </c>
      <c r="AY1379" s="205" t="s">
        <v>148</v>
      </c>
    </row>
    <row r="1380" spans="2:51" s="12" customFormat="1" ht="13.5">
      <c r="B1380" s="188"/>
      <c r="D1380" s="186" t="s">
        <v>158</v>
      </c>
      <c r="E1380" s="189" t="s">
        <v>20</v>
      </c>
      <c r="F1380" s="190" t="s">
        <v>382</v>
      </c>
      <c r="H1380" s="191" t="s">
        <v>20</v>
      </c>
      <c r="I1380" s="192"/>
      <c r="L1380" s="188"/>
      <c r="M1380" s="193"/>
      <c r="N1380" s="194"/>
      <c r="O1380" s="194"/>
      <c r="P1380" s="194"/>
      <c r="Q1380" s="194"/>
      <c r="R1380" s="194"/>
      <c r="S1380" s="194"/>
      <c r="T1380" s="195"/>
      <c r="AT1380" s="191" t="s">
        <v>158</v>
      </c>
      <c r="AU1380" s="191" t="s">
        <v>86</v>
      </c>
      <c r="AV1380" s="12" t="s">
        <v>22</v>
      </c>
      <c r="AW1380" s="12" t="s">
        <v>40</v>
      </c>
      <c r="AX1380" s="12" t="s">
        <v>76</v>
      </c>
      <c r="AY1380" s="191" t="s">
        <v>148</v>
      </c>
    </row>
    <row r="1381" spans="2:51" s="13" customFormat="1" ht="13.5">
      <c r="B1381" s="196"/>
      <c r="D1381" s="186" t="s">
        <v>158</v>
      </c>
      <c r="E1381" s="205" t="s">
        <v>20</v>
      </c>
      <c r="F1381" s="206" t="s">
        <v>383</v>
      </c>
      <c r="H1381" s="207">
        <v>1.18</v>
      </c>
      <c r="I1381" s="201"/>
      <c r="L1381" s="196"/>
      <c r="M1381" s="202"/>
      <c r="N1381" s="203"/>
      <c r="O1381" s="203"/>
      <c r="P1381" s="203"/>
      <c r="Q1381" s="203"/>
      <c r="R1381" s="203"/>
      <c r="S1381" s="203"/>
      <c r="T1381" s="204"/>
      <c r="AT1381" s="205" t="s">
        <v>158</v>
      </c>
      <c r="AU1381" s="205" t="s">
        <v>86</v>
      </c>
      <c r="AV1381" s="13" t="s">
        <v>86</v>
      </c>
      <c r="AW1381" s="13" t="s">
        <v>40</v>
      </c>
      <c r="AX1381" s="13" t="s">
        <v>76</v>
      </c>
      <c r="AY1381" s="205" t="s">
        <v>148</v>
      </c>
    </row>
    <row r="1382" spans="2:51" s="12" customFormat="1" ht="13.5">
      <c r="B1382" s="188"/>
      <c r="D1382" s="186" t="s">
        <v>158</v>
      </c>
      <c r="E1382" s="189" t="s">
        <v>20</v>
      </c>
      <c r="F1382" s="190" t="s">
        <v>384</v>
      </c>
      <c r="H1382" s="191" t="s">
        <v>20</v>
      </c>
      <c r="I1382" s="192"/>
      <c r="L1382" s="188"/>
      <c r="M1382" s="193"/>
      <c r="N1382" s="194"/>
      <c r="O1382" s="194"/>
      <c r="P1382" s="194"/>
      <c r="Q1382" s="194"/>
      <c r="R1382" s="194"/>
      <c r="S1382" s="194"/>
      <c r="T1382" s="195"/>
      <c r="AT1382" s="191" t="s">
        <v>158</v>
      </c>
      <c r="AU1382" s="191" t="s">
        <v>86</v>
      </c>
      <c r="AV1382" s="12" t="s">
        <v>22</v>
      </c>
      <c r="AW1382" s="12" t="s">
        <v>40</v>
      </c>
      <c r="AX1382" s="12" t="s">
        <v>76</v>
      </c>
      <c r="AY1382" s="191" t="s">
        <v>148</v>
      </c>
    </row>
    <row r="1383" spans="2:51" s="13" customFormat="1" ht="13.5">
      <c r="B1383" s="196"/>
      <c r="D1383" s="186" t="s">
        <v>158</v>
      </c>
      <c r="E1383" s="205" t="s">
        <v>20</v>
      </c>
      <c r="F1383" s="206" t="s">
        <v>383</v>
      </c>
      <c r="H1383" s="207">
        <v>1.18</v>
      </c>
      <c r="I1383" s="201"/>
      <c r="L1383" s="196"/>
      <c r="M1383" s="202"/>
      <c r="N1383" s="203"/>
      <c r="O1383" s="203"/>
      <c r="P1383" s="203"/>
      <c r="Q1383" s="203"/>
      <c r="R1383" s="203"/>
      <c r="S1383" s="203"/>
      <c r="T1383" s="204"/>
      <c r="AT1383" s="205" t="s">
        <v>158</v>
      </c>
      <c r="AU1383" s="205" t="s">
        <v>86</v>
      </c>
      <c r="AV1383" s="13" t="s">
        <v>86</v>
      </c>
      <c r="AW1383" s="13" t="s">
        <v>40</v>
      </c>
      <c r="AX1383" s="13" t="s">
        <v>76</v>
      </c>
      <c r="AY1383" s="205" t="s">
        <v>148</v>
      </c>
    </row>
    <row r="1384" spans="2:51" s="12" customFormat="1" ht="13.5">
      <c r="B1384" s="188"/>
      <c r="D1384" s="186" t="s">
        <v>158</v>
      </c>
      <c r="E1384" s="189" t="s">
        <v>20</v>
      </c>
      <c r="F1384" s="190" t="s">
        <v>385</v>
      </c>
      <c r="H1384" s="191" t="s">
        <v>20</v>
      </c>
      <c r="I1384" s="192"/>
      <c r="L1384" s="188"/>
      <c r="M1384" s="193"/>
      <c r="N1384" s="194"/>
      <c r="O1384" s="194"/>
      <c r="P1384" s="194"/>
      <c r="Q1384" s="194"/>
      <c r="R1384" s="194"/>
      <c r="S1384" s="194"/>
      <c r="T1384" s="195"/>
      <c r="AT1384" s="191" t="s">
        <v>158</v>
      </c>
      <c r="AU1384" s="191" t="s">
        <v>86</v>
      </c>
      <c r="AV1384" s="12" t="s">
        <v>22</v>
      </c>
      <c r="AW1384" s="12" t="s">
        <v>40</v>
      </c>
      <c r="AX1384" s="12" t="s">
        <v>76</v>
      </c>
      <c r="AY1384" s="191" t="s">
        <v>148</v>
      </c>
    </row>
    <row r="1385" spans="2:51" s="13" customFormat="1" ht="13.5">
      <c r="B1385" s="196"/>
      <c r="D1385" s="186" t="s">
        <v>158</v>
      </c>
      <c r="E1385" s="205" t="s">
        <v>20</v>
      </c>
      <c r="F1385" s="206" t="s">
        <v>383</v>
      </c>
      <c r="H1385" s="207">
        <v>1.18</v>
      </c>
      <c r="I1385" s="201"/>
      <c r="L1385" s="196"/>
      <c r="M1385" s="202"/>
      <c r="N1385" s="203"/>
      <c r="O1385" s="203"/>
      <c r="P1385" s="203"/>
      <c r="Q1385" s="203"/>
      <c r="R1385" s="203"/>
      <c r="S1385" s="203"/>
      <c r="T1385" s="204"/>
      <c r="AT1385" s="205" t="s">
        <v>158</v>
      </c>
      <c r="AU1385" s="205" t="s">
        <v>86</v>
      </c>
      <c r="AV1385" s="13" t="s">
        <v>86</v>
      </c>
      <c r="AW1385" s="13" t="s">
        <v>40</v>
      </c>
      <c r="AX1385" s="13" t="s">
        <v>76</v>
      </c>
      <c r="AY1385" s="205" t="s">
        <v>148</v>
      </c>
    </row>
    <row r="1386" spans="2:51" s="12" customFormat="1" ht="13.5">
      <c r="B1386" s="188"/>
      <c r="D1386" s="186" t="s">
        <v>158</v>
      </c>
      <c r="E1386" s="189" t="s">
        <v>20</v>
      </c>
      <c r="F1386" s="190" t="s">
        <v>386</v>
      </c>
      <c r="H1386" s="191" t="s">
        <v>20</v>
      </c>
      <c r="I1386" s="192"/>
      <c r="L1386" s="188"/>
      <c r="M1386" s="193"/>
      <c r="N1386" s="194"/>
      <c r="O1386" s="194"/>
      <c r="P1386" s="194"/>
      <c r="Q1386" s="194"/>
      <c r="R1386" s="194"/>
      <c r="S1386" s="194"/>
      <c r="T1386" s="195"/>
      <c r="AT1386" s="191" t="s">
        <v>158</v>
      </c>
      <c r="AU1386" s="191" t="s">
        <v>86</v>
      </c>
      <c r="AV1386" s="12" t="s">
        <v>22</v>
      </c>
      <c r="AW1386" s="12" t="s">
        <v>40</v>
      </c>
      <c r="AX1386" s="12" t="s">
        <v>76</v>
      </c>
      <c r="AY1386" s="191" t="s">
        <v>148</v>
      </c>
    </row>
    <row r="1387" spans="2:51" s="12" customFormat="1" ht="13.5">
      <c r="B1387" s="188"/>
      <c r="D1387" s="186" t="s">
        <v>158</v>
      </c>
      <c r="E1387" s="189" t="s">
        <v>20</v>
      </c>
      <c r="F1387" s="190" t="s">
        <v>175</v>
      </c>
      <c r="H1387" s="191" t="s">
        <v>20</v>
      </c>
      <c r="I1387" s="192"/>
      <c r="L1387" s="188"/>
      <c r="M1387" s="193"/>
      <c r="N1387" s="194"/>
      <c r="O1387" s="194"/>
      <c r="P1387" s="194"/>
      <c r="Q1387" s="194"/>
      <c r="R1387" s="194"/>
      <c r="S1387" s="194"/>
      <c r="T1387" s="195"/>
      <c r="AT1387" s="191" t="s">
        <v>158</v>
      </c>
      <c r="AU1387" s="191" t="s">
        <v>86</v>
      </c>
      <c r="AV1387" s="12" t="s">
        <v>22</v>
      </c>
      <c r="AW1387" s="12" t="s">
        <v>40</v>
      </c>
      <c r="AX1387" s="12" t="s">
        <v>76</v>
      </c>
      <c r="AY1387" s="191" t="s">
        <v>148</v>
      </c>
    </row>
    <row r="1388" spans="2:51" s="12" customFormat="1" ht="13.5">
      <c r="B1388" s="188"/>
      <c r="D1388" s="186" t="s">
        <v>158</v>
      </c>
      <c r="E1388" s="189" t="s">
        <v>20</v>
      </c>
      <c r="F1388" s="190" t="s">
        <v>387</v>
      </c>
      <c r="H1388" s="191" t="s">
        <v>20</v>
      </c>
      <c r="I1388" s="192"/>
      <c r="L1388" s="188"/>
      <c r="M1388" s="193"/>
      <c r="N1388" s="194"/>
      <c r="O1388" s="194"/>
      <c r="P1388" s="194"/>
      <c r="Q1388" s="194"/>
      <c r="R1388" s="194"/>
      <c r="S1388" s="194"/>
      <c r="T1388" s="195"/>
      <c r="AT1388" s="191" t="s">
        <v>158</v>
      </c>
      <c r="AU1388" s="191" t="s">
        <v>86</v>
      </c>
      <c r="AV1388" s="12" t="s">
        <v>22</v>
      </c>
      <c r="AW1388" s="12" t="s">
        <v>40</v>
      </c>
      <c r="AX1388" s="12" t="s">
        <v>76</v>
      </c>
      <c r="AY1388" s="191" t="s">
        <v>148</v>
      </c>
    </row>
    <row r="1389" spans="2:51" s="13" customFormat="1" ht="13.5">
      <c r="B1389" s="196"/>
      <c r="D1389" s="186" t="s">
        <v>158</v>
      </c>
      <c r="E1389" s="205" t="s">
        <v>20</v>
      </c>
      <c r="F1389" s="206" t="s">
        <v>388</v>
      </c>
      <c r="H1389" s="207">
        <v>7.59</v>
      </c>
      <c r="I1389" s="201"/>
      <c r="L1389" s="196"/>
      <c r="M1389" s="202"/>
      <c r="N1389" s="203"/>
      <c r="O1389" s="203"/>
      <c r="P1389" s="203"/>
      <c r="Q1389" s="203"/>
      <c r="R1389" s="203"/>
      <c r="S1389" s="203"/>
      <c r="T1389" s="204"/>
      <c r="AT1389" s="205" t="s">
        <v>158</v>
      </c>
      <c r="AU1389" s="205" t="s">
        <v>86</v>
      </c>
      <c r="AV1389" s="13" t="s">
        <v>86</v>
      </c>
      <c r="AW1389" s="13" t="s">
        <v>40</v>
      </c>
      <c r="AX1389" s="13" t="s">
        <v>76</v>
      </c>
      <c r="AY1389" s="205" t="s">
        <v>148</v>
      </c>
    </row>
    <row r="1390" spans="2:51" s="12" customFormat="1" ht="13.5">
      <c r="B1390" s="188"/>
      <c r="D1390" s="186" t="s">
        <v>158</v>
      </c>
      <c r="E1390" s="189" t="s">
        <v>20</v>
      </c>
      <c r="F1390" s="190" t="s">
        <v>389</v>
      </c>
      <c r="H1390" s="191" t="s">
        <v>20</v>
      </c>
      <c r="I1390" s="192"/>
      <c r="L1390" s="188"/>
      <c r="M1390" s="193"/>
      <c r="N1390" s="194"/>
      <c r="O1390" s="194"/>
      <c r="P1390" s="194"/>
      <c r="Q1390" s="194"/>
      <c r="R1390" s="194"/>
      <c r="S1390" s="194"/>
      <c r="T1390" s="195"/>
      <c r="AT1390" s="191" t="s">
        <v>158</v>
      </c>
      <c r="AU1390" s="191" t="s">
        <v>86</v>
      </c>
      <c r="AV1390" s="12" t="s">
        <v>22</v>
      </c>
      <c r="AW1390" s="12" t="s">
        <v>40</v>
      </c>
      <c r="AX1390" s="12" t="s">
        <v>76</v>
      </c>
      <c r="AY1390" s="191" t="s">
        <v>148</v>
      </c>
    </row>
    <row r="1391" spans="2:51" s="13" customFormat="1" ht="13.5">
      <c r="B1391" s="196"/>
      <c r="D1391" s="186" t="s">
        <v>158</v>
      </c>
      <c r="E1391" s="205" t="s">
        <v>20</v>
      </c>
      <c r="F1391" s="206" t="s">
        <v>390</v>
      </c>
      <c r="H1391" s="207">
        <v>20.71</v>
      </c>
      <c r="I1391" s="201"/>
      <c r="L1391" s="196"/>
      <c r="M1391" s="202"/>
      <c r="N1391" s="203"/>
      <c r="O1391" s="203"/>
      <c r="P1391" s="203"/>
      <c r="Q1391" s="203"/>
      <c r="R1391" s="203"/>
      <c r="S1391" s="203"/>
      <c r="T1391" s="204"/>
      <c r="AT1391" s="205" t="s">
        <v>158</v>
      </c>
      <c r="AU1391" s="205" t="s">
        <v>86</v>
      </c>
      <c r="AV1391" s="13" t="s">
        <v>86</v>
      </c>
      <c r="AW1391" s="13" t="s">
        <v>40</v>
      </c>
      <c r="AX1391" s="13" t="s">
        <v>76</v>
      </c>
      <c r="AY1391" s="205" t="s">
        <v>148</v>
      </c>
    </row>
    <row r="1392" spans="2:51" s="12" customFormat="1" ht="13.5">
      <c r="B1392" s="188"/>
      <c r="D1392" s="186" t="s">
        <v>158</v>
      </c>
      <c r="E1392" s="189" t="s">
        <v>20</v>
      </c>
      <c r="F1392" s="190" t="s">
        <v>391</v>
      </c>
      <c r="H1392" s="191" t="s">
        <v>20</v>
      </c>
      <c r="I1392" s="192"/>
      <c r="L1392" s="188"/>
      <c r="M1392" s="193"/>
      <c r="N1392" s="194"/>
      <c r="O1392" s="194"/>
      <c r="P1392" s="194"/>
      <c r="Q1392" s="194"/>
      <c r="R1392" s="194"/>
      <c r="S1392" s="194"/>
      <c r="T1392" s="195"/>
      <c r="AT1392" s="191" t="s">
        <v>158</v>
      </c>
      <c r="AU1392" s="191" t="s">
        <v>86</v>
      </c>
      <c r="AV1392" s="12" t="s">
        <v>22</v>
      </c>
      <c r="AW1392" s="12" t="s">
        <v>40</v>
      </c>
      <c r="AX1392" s="12" t="s">
        <v>76</v>
      </c>
      <c r="AY1392" s="191" t="s">
        <v>148</v>
      </c>
    </row>
    <row r="1393" spans="2:51" s="13" customFormat="1" ht="13.5">
      <c r="B1393" s="196"/>
      <c r="D1393" s="186" t="s">
        <v>158</v>
      </c>
      <c r="E1393" s="205" t="s">
        <v>20</v>
      </c>
      <c r="F1393" s="206" t="s">
        <v>392</v>
      </c>
      <c r="H1393" s="207">
        <v>5.67</v>
      </c>
      <c r="I1393" s="201"/>
      <c r="L1393" s="196"/>
      <c r="M1393" s="202"/>
      <c r="N1393" s="203"/>
      <c r="O1393" s="203"/>
      <c r="P1393" s="203"/>
      <c r="Q1393" s="203"/>
      <c r="R1393" s="203"/>
      <c r="S1393" s="203"/>
      <c r="T1393" s="204"/>
      <c r="AT1393" s="205" t="s">
        <v>158</v>
      </c>
      <c r="AU1393" s="205" t="s">
        <v>86</v>
      </c>
      <c r="AV1393" s="13" t="s">
        <v>86</v>
      </c>
      <c r="AW1393" s="13" t="s">
        <v>40</v>
      </c>
      <c r="AX1393" s="13" t="s">
        <v>76</v>
      </c>
      <c r="AY1393" s="205" t="s">
        <v>148</v>
      </c>
    </row>
    <row r="1394" spans="2:51" s="12" customFormat="1" ht="13.5">
      <c r="B1394" s="188"/>
      <c r="D1394" s="186" t="s">
        <v>158</v>
      </c>
      <c r="E1394" s="189" t="s">
        <v>20</v>
      </c>
      <c r="F1394" s="190" t="s">
        <v>393</v>
      </c>
      <c r="H1394" s="191" t="s">
        <v>20</v>
      </c>
      <c r="I1394" s="192"/>
      <c r="L1394" s="188"/>
      <c r="M1394" s="193"/>
      <c r="N1394" s="194"/>
      <c r="O1394" s="194"/>
      <c r="P1394" s="194"/>
      <c r="Q1394" s="194"/>
      <c r="R1394" s="194"/>
      <c r="S1394" s="194"/>
      <c r="T1394" s="195"/>
      <c r="AT1394" s="191" t="s">
        <v>158</v>
      </c>
      <c r="AU1394" s="191" t="s">
        <v>86</v>
      </c>
      <c r="AV1394" s="12" t="s">
        <v>22</v>
      </c>
      <c r="AW1394" s="12" t="s">
        <v>40</v>
      </c>
      <c r="AX1394" s="12" t="s">
        <v>76</v>
      </c>
      <c r="AY1394" s="191" t="s">
        <v>148</v>
      </c>
    </row>
    <row r="1395" spans="2:51" s="13" customFormat="1" ht="13.5">
      <c r="B1395" s="196"/>
      <c r="D1395" s="186" t="s">
        <v>158</v>
      </c>
      <c r="E1395" s="205" t="s">
        <v>20</v>
      </c>
      <c r="F1395" s="206" t="s">
        <v>394</v>
      </c>
      <c r="H1395" s="207">
        <v>6.85</v>
      </c>
      <c r="I1395" s="201"/>
      <c r="L1395" s="196"/>
      <c r="M1395" s="202"/>
      <c r="N1395" s="203"/>
      <c r="O1395" s="203"/>
      <c r="P1395" s="203"/>
      <c r="Q1395" s="203"/>
      <c r="R1395" s="203"/>
      <c r="S1395" s="203"/>
      <c r="T1395" s="204"/>
      <c r="AT1395" s="205" t="s">
        <v>158</v>
      </c>
      <c r="AU1395" s="205" t="s">
        <v>86</v>
      </c>
      <c r="AV1395" s="13" t="s">
        <v>86</v>
      </c>
      <c r="AW1395" s="13" t="s">
        <v>40</v>
      </c>
      <c r="AX1395" s="13" t="s">
        <v>76</v>
      </c>
      <c r="AY1395" s="205" t="s">
        <v>148</v>
      </c>
    </row>
    <row r="1396" spans="2:51" s="12" customFormat="1" ht="13.5">
      <c r="B1396" s="188"/>
      <c r="D1396" s="186" t="s">
        <v>158</v>
      </c>
      <c r="E1396" s="189" t="s">
        <v>20</v>
      </c>
      <c r="F1396" s="190" t="s">
        <v>395</v>
      </c>
      <c r="H1396" s="191" t="s">
        <v>20</v>
      </c>
      <c r="I1396" s="192"/>
      <c r="L1396" s="188"/>
      <c r="M1396" s="193"/>
      <c r="N1396" s="194"/>
      <c r="O1396" s="194"/>
      <c r="P1396" s="194"/>
      <c r="Q1396" s="194"/>
      <c r="R1396" s="194"/>
      <c r="S1396" s="194"/>
      <c r="T1396" s="195"/>
      <c r="AT1396" s="191" t="s">
        <v>158</v>
      </c>
      <c r="AU1396" s="191" t="s">
        <v>86</v>
      </c>
      <c r="AV1396" s="12" t="s">
        <v>22</v>
      </c>
      <c r="AW1396" s="12" t="s">
        <v>40</v>
      </c>
      <c r="AX1396" s="12" t="s">
        <v>76</v>
      </c>
      <c r="AY1396" s="191" t="s">
        <v>148</v>
      </c>
    </row>
    <row r="1397" spans="2:51" s="13" customFormat="1" ht="13.5">
      <c r="B1397" s="196"/>
      <c r="D1397" s="186" t="s">
        <v>158</v>
      </c>
      <c r="E1397" s="205" t="s">
        <v>20</v>
      </c>
      <c r="F1397" s="206" t="s">
        <v>396</v>
      </c>
      <c r="H1397" s="207">
        <v>8.09</v>
      </c>
      <c r="I1397" s="201"/>
      <c r="L1397" s="196"/>
      <c r="M1397" s="202"/>
      <c r="N1397" s="203"/>
      <c r="O1397" s="203"/>
      <c r="P1397" s="203"/>
      <c r="Q1397" s="203"/>
      <c r="R1397" s="203"/>
      <c r="S1397" s="203"/>
      <c r="T1397" s="204"/>
      <c r="AT1397" s="205" t="s">
        <v>158</v>
      </c>
      <c r="AU1397" s="205" t="s">
        <v>86</v>
      </c>
      <c r="AV1397" s="13" t="s">
        <v>86</v>
      </c>
      <c r="AW1397" s="13" t="s">
        <v>40</v>
      </c>
      <c r="AX1397" s="13" t="s">
        <v>76</v>
      </c>
      <c r="AY1397" s="205" t="s">
        <v>148</v>
      </c>
    </row>
    <row r="1398" spans="2:51" s="15" customFormat="1" ht="13.5">
      <c r="B1398" s="216"/>
      <c r="D1398" s="197" t="s">
        <v>158</v>
      </c>
      <c r="E1398" s="217" t="s">
        <v>20</v>
      </c>
      <c r="F1398" s="218" t="s">
        <v>191</v>
      </c>
      <c r="H1398" s="219">
        <v>229.45</v>
      </c>
      <c r="I1398" s="220"/>
      <c r="L1398" s="216"/>
      <c r="M1398" s="221"/>
      <c r="N1398" s="222"/>
      <c r="O1398" s="222"/>
      <c r="P1398" s="222"/>
      <c r="Q1398" s="222"/>
      <c r="R1398" s="222"/>
      <c r="S1398" s="222"/>
      <c r="T1398" s="223"/>
      <c r="AT1398" s="224" t="s">
        <v>158</v>
      </c>
      <c r="AU1398" s="224" t="s">
        <v>86</v>
      </c>
      <c r="AV1398" s="15" t="s">
        <v>155</v>
      </c>
      <c r="AW1398" s="15" t="s">
        <v>40</v>
      </c>
      <c r="AX1398" s="15" t="s">
        <v>22</v>
      </c>
      <c r="AY1398" s="224" t="s">
        <v>148</v>
      </c>
    </row>
    <row r="1399" spans="2:65" s="1" customFormat="1" ht="22.5" customHeight="1">
      <c r="B1399" s="173"/>
      <c r="C1399" s="174" t="s">
        <v>846</v>
      </c>
      <c r="D1399" s="174" t="s">
        <v>150</v>
      </c>
      <c r="E1399" s="175" t="s">
        <v>847</v>
      </c>
      <c r="F1399" s="176" t="s">
        <v>848</v>
      </c>
      <c r="G1399" s="177" t="s">
        <v>153</v>
      </c>
      <c r="H1399" s="178">
        <v>229.45</v>
      </c>
      <c r="I1399" s="179"/>
      <c r="J1399" s="180">
        <f>ROUND(I1399*H1399,2)</f>
        <v>0</v>
      </c>
      <c r="K1399" s="176" t="s">
        <v>154</v>
      </c>
      <c r="L1399" s="36"/>
      <c r="M1399" s="181" t="s">
        <v>20</v>
      </c>
      <c r="N1399" s="182" t="s">
        <v>48</v>
      </c>
      <c r="O1399" s="37"/>
      <c r="P1399" s="183">
        <f>O1399*H1399</f>
        <v>0</v>
      </c>
      <c r="Q1399" s="183">
        <v>0</v>
      </c>
      <c r="R1399" s="183">
        <f>Q1399*H1399</f>
        <v>0</v>
      </c>
      <c r="S1399" s="183">
        <v>0</v>
      </c>
      <c r="T1399" s="184">
        <f>S1399*H1399</f>
        <v>0</v>
      </c>
      <c r="AR1399" s="19" t="s">
        <v>155</v>
      </c>
      <c r="AT1399" s="19" t="s">
        <v>150</v>
      </c>
      <c r="AU1399" s="19" t="s">
        <v>86</v>
      </c>
      <c r="AY1399" s="19" t="s">
        <v>148</v>
      </c>
      <c r="BE1399" s="185">
        <f>IF(N1399="základní",J1399,0)</f>
        <v>0</v>
      </c>
      <c r="BF1399" s="185">
        <f>IF(N1399="snížená",J1399,0)</f>
        <v>0</v>
      </c>
      <c r="BG1399" s="185">
        <f>IF(N1399="zákl. přenesená",J1399,0)</f>
        <v>0</v>
      </c>
      <c r="BH1399" s="185">
        <f>IF(N1399="sníž. přenesená",J1399,0)</f>
        <v>0</v>
      </c>
      <c r="BI1399" s="185">
        <f>IF(N1399="nulová",J1399,0)</f>
        <v>0</v>
      </c>
      <c r="BJ1399" s="19" t="s">
        <v>86</v>
      </c>
      <c r="BK1399" s="185">
        <f>ROUND(I1399*H1399,2)</f>
        <v>0</v>
      </c>
      <c r="BL1399" s="19" t="s">
        <v>155</v>
      </c>
      <c r="BM1399" s="19" t="s">
        <v>846</v>
      </c>
    </row>
    <row r="1400" spans="2:47" s="1" customFormat="1" ht="13.5">
      <c r="B1400" s="36"/>
      <c r="D1400" s="186" t="s">
        <v>156</v>
      </c>
      <c r="F1400" s="187" t="s">
        <v>849</v>
      </c>
      <c r="I1400" s="147"/>
      <c r="L1400" s="36"/>
      <c r="M1400" s="65"/>
      <c r="N1400" s="37"/>
      <c r="O1400" s="37"/>
      <c r="P1400" s="37"/>
      <c r="Q1400" s="37"/>
      <c r="R1400" s="37"/>
      <c r="S1400" s="37"/>
      <c r="T1400" s="66"/>
      <c r="AT1400" s="19" t="s">
        <v>156</v>
      </c>
      <c r="AU1400" s="19" t="s">
        <v>86</v>
      </c>
    </row>
    <row r="1401" spans="2:51" s="12" customFormat="1" ht="13.5">
      <c r="B1401" s="188"/>
      <c r="D1401" s="186" t="s">
        <v>158</v>
      </c>
      <c r="E1401" s="189" t="s">
        <v>20</v>
      </c>
      <c r="F1401" s="190" t="s">
        <v>850</v>
      </c>
      <c r="H1401" s="191" t="s">
        <v>20</v>
      </c>
      <c r="I1401" s="192"/>
      <c r="L1401" s="188"/>
      <c r="M1401" s="193"/>
      <c r="N1401" s="194"/>
      <c r="O1401" s="194"/>
      <c r="P1401" s="194"/>
      <c r="Q1401" s="194"/>
      <c r="R1401" s="194"/>
      <c r="S1401" s="194"/>
      <c r="T1401" s="195"/>
      <c r="AT1401" s="191" t="s">
        <v>158</v>
      </c>
      <c r="AU1401" s="191" t="s">
        <v>86</v>
      </c>
      <c r="AV1401" s="12" t="s">
        <v>22</v>
      </c>
      <c r="AW1401" s="12" t="s">
        <v>40</v>
      </c>
      <c r="AX1401" s="12" t="s">
        <v>76</v>
      </c>
      <c r="AY1401" s="191" t="s">
        <v>148</v>
      </c>
    </row>
    <row r="1402" spans="2:51" s="12" customFormat="1" ht="13.5">
      <c r="B1402" s="188"/>
      <c r="D1402" s="186" t="s">
        <v>158</v>
      </c>
      <c r="E1402" s="189" t="s">
        <v>20</v>
      </c>
      <c r="F1402" s="190" t="s">
        <v>175</v>
      </c>
      <c r="H1402" s="191" t="s">
        <v>20</v>
      </c>
      <c r="I1402" s="192"/>
      <c r="L1402" s="188"/>
      <c r="M1402" s="193"/>
      <c r="N1402" s="194"/>
      <c r="O1402" s="194"/>
      <c r="P1402" s="194"/>
      <c r="Q1402" s="194"/>
      <c r="R1402" s="194"/>
      <c r="S1402" s="194"/>
      <c r="T1402" s="195"/>
      <c r="AT1402" s="191" t="s">
        <v>158</v>
      </c>
      <c r="AU1402" s="191" t="s">
        <v>86</v>
      </c>
      <c r="AV1402" s="12" t="s">
        <v>22</v>
      </c>
      <c r="AW1402" s="12" t="s">
        <v>40</v>
      </c>
      <c r="AX1402" s="12" t="s">
        <v>76</v>
      </c>
      <c r="AY1402" s="191" t="s">
        <v>148</v>
      </c>
    </row>
    <row r="1403" spans="2:51" s="12" customFormat="1" ht="13.5">
      <c r="B1403" s="188"/>
      <c r="D1403" s="186" t="s">
        <v>158</v>
      </c>
      <c r="E1403" s="189" t="s">
        <v>20</v>
      </c>
      <c r="F1403" s="190" t="s">
        <v>348</v>
      </c>
      <c r="H1403" s="191" t="s">
        <v>20</v>
      </c>
      <c r="I1403" s="192"/>
      <c r="L1403" s="188"/>
      <c r="M1403" s="193"/>
      <c r="N1403" s="194"/>
      <c r="O1403" s="194"/>
      <c r="P1403" s="194"/>
      <c r="Q1403" s="194"/>
      <c r="R1403" s="194"/>
      <c r="S1403" s="194"/>
      <c r="T1403" s="195"/>
      <c r="AT1403" s="191" t="s">
        <v>158</v>
      </c>
      <c r="AU1403" s="191" t="s">
        <v>86</v>
      </c>
      <c r="AV1403" s="12" t="s">
        <v>22</v>
      </c>
      <c r="AW1403" s="12" t="s">
        <v>40</v>
      </c>
      <c r="AX1403" s="12" t="s">
        <v>76</v>
      </c>
      <c r="AY1403" s="191" t="s">
        <v>148</v>
      </c>
    </row>
    <row r="1404" spans="2:51" s="13" customFormat="1" ht="13.5">
      <c r="B1404" s="196"/>
      <c r="D1404" s="186" t="s">
        <v>158</v>
      </c>
      <c r="E1404" s="205" t="s">
        <v>20</v>
      </c>
      <c r="F1404" s="206" t="s">
        <v>349</v>
      </c>
      <c r="H1404" s="207">
        <v>16.67</v>
      </c>
      <c r="I1404" s="201"/>
      <c r="L1404" s="196"/>
      <c r="M1404" s="202"/>
      <c r="N1404" s="203"/>
      <c r="O1404" s="203"/>
      <c r="P1404" s="203"/>
      <c r="Q1404" s="203"/>
      <c r="R1404" s="203"/>
      <c r="S1404" s="203"/>
      <c r="T1404" s="204"/>
      <c r="AT1404" s="205" t="s">
        <v>158</v>
      </c>
      <c r="AU1404" s="205" t="s">
        <v>86</v>
      </c>
      <c r="AV1404" s="13" t="s">
        <v>86</v>
      </c>
      <c r="AW1404" s="13" t="s">
        <v>40</v>
      </c>
      <c r="AX1404" s="13" t="s">
        <v>76</v>
      </c>
      <c r="AY1404" s="205" t="s">
        <v>148</v>
      </c>
    </row>
    <row r="1405" spans="2:51" s="12" customFormat="1" ht="13.5">
      <c r="B1405" s="188"/>
      <c r="D1405" s="186" t="s">
        <v>158</v>
      </c>
      <c r="E1405" s="189" t="s">
        <v>20</v>
      </c>
      <c r="F1405" s="190" t="s">
        <v>350</v>
      </c>
      <c r="H1405" s="191" t="s">
        <v>20</v>
      </c>
      <c r="I1405" s="192"/>
      <c r="L1405" s="188"/>
      <c r="M1405" s="193"/>
      <c r="N1405" s="194"/>
      <c r="O1405" s="194"/>
      <c r="P1405" s="194"/>
      <c r="Q1405" s="194"/>
      <c r="R1405" s="194"/>
      <c r="S1405" s="194"/>
      <c r="T1405" s="195"/>
      <c r="AT1405" s="191" t="s">
        <v>158</v>
      </c>
      <c r="AU1405" s="191" t="s">
        <v>86</v>
      </c>
      <c r="AV1405" s="12" t="s">
        <v>22</v>
      </c>
      <c r="AW1405" s="12" t="s">
        <v>40</v>
      </c>
      <c r="AX1405" s="12" t="s">
        <v>76</v>
      </c>
      <c r="AY1405" s="191" t="s">
        <v>148</v>
      </c>
    </row>
    <row r="1406" spans="2:51" s="13" customFormat="1" ht="13.5">
      <c r="B1406" s="196"/>
      <c r="D1406" s="186" t="s">
        <v>158</v>
      </c>
      <c r="E1406" s="205" t="s">
        <v>20</v>
      </c>
      <c r="F1406" s="206" t="s">
        <v>351</v>
      </c>
      <c r="H1406" s="207">
        <v>23.69</v>
      </c>
      <c r="I1406" s="201"/>
      <c r="L1406" s="196"/>
      <c r="M1406" s="202"/>
      <c r="N1406" s="203"/>
      <c r="O1406" s="203"/>
      <c r="P1406" s="203"/>
      <c r="Q1406" s="203"/>
      <c r="R1406" s="203"/>
      <c r="S1406" s="203"/>
      <c r="T1406" s="204"/>
      <c r="AT1406" s="205" t="s">
        <v>158</v>
      </c>
      <c r="AU1406" s="205" t="s">
        <v>86</v>
      </c>
      <c r="AV1406" s="13" t="s">
        <v>86</v>
      </c>
      <c r="AW1406" s="13" t="s">
        <v>40</v>
      </c>
      <c r="AX1406" s="13" t="s">
        <v>76</v>
      </c>
      <c r="AY1406" s="205" t="s">
        <v>148</v>
      </c>
    </row>
    <row r="1407" spans="2:51" s="12" customFormat="1" ht="13.5">
      <c r="B1407" s="188"/>
      <c r="D1407" s="186" t="s">
        <v>158</v>
      </c>
      <c r="E1407" s="189" t="s">
        <v>20</v>
      </c>
      <c r="F1407" s="190" t="s">
        <v>352</v>
      </c>
      <c r="H1407" s="191" t="s">
        <v>20</v>
      </c>
      <c r="I1407" s="192"/>
      <c r="L1407" s="188"/>
      <c r="M1407" s="193"/>
      <c r="N1407" s="194"/>
      <c r="O1407" s="194"/>
      <c r="P1407" s="194"/>
      <c r="Q1407" s="194"/>
      <c r="R1407" s="194"/>
      <c r="S1407" s="194"/>
      <c r="T1407" s="195"/>
      <c r="AT1407" s="191" t="s">
        <v>158</v>
      </c>
      <c r="AU1407" s="191" t="s">
        <v>86</v>
      </c>
      <c r="AV1407" s="12" t="s">
        <v>22</v>
      </c>
      <c r="AW1407" s="12" t="s">
        <v>40</v>
      </c>
      <c r="AX1407" s="12" t="s">
        <v>76</v>
      </c>
      <c r="AY1407" s="191" t="s">
        <v>148</v>
      </c>
    </row>
    <row r="1408" spans="2:51" s="13" customFormat="1" ht="13.5">
      <c r="B1408" s="196"/>
      <c r="D1408" s="186" t="s">
        <v>158</v>
      </c>
      <c r="E1408" s="205" t="s">
        <v>20</v>
      </c>
      <c r="F1408" s="206" t="s">
        <v>353</v>
      </c>
      <c r="H1408" s="207">
        <v>6.76</v>
      </c>
      <c r="I1408" s="201"/>
      <c r="L1408" s="196"/>
      <c r="M1408" s="202"/>
      <c r="N1408" s="203"/>
      <c r="O1408" s="203"/>
      <c r="P1408" s="203"/>
      <c r="Q1408" s="203"/>
      <c r="R1408" s="203"/>
      <c r="S1408" s="203"/>
      <c r="T1408" s="204"/>
      <c r="AT1408" s="205" t="s">
        <v>158</v>
      </c>
      <c r="AU1408" s="205" t="s">
        <v>86</v>
      </c>
      <c r="AV1408" s="13" t="s">
        <v>86</v>
      </c>
      <c r="AW1408" s="13" t="s">
        <v>40</v>
      </c>
      <c r="AX1408" s="13" t="s">
        <v>76</v>
      </c>
      <c r="AY1408" s="205" t="s">
        <v>148</v>
      </c>
    </row>
    <row r="1409" spans="2:51" s="12" customFormat="1" ht="13.5">
      <c r="B1409" s="188"/>
      <c r="D1409" s="186" t="s">
        <v>158</v>
      </c>
      <c r="E1409" s="189" t="s">
        <v>20</v>
      </c>
      <c r="F1409" s="190" t="s">
        <v>354</v>
      </c>
      <c r="H1409" s="191" t="s">
        <v>20</v>
      </c>
      <c r="I1409" s="192"/>
      <c r="L1409" s="188"/>
      <c r="M1409" s="193"/>
      <c r="N1409" s="194"/>
      <c r="O1409" s="194"/>
      <c r="P1409" s="194"/>
      <c r="Q1409" s="194"/>
      <c r="R1409" s="194"/>
      <c r="S1409" s="194"/>
      <c r="T1409" s="195"/>
      <c r="AT1409" s="191" t="s">
        <v>158</v>
      </c>
      <c r="AU1409" s="191" t="s">
        <v>86</v>
      </c>
      <c r="AV1409" s="12" t="s">
        <v>22</v>
      </c>
      <c r="AW1409" s="12" t="s">
        <v>40</v>
      </c>
      <c r="AX1409" s="12" t="s">
        <v>76</v>
      </c>
      <c r="AY1409" s="191" t="s">
        <v>148</v>
      </c>
    </row>
    <row r="1410" spans="2:51" s="13" customFormat="1" ht="13.5">
      <c r="B1410" s="196"/>
      <c r="D1410" s="186" t="s">
        <v>158</v>
      </c>
      <c r="E1410" s="205" t="s">
        <v>20</v>
      </c>
      <c r="F1410" s="206" t="s">
        <v>351</v>
      </c>
      <c r="H1410" s="207">
        <v>23.69</v>
      </c>
      <c r="I1410" s="201"/>
      <c r="L1410" s="196"/>
      <c r="M1410" s="202"/>
      <c r="N1410" s="203"/>
      <c r="O1410" s="203"/>
      <c r="P1410" s="203"/>
      <c r="Q1410" s="203"/>
      <c r="R1410" s="203"/>
      <c r="S1410" s="203"/>
      <c r="T1410" s="204"/>
      <c r="AT1410" s="205" t="s">
        <v>158</v>
      </c>
      <c r="AU1410" s="205" t="s">
        <v>86</v>
      </c>
      <c r="AV1410" s="13" t="s">
        <v>86</v>
      </c>
      <c r="AW1410" s="13" t="s">
        <v>40</v>
      </c>
      <c r="AX1410" s="13" t="s">
        <v>76</v>
      </c>
      <c r="AY1410" s="205" t="s">
        <v>148</v>
      </c>
    </row>
    <row r="1411" spans="2:51" s="12" customFormat="1" ht="13.5">
      <c r="B1411" s="188"/>
      <c r="D1411" s="186" t="s">
        <v>158</v>
      </c>
      <c r="E1411" s="189" t="s">
        <v>20</v>
      </c>
      <c r="F1411" s="190" t="s">
        <v>355</v>
      </c>
      <c r="H1411" s="191" t="s">
        <v>20</v>
      </c>
      <c r="I1411" s="192"/>
      <c r="L1411" s="188"/>
      <c r="M1411" s="193"/>
      <c r="N1411" s="194"/>
      <c r="O1411" s="194"/>
      <c r="P1411" s="194"/>
      <c r="Q1411" s="194"/>
      <c r="R1411" s="194"/>
      <c r="S1411" s="194"/>
      <c r="T1411" s="195"/>
      <c r="AT1411" s="191" t="s">
        <v>158</v>
      </c>
      <c r="AU1411" s="191" t="s">
        <v>86</v>
      </c>
      <c r="AV1411" s="12" t="s">
        <v>22</v>
      </c>
      <c r="AW1411" s="12" t="s">
        <v>40</v>
      </c>
      <c r="AX1411" s="12" t="s">
        <v>76</v>
      </c>
      <c r="AY1411" s="191" t="s">
        <v>148</v>
      </c>
    </row>
    <row r="1412" spans="2:51" s="13" customFormat="1" ht="13.5">
      <c r="B1412" s="196"/>
      <c r="D1412" s="186" t="s">
        <v>158</v>
      </c>
      <c r="E1412" s="205" t="s">
        <v>20</v>
      </c>
      <c r="F1412" s="206" t="s">
        <v>349</v>
      </c>
      <c r="H1412" s="207">
        <v>16.67</v>
      </c>
      <c r="I1412" s="201"/>
      <c r="L1412" s="196"/>
      <c r="M1412" s="202"/>
      <c r="N1412" s="203"/>
      <c r="O1412" s="203"/>
      <c r="P1412" s="203"/>
      <c r="Q1412" s="203"/>
      <c r="R1412" s="203"/>
      <c r="S1412" s="203"/>
      <c r="T1412" s="204"/>
      <c r="AT1412" s="205" t="s">
        <v>158</v>
      </c>
      <c r="AU1412" s="205" t="s">
        <v>86</v>
      </c>
      <c r="AV1412" s="13" t="s">
        <v>86</v>
      </c>
      <c r="AW1412" s="13" t="s">
        <v>40</v>
      </c>
      <c r="AX1412" s="13" t="s">
        <v>76</v>
      </c>
      <c r="AY1412" s="205" t="s">
        <v>148</v>
      </c>
    </row>
    <row r="1413" spans="2:51" s="12" customFormat="1" ht="13.5">
      <c r="B1413" s="188"/>
      <c r="D1413" s="186" t="s">
        <v>158</v>
      </c>
      <c r="E1413" s="189" t="s">
        <v>20</v>
      </c>
      <c r="F1413" s="190" t="s">
        <v>356</v>
      </c>
      <c r="H1413" s="191" t="s">
        <v>20</v>
      </c>
      <c r="I1413" s="192"/>
      <c r="L1413" s="188"/>
      <c r="M1413" s="193"/>
      <c r="N1413" s="194"/>
      <c r="O1413" s="194"/>
      <c r="P1413" s="194"/>
      <c r="Q1413" s="194"/>
      <c r="R1413" s="194"/>
      <c r="S1413" s="194"/>
      <c r="T1413" s="195"/>
      <c r="AT1413" s="191" t="s">
        <v>158</v>
      </c>
      <c r="AU1413" s="191" t="s">
        <v>86</v>
      </c>
      <c r="AV1413" s="12" t="s">
        <v>22</v>
      </c>
      <c r="AW1413" s="12" t="s">
        <v>40</v>
      </c>
      <c r="AX1413" s="12" t="s">
        <v>76</v>
      </c>
      <c r="AY1413" s="191" t="s">
        <v>148</v>
      </c>
    </row>
    <row r="1414" spans="2:51" s="13" customFormat="1" ht="13.5">
      <c r="B1414" s="196"/>
      <c r="D1414" s="186" t="s">
        <v>158</v>
      </c>
      <c r="E1414" s="205" t="s">
        <v>20</v>
      </c>
      <c r="F1414" s="206" t="s">
        <v>351</v>
      </c>
      <c r="H1414" s="207">
        <v>23.69</v>
      </c>
      <c r="I1414" s="201"/>
      <c r="L1414" s="196"/>
      <c r="M1414" s="202"/>
      <c r="N1414" s="203"/>
      <c r="O1414" s="203"/>
      <c r="P1414" s="203"/>
      <c r="Q1414" s="203"/>
      <c r="R1414" s="203"/>
      <c r="S1414" s="203"/>
      <c r="T1414" s="204"/>
      <c r="AT1414" s="205" t="s">
        <v>158</v>
      </c>
      <c r="AU1414" s="205" t="s">
        <v>86</v>
      </c>
      <c r="AV1414" s="13" t="s">
        <v>86</v>
      </c>
      <c r="AW1414" s="13" t="s">
        <v>40</v>
      </c>
      <c r="AX1414" s="13" t="s">
        <v>76</v>
      </c>
      <c r="AY1414" s="205" t="s">
        <v>148</v>
      </c>
    </row>
    <row r="1415" spans="2:51" s="12" customFormat="1" ht="13.5">
      <c r="B1415" s="188"/>
      <c r="D1415" s="186" t="s">
        <v>158</v>
      </c>
      <c r="E1415" s="189" t="s">
        <v>20</v>
      </c>
      <c r="F1415" s="190" t="s">
        <v>357</v>
      </c>
      <c r="H1415" s="191" t="s">
        <v>20</v>
      </c>
      <c r="I1415" s="192"/>
      <c r="L1415" s="188"/>
      <c r="M1415" s="193"/>
      <c r="N1415" s="194"/>
      <c r="O1415" s="194"/>
      <c r="P1415" s="194"/>
      <c r="Q1415" s="194"/>
      <c r="R1415" s="194"/>
      <c r="S1415" s="194"/>
      <c r="T1415" s="195"/>
      <c r="AT1415" s="191" t="s">
        <v>158</v>
      </c>
      <c r="AU1415" s="191" t="s">
        <v>86</v>
      </c>
      <c r="AV1415" s="12" t="s">
        <v>22</v>
      </c>
      <c r="AW1415" s="12" t="s">
        <v>40</v>
      </c>
      <c r="AX1415" s="12" t="s">
        <v>76</v>
      </c>
      <c r="AY1415" s="191" t="s">
        <v>148</v>
      </c>
    </row>
    <row r="1416" spans="2:51" s="13" customFormat="1" ht="13.5">
      <c r="B1416" s="196"/>
      <c r="D1416" s="186" t="s">
        <v>158</v>
      </c>
      <c r="E1416" s="205" t="s">
        <v>20</v>
      </c>
      <c r="F1416" s="206" t="s">
        <v>358</v>
      </c>
      <c r="H1416" s="207">
        <v>1.19</v>
      </c>
      <c r="I1416" s="201"/>
      <c r="L1416" s="196"/>
      <c r="M1416" s="202"/>
      <c r="N1416" s="203"/>
      <c r="O1416" s="203"/>
      <c r="P1416" s="203"/>
      <c r="Q1416" s="203"/>
      <c r="R1416" s="203"/>
      <c r="S1416" s="203"/>
      <c r="T1416" s="204"/>
      <c r="AT1416" s="205" t="s">
        <v>158</v>
      </c>
      <c r="AU1416" s="205" t="s">
        <v>86</v>
      </c>
      <c r="AV1416" s="13" t="s">
        <v>86</v>
      </c>
      <c r="AW1416" s="13" t="s">
        <v>40</v>
      </c>
      <c r="AX1416" s="13" t="s">
        <v>76</v>
      </c>
      <c r="AY1416" s="205" t="s">
        <v>148</v>
      </c>
    </row>
    <row r="1417" spans="2:51" s="12" customFormat="1" ht="13.5">
      <c r="B1417" s="188"/>
      <c r="D1417" s="186" t="s">
        <v>158</v>
      </c>
      <c r="E1417" s="189" t="s">
        <v>20</v>
      </c>
      <c r="F1417" s="190" t="s">
        <v>359</v>
      </c>
      <c r="H1417" s="191" t="s">
        <v>20</v>
      </c>
      <c r="I1417" s="192"/>
      <c r="L1417" s="188"/>
      <c r="M1417" s="193"/>
      <c r="N1417" s="194"/>
      <c r="O1417" s="194"/>
      <c r="P1417" s="194"/>
      <c r="Q1417" s="194"/>
      <c r="R1417" s="194"/>
      <c r="S1417" s="194"/>
      <c r="T1417" s="195"/>
      <c r="AT1417" s="191" t="s">
        <v>158</v>
      </c>
      <c r="AU1417" s="191" t="s">
        <v>86</v>
      </c>
      <c r="AV1417" s="12" t="s">
        <v>22</v>
      </c>
      <c r="AW1417" s="12" t="s">
        <v>40</v>
      </c>
      <c r="AX1417" s="12" t="s">
        <v>76</v>
      </c>
      <c r="AY1417" s="191" t="s">
        <v>148</v>
      </c>
    </row>
    <row r="1418" spans="2:51" s="13" customFormat="1" ht="13.5">
      <c r="B1418" s="196"/>
      <c r="D1418" s="186" t="s">
        <v>158</v>
      </c>
      <c r="E1418" s="205" t="s">
        <v>20</v>
      </c>
      <c r="F1418" s="206" t="s">
        <v>358</v>
      </c>
      <c r="H1418" s="207">
        <v>1.19</v>
      </c>
      <c r="I1418" s="201"/>
      <c r="L1418" s="196"/>
      <c r="M1418" s="202"/>
      <c r="N1418" s="203"/>
      <c r="O1418" s="203"/>
      <c r="P1418" s="203"/>
      <c r="Q1418" s="203"/>
      <c r="R1418" s="203"/>
      <c r="S1418" s="203"/>
      <c r="T1418" s="204"/>
      <c r="AT1418" s="205" t="s">
        <v>158</v>
      </c>
      <c r="AU1418" s="205" t="s">
        <v>86</v>
      </c>
      <c r="AV1418" s="13" t="s">
        <v>86</v>
      </c>
      <c r="AW1418" s="13" t="s">
        <v>40</v>
      </c>
      <c r="AX1418" s="13" t="s">
        <v>76</v>
      </c>
      <c r="AY1418" s="205" t="s">
        <v>148</v>
      </c>
    </row>
    <row r="1419" spans="2:51" s="12" customFormat="1" ht="13.5">
      <c r="B1419" s="188"/>
      <c r="D1419" s="186" t="s">
        <v>158</v>
      </c>
      <c r="E1419" s="189" t="s">
        <v>20</v>
      </c>
      <c r="F1419" s="190" t="s">
        <v>360</v>
      </c>
      <c r="H1419" s="191" t="s">
        <v>20</v>
      </c>
      <c r="I1419" s="192"/>
      <c r="L1419" s="188"/>
      <c r="M1419" s="193"/>
      <c r="N1419" s="194"/>
      <c r="O1419" s="194"/>
      <c r="P1419" s="194"/>
      <c r="Q1419" s="194"/>
      <c r="R1419" s="194"/>
      <c r="S1419" s="194"/>
      <c r="T1419" s="195"/>
      <c r="AT1419" s="191" t="s">
        <v>158</v>
      </c>
      <c r="AU1419" s="191" t="s">
        <v>86</v>
      </c>
      <c r="AV1419" s="12" t="s">
        <v>22</v>
      </c>
      <c r="AW1419" s="12" t="s">
        <v>40</v>
      </c>
      <c r="AX1419" s="12" t="s">
        <v>76</v>
      </c>
      <c r="AY1419" s="191" t="s">
        <v>148</v>
      </c>
    </row>
    <row r="1420" spans="2:51" s="13" customFormat="1" ht="13.5">
      <c r="B1420" s="196"/>
      <c r="D1420" s="186" t="s">
        <v>158</v>
      </c>
      <c r="E1420" s="205" t="s">
        <v>20</v>
      </c>
      <c r="F1420" s="206" t="s">
        <v>358</v>
      </c>
      <c r="H1420" s="207">
        <v>1.19</v>
      </c>
      <c r="I1420" s="201"/>
      <c r="L1420" s="196"/>
      <c r="M1420" s="202"/>
      <c r="N1420" s="203"/>
      <c r="O1420" s="203"/>
      <c r="P1420" s="203"/>
      <c r="Q1420" s="203"/>
      <c r="R1420" s="203"/>
      <c r="S1420" s="203"/>
      <c r="T1420" s="204"/>
      <c r="AT1420" s="205" t="s">
        <v>158</v>
      </c>
      <c r="AU1420" s="205" t="s">
        <v>86</v>
      </c>
      <c r="AV1420" s="13" t="s">
        <v>86</v>
      </c>
      <c r="AW1420" s="13" t="s">
        <v>40</v>
      </c>
      <c r="AX1420" s="13" t="s">
        <v>76</v>
      </c>
      <c r="AY1420" s="205" t="s">
        <v>148</v>
      </c>
    </row>
    <row r="1421" spans="2:51" s="12" customFormat="1" ht="13.5">
      <c r="B1421" s="188"/>
      <c r="D1421" s="186" t="s">
        <v>158</v>
      </c>
      <c r="E1421" s="189" t="s">
        <v>20</v>
      </c>
      <c r="F1421" s="190" t="s">
        <v>361</v>
      </c>
      <c r="H1421" s="191" t="s">
        <v>20</v>
      </c>
      <c r="I1421" s="192"/>
      <c r="L1421" s="188"/>
      <c r="M1421" s="193"/>
      <c r="N1421" s="194"/>
      <c r="O1421" s="194"/>
      <c r="P1421" s="194"/>
      <c r="Q1421" s="194"/>
      <c r="R1421" s="194"/>
      <c r="S1421" s="194"/>
      <c r="T1421" s="195"/>
      <c r="AT1421" s="191" t="s">
        <v>158</v>
      </c>
      <c r="AU1421" s="191" t="s">
        <v>86</v>
      </c>
      <c r="AV1421" s="12" t="s">
        <v>22</v>
      </c>
      <c r="AW1421" s="12" t="s">
        <v>40</v>
      </c>
      <c r="AX1421" s="12" t="s">
        <v>76</v>
      </c>
      <c r="AY1421" s="191" t="s">
        <v>148</v>
      </c>
    </row>
    <row r="1422" spans="2:51" s="13" customFormat="1" ht="13.5">
      <c r="B1422" s="196"/>
      <c r="D1422" s="186" t="s">
        <v>158</v>
      </c>
      <c r="E1422" s="205" t="s">
        <v>20</v>
      </c>
      <c r="F1422" s="206" t="s">
        <v>362</v>
      </c>
      <c r="H1422" s="207">
        <v>6.58</v>
      </c>
      <c r="I1422" s="201"/>
      <c r="L1422" s="196"/>
      <c r="M1422" s="202"/>
      <c r="N1422" s="203"/>
      <c r="O1422" s="203"/>
      <c r="P1422" s="203"/>
      <c r="Q1422" s="203"/>
      <c r="R1422" s="203"/>
      <c r="S1422" s="203"/>
      <c r="T1422" s="204"/>
      <c r="AT1422" s="205" t="s">
        <v>158</v>
      </c>
      <c r="AU1422" s="205" t="s">
        <v>86</v>
      </c>
      <c r="AV1422" s="13" t="s">
        <v>86</v>
      </c>
      <c r="AW1422" s="13" t="s">
        <v>40</v>
      </c>
      <c r="AX1422" s="13" t="s">
        <v>76</v>
      </c>
      <c r="AY1422" s="205" t="s">
        <v>148</v>
      </c>
    </row>
    <row r="1423" spans="2:51" s="12" customFormat="1" ht="13.5">
      <c r="B1423" s="188"/>
      <c r="D1423" s="186" t="s">
        <v>158</v>
      </c>
      <c r="E1423" s="189" t="s">
        <v>20</v>
      </c>
      <c r="F1423" s="190" t="s">
        <v>363</v>
      </c>
      <c r="H1423" s="191" t="s">
        <v>20</v>
      </c>
      <c r="I1423" s="192"/>
      <c r="L1423" s="188"/>
      <c r="M1423" s="193"/>
      <c r="N1423" s="194"/>
      <c r="O1423" s="194"/>
      <c r="P1423" s="194"/>
      <c r="Q1423" s="194"/>
      <c r="R1423" s="194"/>
      <c r="S1423" s="194"/>
      <c r="T1423" s="195"/>
      <c r="AT1423" s="191" t="s">
        <v>158</v>
      </c>
      <c r="AU1423" s="191" t="s">
        <v>86</v>
      </c>
      <c r="AV1423" s="12" t="s">
        <v>22</v>
      </c>
      <c r="AW1423" s="12" t="s">
        <v>40</v>
      </c>
      <c r="AX1423" s="12" t="s">
        <v>76</v>
      </c>
      <c r="AY1423" s="191" t="s">
        <v>148</v>
      </c>
    </row>
    <row r="1424" spans="2:51" s="13" customFormat="1" ht="13.5">
      <c r="B1424" s="196"/>
      <c r="D1424" s="186" t="s">
        <v>158</v>
      </c>
      <c r="E1424" s="205" t="s">
        <v>20</v>
      </c>
      <c r="F1424" s="206" t="s">
        <v>351</v>
      </c>
      <c r="H1424" s="207">
        <v>23.69</v>
      </c>
      <c r="I1424" s="201"/>
      <c r="L1424" s="196"/>
      <c r="M1424" s="202"/>
      <c r="N1424" s="203"/>
      <c r="O1424" s="203"/>
      <c r="P1424" s="203"/>
      <c r="Q1424" s="203"/>
      <c r="R1424" s="203"/>
      <c r="S1424" s="203"/>
      <c r="T1424" s="204"/>
      <c r="AT1424" s="205" t="s">
        <v>158</v>
      </c>
      <c r="AU1424" s="205" t="s">
        <v>86</v>
      </c>
      <c r="AV1424" s="13" t="s">
        <v>86</v>
      </c>
      <c r="AW1424" s="13" t="s">
        <v>40</v>
      </c>
      <c r="AX1424" s="13" t="s">
        <v>76</v>
      </c>
      <c r="AY1424" s="205" t="s">
        <v>148</v>
      </c>
    </row>
    <row r="1425" spans="2:51" s="12" customFormat="1" ht="13.5">
      <c r="B1425" s="188"/>
      <c r="D1425" s="186" t="s">
        <v>158</v>
      </c>
      <c r="E1425" s="189" t="s">
        <v>20</v>
      </c>
      <c r="F1425" s="190" t="s">
        <v>364</v>
      </c>
      <c r="H1425" s="191" t="s">
        <v>20</v>
      </c>
      <c r="I1425" s="192"/>
      <c r="L1425" s="188"/>
      <c r="M1425" s="193"/>
      <c r="N1425" s="194"/>
      <c r="O1425" s="194"/>
      <c r="P1425" s="194"/>
      <c r="Q1425" s="194"/>
      <c r="R1425" s="194"/>
      <c r="S1425" s="194"/>
      <c r="T1425" s="195"/>
      <c r="AT1425" s="191" t="s">
        <v>158</v>
      </c>
      <c r="AU1425" s="191" t="s">
        <v>86</v>
      </c>
      <c r="AV1425" s="12" t="s">
        <v>22</v>
      </c>
      <c r="AW1425" s="12" t="s">
        <v>40</v>
      </c>
      <c r="AX1425" s="12" t="s">
        <v>76</v>
      </c>
      <c r="AY1425" s="191" t="s">
        <v>148</v>
      </c>
    </row>
    <row r="1426" spans="2:51" s="13" customFormat="1" ht="13.5">
      <c r="B1426" s="196"/>
      <c r="D1426" s="186" t="s">
        <v>158</v>
      </c>
      <c r="E1426" s="205" t="s">
        <v>20</v>
      </c>
      <c r="F1426" s="206" t="s">
        <v>349</v>
      </c>
      <c r="H1426" s="207">
        <v>16.67</v>
      </c>
      <c r="I1426" s="201"/>
      <c r="L1426" s="196"/>
      <c r="M1426" s="202"/>
      <c r="N1426" s="203"/>
      <c r="O1426" s="203"/>
      <c r="P1426" s="203"/>
      <c r="Q1426" s="203"/>
      <c r="R1426" s="203"/>
      <c r="S1426" s="203"/>
      <c r="T1426" s="204"/>
      <c r="AT1426" s="205" t="s">
        <v>158</v>
      </c>
      <c r="AU1426" s="205" t="s">
        <v>86</v>
      </c>
      <c r="AV1426" s="13" t="s">
        <v>86</v>
      </c>
      <c r="AW1426" s="13" t="s">
        <v>40</v>
      </c>
      <c r="AX1426" s="13" t="s">
        <v>76</v>
      </c>
      <c r="AY1426" s="205" t="s">
        <v>148</v>
      </c>
    </row>
    <row r="1427" spans="2:51" s="12" customFormat="1" ht="13.5">
      <c r="B1427" s="188"/>
      <c r="D1427" s="186" t="s">
        <v>158</v>
      </c>
      <c r="E1427" s="189" t="s">
        <v>20</v>
      </c>
      <c r="F1427" s="190" t="s">
        <v>365</v>
      </c>
      <c r="H1427" s="191" t="s">
        <v>20</v>
      </c>
      <c r="I1427" s="192"/>
      <c r="L1427" s="188"/>
      <c r="M1427" s="193"/>
      <c r="N1427" s="194"/>
      <c r="O1427" s="194"/>
      <c r="P1427" s="194"/>
      <c r="Q1427" s="194"/>
      <c r="R1427" s="194"/>
      <c r="S1427" s="194"/>
      <c r="T1427" s="195"/>
      <c r="AT1427" s="191" t="s">
        <v>158</v>
      </c>
      <c r="AU1427" s="191" t="s">
        <v>86</v>
      </c>
      <c r="AV1427" s="12" t="s">
        <v>22</v>
      </c>
      <c r="AW1427" s="12" t="s">
        <v>40</v>
      </c>
      <c r="AX1427" s="12" t="s">
        <v>76</v>
      </c>
      <c r="AY1427" s="191" t="s">
        <v>148</v>
      </c>
    </row>
    <row r="1428" spans="2:51" s="13" customFormat="1" ht="13.5">
      <c r="B1428" s="196"/>
      <c r="D1428" s="186" t="s">
        <v>158</v>
      </c>
      <c r="E1428" s="205" t="s">
        <v>20</v>
      </c>
      <c r="F1428" s="206" t="s">
        <v>366</v>
      </c>
      <c r="H1428" s="207">
        <v>0.88</v>
      </c>
      <c r="I1428" s="201"/>
      <c r="L1428" s="196"/>
      <c r="M1428" s="202"/>
      <c r="N1428" s="203"/>
      <c r="O1428" s="203"/>
      <c r="P1428" s="203"/>
      <c r="Q1428" s="203"/>
      <c r="R1428" s="203"/>
      <c r="S1428" s="203"/>
      <c r="T1428" s="204"/>
      <c r="AT1428" s="205" t="s">
        <v>158</v>
      </c>
      <c r="AU1428" s="205" t="s">
        <v>86</v>
      </c>
      <c r="AV1428" s="13" t="s">
        <v>86</v>
      </c>
      <c r="AW1428" s="13" t="s">
        <v>40</v>
      </c>
      <c r="AX1428" s="13" t="s">
        <v>76</v>
      </c>
      <c r="AY1428" s="205" t="s">
        <v>148</v>
      </c>
    </row>
    <row r="1429" spans="2:51" s="12" customFormat="1" ht="13.5">
      <c r="B1429" s="188"/>
      <c r="D1429" s="186" t="s">
        <v>158</v>
      </c>
      <c r="E1429" s="189" t="s">
        <v>20</v>
      </c>
      <c r="F1429" s="190" t="s">
        <v>367</v>
      </c>
      <c r="H1429" s="191" t="s">
        <v>20</v>
      </c>
      <c r="I1429" s="192"/>
      <c r="L1429" s="188"/>
      <c r="M1429" s="193"/>
      <c r="N1429" s="194"/>
      <c r="O1429" s="194"/>
      <c r="P1429" s="194"/>
      <c r="Q1429" s="194"/>
      <c r="R1429" s="194"/>
      <c r="S1429" s="194"/>
      <c r="T1429" s="195"/>
      <c r="AT1429" s="191" t="s">
        <v>158</v>
      </c>
      <c r="AU1429" s="191" t="s">
        <v>86</v>
      </c>
      <c r="AV1429" s="12" t="s">
        <v>22</v>
      </c>
      <c r="AW1429" s="12" t="s">
        <v>40</v>
      </c>
      <c r="AX1429" s="12" t="s">
        <v>76</v>
      </c>
      <c r="AY1429" s="191" t="s">
        <v>148</v>
      </c>
    </row>
    <row r="1430" spans="2:51" s="13" customFormat="1" ht="13.5">
      <c r="B1430" s="196"/>
      <c r="D1430" s="186" t="s">
        <v>158</v>
      </c>
      <c r="E1430" s="205" t="s">
        <v>20</v>
      </c>
      <c r="F1430" s="206" t="s">
        <v>366</v>
      </c>
      <c r="H1430" s="207">
        <v>0.88</v>
      </c>
      <c r="I1430" s="201"/>
      <c r="L1430" s="196"/>
      <c r="M1430" s="202"/>
      <c r="N1430" s="203"/>
      <c r="O1430" s="203"/>
      <c r="P1430" s="203"/>
      <c r="Q1430" s="203"/>
      <c r="R1430" s="203"/>
      <c r="S1430" s="203"/>
      <c r="T1430" s="204"/>
      <c r="AT1430" s="205" t="s">
        <v>158</v>
      </c>
      <c r="AU1430" s="205" t="s">
        <v>86</v>
      </c>
      <c r="AV1430" s="13" t="s">
        <v>86</v>
      </c>
      <c r="AW1430" s="13" t="s">
        <v>40</v>
      </c>
      <c r="AX1430" s="13" t="s">
        <v>76</v>
      </c>
      <c r="AY1430" s="205" t="s">
        <v>148</v>
      </c>
    </row>
    <row r="1431" spans="2:51" s="12" customFormat="1" ht="13.5">
      <c r="B1431" s="188"/>
      <c r="D1431" s="186" t="s">
        <v>158</v>
      </c>
      <c r="E1431" s="189" t="s">
        <v>20</v>
      </c>
      <c r="F1431" s="190" t="s">
        <v>368</v>
      </c>
      <c r="H1431" s="191" t="s">
        <v>20</v>
      </c>
      <c r="I1431" s="192"/>
      <c r="L1431" s="188"/>
      <c r="M1431" s="193"/>
      <c r="N1431" s="194"/>
      <c r="O1431" s="194"/>
      <c r="P1431" s="194"/>
      <c r="Q1431" s="194"/>
      <c r="R1431" s="194"/>
      <c r="S1431" s="194"/>
      <c r="T1431" s="195"/>
      <c r="AT1431" s="191" t="s">
        <v>158</v>
      </c>
      <c r="AU1431" s="191" t="s">
        <v>86</v>
      </c>
      <c r="AV1431" s="12" t="s">
        <v>22</v>
      </c>
      <c r="AW1431" s="12" t="s">
        <v>40</v>
      </c>
      <c r="AX1431" s="12" t="s">
        <v>76</v>
      </c>
      <c r="AY1431" s="191" t="s">
        <v>148</v>
      </c>
    </row>
    <row r="1432" spans="2:51" s="13" customFormat="1" ht="13.5">
      <c r="B1432" s="196"/>
      <c r="D1432" s="186" t="s">
        <v>158</v>
      </c>
      <c r="E1432" s="205" t="s">
        <v>20</v>
      </c>
      <c r="F1432" s="206" t="s">
        <v>366</v>
      </c>
      <c r="H1432" s="207">
        <v>0.88</v>
      </c>
      <c r="I1432" s="201"/>
      <c r="L1432" s="196"/>
      <c r="M1432" s="202"/>
      <c r="N1432" s="203"/>
      <c r="O1432" s="203"/>
      <c r="P1432" s="203"/>
      <c r="Q1432" s="203"/>
      <c r="R1432" s="203"/>
      <c r="S1432" s="203"/>
      <c r="T1432" s="204"/>
      <c r="AT1432" s="205" t="s">
        <v>158</v>
      </c>
      <c r="AU1432" s="205" t="s">
        <v>86</v>
      </c>
      <c r="AV1432" s="13" t="s">
        <v>86</v>
      </c>
      <c r="AW1432" s="13" t="s">
        <v>40</v>
      </c>
      <c r="AX1432" s="13" t="s">
        <v>76</v>
      </c>
      <c r="AY1432" s="205" t="s">
        <v>148</v>
      </c>
    </row>
    <row r="1433" spans="2:51" s="12" customFormat="1" ht="13.5">
      <c r="B1433" s="188"/>
      <c r="D1433" s="186" t="s">
        <v>158</v>
      </c>
      <c r="E1433" s="189" t="s">
        <v>20</v>
      </c>
      <c r="F1433" s="190" t="s">
        <v>369</v>
      </c>
      <c r="H1433" s="191" t="s">
        <v>20</v>
      </c>
      <c r="I1433" s="192"/>
      <c r="L1433" s="188"/>
      <c r="M1433" s="193"/>
      <c r="N1433" s="194"/>
      <c r="O1433" s="194"/>
      <c r="P1433" s="194"/>
      <c r="Q1433" s="194"/>
      <c r="R1433" s="194"/>
      <c r="S1433" s="194"/>
      <c r="T1433" s="195"/>
      <c r="AT1433" s="191" t="s">
        <v>158</v>
      </c>
      <c r="AU1433" s="191" t="s">
        <v>86</v>
      </c>
      <c r="AV1433" s="12" t="s">
        <v>22</v>
      </c>
      <c r="AW1433" s="12" t="s">
        <v>40</v>
      </c>
      <c r="AX1433" s="12" t="s">
        <v>76</v>
      </c>
      <c r="AY1433" s="191" t="s">
        <v>148</v>
      </c>
    </row>
    <row r="1434" spans="2:51" s="13" customFormat="1" ht="13.5">
      <c r="B1434" s="196"/>
      <c r="D1434" s="186" t="s">
        <v>158</v>
      </c>
      <c r="E1434" s="205" t="s">
        <v>20</v>
      </c>
      <c r="F1434" s="206" t="s">
        <v>366</v>
      </c>
      <c r="H1434" s="207">
        <v>0.88</v>
      </c>
      <c r="I1434" s="201"/>
      <c r="L1434" s="196"/>
      <c r="M1434" s="202"/>
      <c r="N1434" s="203"/>
      <c r="O1434" s="203"/>
      <c r="P1434" s="203"/>
      <c r="Q1434" s="203"/>
      <c r="R1434" s="203"/>
      <c r="S1434" s="203"/>
      <c r="T1434" s="204"/>
      <c r="AT1434" s="205" t="s">
        <v>158</v>
      </c>
      <c r="AU1434" s="205" t="s">
        <v>86</v>
      </c>
      <c r="AV1434" s="13" t="s">
        <v>86</v>
      </c>
      <c r="AW1434" s="13" t="s">
        <v>40</v>
      </c>
      <c r="AX1434" s="13" t="s">
        <v>76</v>
      </c>
      <c r="AY1434" s="205" t="s">
        <v>148</v>
      </c>
    </row>
    <row r="1435" spans="2:51" s="12" customFormat="1" ht="13.5">
      <c r="B1435" s="188"/>
      <c r="D1435" s="186" t="s">
        <v>158</v>
      </c>
      <c r="E1435" s="189" t="s">
        <v>20</v>
      </c>
      <c r="F1435" s="190" t="s">
        <v>370</v>
      </c>
      <c r="H1435" s="191" t="s">
        <v>20</v>
      </c>
      <c r="I1435" s="192"/>
      <c r="L1435" s="188"/>
      <c r="M1435" s="193"/>
      <c r="N1435" s="194"/>
      <c r="O1435" s="194"/>
      <c r="P1435" s="194"/>
      <c r="Q1435" s="194"/>
      <c r="R1435" s="194"/>
      <c r="S1435" s="194"/>
      <c r="T1435" s="195"/>
      <c r="AT1435" s="191" t="s">
        <v>158</v>
      </c>
      <c r="AU1435" s="191" t="s">
        <v>86</v>
      </c>
      <c r="AV1435" s="12" t="s">
        <v>22</v>
      </c>
      <c r="AW1435" s="12" t="s">
        <v>40</v>
      </c>
      <c r="AX1435" s="12" t="s">
        <v>76</v>
      </c>
      <c r="AY1435" s="191" t="s">
        <v>148</v>
      </c>
    </row>
    <row r="1436" spans="2:51" s="13" customFormat="1" ht="13.5">
      <c r="B1436" s="196"/>
      <c r="D1436" s="186" t="s">
        <v>158</v>
      </c>
      <c r="E1436" s="205" t="s">
        <v>20</v>
      </c>
      <c r="F1436" s="206" t="s">
        <v>366</v>
      </c>
      <c r="H1436" s="207">
        <v>0.88</v>
      </c>
      <c r="I1436" s="201"/>
      <c r="L1436" s="196"/>
      <c r="M1436" s="202"/>
      <c r="N1436" s="203"/>
      <c r="O1436" s="203"/>
      <c r="P1436" s="203"/>
      <c r="Q1436" s="203"/>
      <c r="R1436" s="203"/>
      <c r="S1436" s="203"/>
      <c r="T1436" s="204"/>
      <c r="AT1436" s="205" t="s">
        <v>158</v>
      </c>
      <c r="AU1436" s="205" t="s">
        <v>86</v>
      </c>
      <c r="AV1436" s="13" t="s">
        <v>86</v>
      </c>
      <c r="AW1436" s="13" t="s">
        <v>40</v>
      </c>
      <c r="AX1436" s="13" t="s">
        <v>76</v>
      </c>
      <c r="AY1436" s="205" t="s">
        <v>148</v>
      </c>
    </row>
    <row r="1437" spans="2:51" s="12" customFormat="1" ht="13.5">
      <c r="B1437" s="188"/>
      <c r="D1437" s="186" t="s">
        <v>158</v>
      </c>
      <c r="E1437" s="189" t="s">
        <v>20</v>
      </c>
      <c r="F1437" s="190" t="s">
        <v>371</v>
      </c>
      <c r="H1437" s="191" t="s">
        <v>20</v>
      </c>
      <c r="I1437" s="192"/>
      <c r="L1437" s="188"/>
      <c r="M1437" s="193"/>
      <c r="N1437" s="194"/>
      <c r="O1437" s="194"/>
      <c r="P1437" s="194"/>
      <c r="Q1437" s="194"/>
      <c r="R1437" s="194"/>
      <c r="S1437" s="194"/>
      <c r="T1437" s="195"/>
      <c r="AT1437" s="191" t="s">
        <v>158</v>
      </c>
      <c r="AU1437" s="191" t="s">
        <v>86</v>
      </c>
      <c r="AV1437" s="12" t="s">
        <v>22</v>
      </c>
      <c r="AW1437" s="12" t="s">
        <v>40</v>
      </c>
      <c r="AX1437" s="12" t="s">
        <v>76</v>
      </c>
      <c r="AY1437" s="191" t="s">
        <v>148</v>
      </c>
    </row>
    <row r="1438" spans="2:51" s="13" customFormat="1" ht="13.5">
      <c r="B1438" s="196"/>
      <c r="D1438" s="186" t="s">
        <v>158</v>
      </c>
      <c r="E1438" s="205" t="s">
        <v>20</v>
      </c>
      <c r="F1438" s="206" t="s">
        <v>366</v>
      </c>
      <c r="H1438" s="207">
        <v>0.88</v>
      </c>
      <c r="I1438" s="201"/>
      <c r="L1438" s="196"/>
      <c r="M1438" s="202"/>
      <c r="N1438" s="203"/>
      <c r="O1438" s="203"/>
      <c r="P1438" s="203"/>
      <c r="Q1438" s="203"/>
      <c r="R1438" s="203"/>
      <c r="S1438" s="203"/>
      <c r="T1438" s="204"/>
      <c r="AT1438" s="205" t="s">
        <v>158</v>
      </c>
      <c r="AU1438" s="205" t="s">
        <v>86</v>
      </c>
      <c r="AV1438" s="13" t="s">
        <v>86</v>
      </c>
      <c r="AW1438" s="13" t="s">
        <v>40</v>
      </c>
      <c r="AX1438" s="13" t="s">
        <v>76</v>
      </c>
      <c r="AY1438" s="205" t="s">
        <v>148</v>
      </c>
    </row>
    <row r="1439" spans="2:51" s="12" customFormat="1" ht="13.5">
      <c r="B1439" s="188"/>
      <c r="D1439" s="186" t="s">
        <v>158</v>
      </c>
      <c r="E1439" s="189" t="s">
        <v>20</v>
      </c>
      <c r="F1439" s="190" t="s">
        <v>372</v>
      </c>
      <c r="H1439" s="191" t="s">
        <v>20</v>
      </c>
      <c r="I1439" s="192"/>
      <c r="L1439" s="188"/>
      <c r="M1439" s="193"/>
      <c r="N1439" s="194"/>
      <c r="O1439" s="194"/>
      <c r="P1439" s="194"/>
      <c r="Q1439" s="194"/>
      <c r="R1439" s="194"/>
      <c r="S1439" s="194"/>
      <c r="T1439" s="195"/>
      <c r="AT1439" s="191" t="s">
        <v>158</v>
      </c>
      <c r="AU1439" s="191" t="s">
        <v>86</v>
      </c>
      <c r="AV1439" s="12" t="s">
        <v>22</v>
      </c>
      <c r="AW1439" s="12" t="s">
        <v>40</v>
      </c>
      <c r="AX1439" s="12" t="s">
        <v>76</v>
      </c>
      <c r="AY1439" s="191" t="s">
        <v>148</v>
      </c>
    </row>
    <row r="1440" spans="2:51" s="13" customFormat="1" ht="13.5">
      <c r="B1440" s="196"/>
      <c r="D1440" s="186" t="s">
        <v>158</v>
      </c>
      <c r="E1440" s="205" t="s">
        <v>20</v>
      </c>
      <c r="F1440" s="206" t="s">
        <v>366</v>
      </c>
      <c r="H1440" s="207">
        <v>0.88</v>
      </c>
      <c r="I1440" s="201"/>
      <c r="L1440" s="196"/>
      <c r="M1440" s="202"/>
      <c r="N1440" s="203"/>
      <c r="O1440" s="203"/>
      <c r="P1440" s="203"/>
      <c r="Q1440" s="203"/>
      <c r="R1440" s="203"/>
      <c r="S1440" s="203"/>
      <c r="T1440" s="204"/>
      <c r="AT1440" s="205" t="s">
        <v>158</v>
      </c>
      <c r="AU1440" s="205" t="s">
        <v>86</v>
      </c>
      <c r="AV1440" s="13" t="s">
        <v>86</v>
      </c>
      <c r="AW1440" s="13" t="s">
        <v>40</v>
      </c>
      <c r="AX1440" s="13" t="s">
        <v>76</v>
      </c>
      <c r="AY1440" s="205" t="s">
        <v>148</v>
      </c>
    </row>
    <row r="1441" spans="2:51" s="12" customFormat="1" ht="13.5">
      <c r="B1441" s="188"/>
      <c r="D1441" s="186" t="s">
        <v>158</v>
      </c>
      <c r="E1441" s="189" t="s">
        <v>20</v>
      </c>
      <c r="F1441" s="190" t="s">
        <v>373</v>
      </c>
      <c r="H1441" s="191" t="s">
        <v>20</v>
      </c>
      <c r="I1441" s="192"/>
      <c r="L1441" s="188"/>
      <c r="M1441" s="193"/>
      <c r="N1441" s="194"/>
      <c r="O1441" s="194"/>
      <c r="P1441" s="194"/>
      <c r="Q1441" s="194"/>
      <c r="R1441" s="194"/>
      <c r="S1441" s="194"/>
      <c r="T1441" s="195"/>
      <c r="AT1441" s="191" t="s">
        <v>158</v>
      </c>
      <c r="AU1441" s="191" t="s">
        <v>86</v>
      </c>
      <c r="AV1441" s="12" t="s">
        <v>22</v>
      </c>
      <c r="AW1441" s="12" t="s">
        <v>40</v>
      </c>
      <c r="AX1441" s="12" t="s">
        <v>76</v>
      </c>
      <c r="AY1441" s="191" t="s">
        <v>148</v>
      </c>
    </row>
    <row r="1442" spans="2:51" s="13" customFormat="1" ht="13.5">
      <c r="B1442" s="196"/>
      <c r="D1442" s="186" t="s">
        <v>158</v>
      </c>
      <c r="E1442" s="205" t="s">
        <v>20</v>
      </c>
      <c r="F1442" s="206" t="s">
        <v>366</v>
      </c>
      <c r="H1442" s="207">
        <v>0.88</v>
      </c>
      <c r="I1442" s="201"/>
      <c r="L1442" s="196"/>
      <c r="M1442" s="202"/>
      <c r="N1442" s="203"/>
      <c r="O1442" s="203"/>
      <c r="P1442" s="203"/>
      <c r="Q1442" s="203"/>
      <c r="R1442" s="203"/>
      <c r="S1442" s="203"/>
      <c r="T1442" s="204"/>
      <c r="AT1442" s="205" t="s">
        <v>158</v>
      </c>
      <c r="AU1442" s="205" t="s">
        <v>86</v>
      </c>
      <c r="AV1442" s="13" t="s">
        <v>86</v>
      </c>
      <c r="AW1442" s="13" t="s">
        <v>40</v>
      </c>
      <c r="AX1442" s="13" t="s">
        <v>76</v>
      </c>
      <c r="AY1442" s="205" t="s">
        <v>148</v>
      </c>
    </row>
    <row r="1443" spans="2:51" s="12" customFormat="1" ht="13.5">
      <c r="B1443" s="188"/>
      <c r="D1443" s="186" t="s">
        <v>158</v>
      </c>
      <c r="E1443" s="189" t="s">
        <v>20</v>
      </c>
      <c r="F1443" s="190" t="s">
        <v>374</v>
      </c>
      <c r="H1443" s="191" t="s">
        <v>20</v>
      </c>
      <c r="I1443" s="192"/>
      <c r="L1443" s="188"/>
      <c r="M1443" s="193"/>
      <c r="N1443" s="194"/>
      <c r="O1443" s="194"/>
      <c r="P1443" s="194"/>
      <c r="Q1443" s="194"/>
      <c r="R1443" s="194"/>
      <c r="S1443" s="194"/>
      <c r="T1443" s="195"/>
      <c r="AT1443" s="191" t="s">
        <v>158</v>
      </c>
      <c r="AU1443" s="191" t="s">
        <v>86</v>
      </c>
      <c r="AV1443" s="12" t="s">
        <v>22</v>
      </c>
      <c r="AW1443" s="12" t="s">
        <v>40</v>
      </c>
      <c r="AX1443" s="12" t="s">
        <v>76</v>
      </c>
      <c r="AY1443" s="191" t="s">
        <v>148</v>
      </c>
    </row>
    <row r="1444" spans="2:51" s="13" customFormat="1" ht="13.5">
      <c r="B1444" s="196"/>
      <c r="D1444" s="186" t="s">
        <v>158</v>
      </c>
      <c r="E1444" s="205" t="s">
        <v>20</v>
      </c>
      <c r="F1444" s="206" t="s">
        <v>366</v>
      </c>
      <c r="H1444" s="207">
        <v>0.88</v>
      </c>
      <c r="I1444" s="201"/>
      <c r="L1444" s="196"/>
      <c r="M1444" s="202"/>
      <c r="N1444" s="203"/>
      <c r="O1444" s="203"/>
      <c r="P1444" s="203"/>
      <c r="Q1444" s="203"/>
      <c r="R1444" s="203"/>
      <c r="S1444" s="203"/>
      <c r="T1444" s="204"/>
      <c r="AT1444" s="205" t="s">
        <v>158</v>
      </c>
      <c r="AU1444" s="205" t="s">
        <v>86</v>
      </c>
      <c r="AV1444" s="13" t="s">
        <v>86</v>
      </c>
      <c r="AW1444" s="13" t="s">
        <v>40</v>
      </c>
      <c r="AX1444" s="13" t="s">
        <v>76</v>
      </c>
      <c r="AY1444" s="205" t="s">
        <v>148</v>
      </c>
    </row>
    <row r="1445" spans="2:51" s="12" customFormat="1" ht="13.5">
      <c r="B1445" s="188"/>
      <c r="D1445" s="186" t="s">
        <v>158</v>
      </c>
      <c r="E1445" s="189" t="s">
        <v>20</v>
      </c>
      <c r="F1445" s="190" t="s">
        <v>375</v>
      </c>
      <c r="H1445" s="191" t="s">
        <v>20</v>
      </c>
      <c r="I1445" s="192"/>
      <c r="L1445" s="188"/>
      <c r="M1445" s="193"/>
      <c r="N1445" s="194"/>
      <c r="O1445" s="194"/>
      <c r="P1445" s="194"/>
      <c r="Q1445" s="194"/>
      <c r="R1445" s="194"/>
      <c r="S1445" s="194"/>
      <c r="T1445" s="195"/>
      <c r="AT1445" s="191" t="s">
        <v>158</v>
      </c>
      <c r="AU1445" s="191" t="s">
        <v>86</v>
      </c>
      <c r="AV1445" s="12" t="s">
        <v>22</v>
      </c>
      <c r="AW1445" s="12" t="s">
        <v>40</v>
      </c>
      <c r="AX1445" s="12" t="s">
        <v>76</v>
      </c>
      <c r="AY1445" s="191" t="s">
        <v>148</v>
      </c>
    </row>
    <row r="1446" spans="2:51" s="13" customFormat="1" ht="13.5">
      <c r="B1446" s="196"/>
      <c r="D1446" s="186" t="s">
        <v>158</v>
      </c>
      <c r="E1446" s="205" t="s">
        <v>20</v>
      </c>
      <c r="F1446" s="206" t="s">
        <v>376</v>
      </c>
      <c r="H1446" s="207">
        <v>1.6</v>
      </c>
      <c r="I1446" s="201"/>
      <c r="L1446" s="196"/>
      <c r="M1446" s="202"/>
      <c r="N1446" s="203"/>
      <c r="O1446" s="203"/>
      <c r="P1446" s="203"/>
      <c r="Q1446" s="203"/>
      <c r="R1446" s="203"/>
      <c r="S1446" s="203"/>
      <c r="T1446" s="204"/>
      <c r="AT1446" s="205" t="s">
        <v>158</v>
      </c>
      <c r="AU1446" s="205" t="s">
        <v>86</v>
      </c>
      <c r="AV1446" s="13" t="s">
        <v>86</v>
      </c>
      <c r="AW1446" s="13" t="s">
        <v>40</v>
      </c>
      <c r="AX1446" s="13" t="s">
        <v>76</v>
      </c>
      <c r="AY1446" s="205" t="s">
        <v>148</v>
      </c>
    </row>
    <row r="1447" spans="2:51" s="12" customFormat="1" ht="13.5">
      <c r="B1447" s="188"/>
      <c r="D1447" s="186" t="s">
        <v>158</v>
      </c>
      <c r="E1447" s="189" t="s">
        <v>20</v>
      </c>
      <c r="F1447" s="190" t="s">
        <v>377</v>
      </c>
      <c r="H1447" s="191" t="s">
        <v>20</v>
      </c>
      <c r="I1447" s="192"/>
      <c r="L1447" s="188"/>
      <c r="M1447" s="193"/>
      <c r="N1447" s="194"/>
      <c r="O1447" s="194"/>
      <c r="P1447" s="194"/>
      <c r="Q1447" s="194"/>
      <c r="R1447" s="194"/>
      <c r="S1447" s="194"/>
      <c r="T1447" s="195"/>
      <c r="AT1447" s="191" t="s">
        <v>158</v>
      </c>
      <c r="AU1447" s="191" t="s">
        <v>86</v>
      </c>
      <c r="AV1447" s="12" t="s">
        <v>22</v>
      </c>
      <c r="AW1447" s="12" t="s">
        <v>40</v>
      </c>
      <c r="AX1447" s="12" t="s">
        <v>76</v>
      </c>
      <c r="AY1447" s="191" t="s">
        <v>148</v>
      </c>
    </row>
    <row r="1448" spans="2:51" s="13" customFormat="1" ht="13.5">
      <c r="B1448" s="196"/>
      <c r="D1448" s="186" t="s">
        <v>158</v>
      </c>
      <c r="E1448" s="205" t="s">
        <v>20</v>
      </c>
      <c r="F1448" s="206" t="s">
        <v>378</v>
      </c>
      <c r="H1448" s="207">
        <v>1.45</v>
      </c>
      <c r="I1448" s="201"/>
      <c r="L1448" s="196"/>
      <c r="M1448" s="202"/>
      <c r="N1448" s="203"/>
      <c r="O1448" s="203"/>
      <c r="P1448" s="203"/>
      <c r="Q1448" s="203"/>
      <c r="R1448" s="203"/>
      <c r="S1448" s="203"/>
      <c r="T1448" s="204"/>
      <c r="AT1448" s="205" t="s">
        <v>158</v>
      </c>
      <c r="AU1448" s="205" t="s">
        <v>86</v>
      </c>
      <c r="AV1448" s="13" t="s">
        <v>86</v>
      </c>
      <c r="AW1448" s="13" t="s">
        <v>40</v>
      </c>
      <c r="AX1448" s="13" t="s">
        <v>76</v>
      </c>
      <c r="AY1448" s="205" t="s">
        <v>148</v>
      </c>
    </row>
    <row r="1449" spans="2:51" s="12" customFormat="1" ht="13.5">
      <c r="B1449" s="188"/>
      <c r="D1449" s="186" t="s">
        <v>158</v>
      </c>
      <c r="E1449" s="189" t="s">
        <v>20</v>
      </c>
      <c r="F1449" s="190" t="s">
        <v>379</v>
      </c>
      <c r="H1449" s="191" t="s">
        <v>20</v>
      </c>
      <c r="I1449" s="192"/>
      <c r="L1449" s="188"/>
      <c r="M1449" s="193"/>
      <c r="N1449" s="194"/>
      <c r="O1449" s="194"/>
      <c r="P1449" s="194"/>
      <c r="Q1449" s="194"/>
      <c r="R1449" s="194"/>
      <c r="S1449" s="194"/>
      <c r="T1449" s="195"/>
      <c r="AT1449" s="191" t="s">
        <v>158</v>
      </c>
      <c r="AU1449" s="191" t="s">
        <v>86</v>
      </c>
      <c r="AV1449" s="12" t="s">
        <v>22</v>
      </c>
      <c r="AW1449" s="12" t="s">
        <v>40</v>
      </c>
      <c r="AX1449" s="12" t="s">
        <v>76</v>
      </c>
      <c r="AY1449" s="191" t="s">
        <v>148</v>
      </c>
    </row>
    <row r="1450" spans="2:51" s="13" customFormat="1" ht="13.5">
      <c r="B1450" s="196"/>
      <c r="D1450" s="186" t="s">
        <v>158</v>
      </c>
      <c r="E1450" s="205" t="s">
        <v>20</v>
      </c>
      <c r="F1450" s="206" t="s">
        <v>378</v>
      </c>
      <c r="H1450" s="207">
        <v>1.45</v>
      </c>
      <c r="I1450" s="201"/>
      <c r="L1450" s="196"/>
      <c r="M1450" s="202"/>
      <c r="N1450" s="203"/>
      <c r="O1450" s="203"/>
      <c r="P1450" s="203"/>
      <c r="Q1450" s="203"/>
      <c r="R1450" s="203"/>
      <c r="S1450" s="203"/>
      <c r="T1450" s="204"/>
      <c r="AT1450" s="205" t="s">
        <v>158</v>
      </c>
      <c r="AU1450" s="205" t="s">
        <v>86</v>
      </c>
      <c r="AV1450" s="13" t="s">
        <v>86</v>
      </c>
      <c r="AW1450" s="13" t="s">
        <v>40</v>
      </c>
      <c r="AX1450" s="13" t="s">
        <v>76</v>
      </c>
      <c r="AY1450" s="205" t="s">
        <v>148</v>
      </c>
    </row>
    <row r="1451" spans="2:51" s="12" customFormat="1" ht="13.5">
      <c r="B1451" s="188"/>
      <c r="D1451" s="186" t="s">
        <v>158</v>
      </c>
      <c r="E1451" s="189" t="s">
        <v>20</v>
      </c>
      <c r="F1451" s="190" t="s">
        <v>380</v>
      </c>
      <c r="H1451" s="191" t="s">
        <v>20</v>
      </c>
      <c r="I1451" s="192"/>
      <c r="L1451" s="188"/>
      <c r="M1451" s="193"/>
      <c r="N1451" s="194"/>
      <c r="O1451" s="194"/>
      <c r="P1451" s="194"/>
      <c r="Q1451" s="194"/>
      <c r="R1451" s="194"/>
      <c r="S1451" s="194"/>
      <c r="T1451" s="195"/>
      <c r="AT1451" s="191" t="s">
        <v>158</v>
      </c>
      <c r="AU1451" s="191" t="s">
        <v>86</v>
      </c>
      <c r="AV1451" s="12" t="s">
        <v>22</v>
      </c>
      <c r="AW1451" s="12" t="s">
        <v>40</v>
      </c>
      <c r="AX1451" s="12" t="s">
        <v>76</v>
      </c>
      <c r="AY1451" s="191" t="s">
        <v>148</v>
      </c>
    </row>
    <row r="1452" spans="2:51" s="13" customFormat="1" ht="13.5">
      <c r="B1452" s="196"/>
      <c r="D1452" s="186" t="s">
        <v>158</v>
      </c>
      <c r="E1452" s="205" t="s">
        <v>20</v>
      </c>
      <c r="F1452" s="206" t="s">
        <v>378</v>
      </c>
      <c r="H1452" s="207">
        <v>1.45</v>
      </c>
      <c r="I1452" s="201"/>
      <c r="L1452" s="196"/>
      <c r="M1452" s="202"/>
      <c r="N1452" s="203"/>
      <c r="O1452" s="203"/>
      <c r="P1452" s="203"/>
      <c r="Q1452" s="203"/>
      <c r="R1452" s="203"/>
      <c r="S1452" s="203"/>
      <c r="T1452" s="204"/>
      <c r="AT1452" s="205" t="s">
        <v>158</v>
      </c>
      <c r="AU1452" s="205" t="s">
        <v>86</v>
      </c>
      <c r="AV1452" s="13" t="s">
        <v>86</v>
      </c>
      <c r="AW1452" s="13" t="s">
        <v>40</v>
      </c>
      <c r="AX1452" s="13" t="s">
        <v>76</v>
      </c>
      <c r="AY1452" s="205" t="s">
        <v>148</v>
      </c>
    </row>
    <row r="1453" spans="2:51" s="12" customFormat="1" ht="13.5">
      <c r="B1453" s="188"/>
      <c r="D1453" s="186" t="s">
        <v>158</v>
      </c>
      <c r="E1453" s="189" t="s">
        <v>20</v>
      </c>
      <c r="F1453" s="190" t="s">
        <v>381</v>
      </c>
      <c r="H1453" s="191" t="s">
        <v>20</v>
      </c>
      <c r="I1453" s="192"/>
      <c r="L1453" s="188"/>
      <c r="M1453" s="193"/>
      <c r="N1453" s="194"/>
      <c r="O1453" s="194"/>
      <c r="P1453" s="194"/>
      <c r="Q1453" s="194"/>
      <c r="R1453" s="194"/>
      <c r="S1453" s="194"/>
      <c r="T1453" s="195"/>
      <c r="AT1453" s="191" t="s">
        <v>158</v>
      </c>
      <c r="AU1453" s="191" t="s">
        <v>86</v>
      </c>
      <c r="AV1453" s="12" t="s">
        <v>22</v>
      </c>
      <c r="AW1453" s="12" t="s">
        <v>40</v>
      </c>
      <c r="AX1453" s="12" t="s">
        <v>76</v>
      </c>
      <c r="AY1453" s="191" t="s">
        <v>148</v>
      </c>
    </row>
    <row r="1454" spans="2:51" s="13" customFormat="1" ht="13.5">
      <c r="B1454" s="196"/>
      <c r="D1454" s="186" t="s">
        <v>158</v>
      </c>
      <c r="E1454" s="205" t="s">
        <v>20</v>
      </c>
      <c r="F1454" s="206" t="s">
        <v>378</v>
      </c>
      <c r="H1454" s="207">
        <v>1.45</v>
      </c>
      <c r="I1454" s="201"/>
      <c r="L1454" s="196"/>
      <c r="M1454" s="202"/>
      <c r="N1454" s="203"/>
      <c r="O1454" s="203"/>
      <c r="P1454" s="203"/>
      <c r="Q1454" s="203"/>
      <c r="R1454" s="203"/>
      <c r="S1454" s="203"/>
      <c r="T1454" s="204"/>
      <c r="AT1454" s="205" t="s">
        <v>158</v>
      </c>
      <c r="AU1454" s="205" t="s">
        <v>86</v>
      </c>
      <c r="AV1454" s="13" t="s">
        <v>86</v>
      </c>
      <c r="AW1454" s="13" t="s">
        <v>40</v>
      </c>
      <c r="AX1454" s="13" t="s">
        <v>76</v>
      </c>
      <c r="AY1454" s="205" t="s">
        <v>148</v>
      </c>
    </row>
    <row r="1455" spans="2:51" s="12" customFormat="1" ht="13.5">
      <c r="B1455" s="188"/>
      <c r="D1455" s="186" t="s">
        <v>158</v>
      </c>
      <c r="E1455" s="189" t="s">
        <v>20</v>
      </c>
      <c r="F1455" s="190" t="s">
        <v>382</v>
      </c>
      <c r="H1455" s="191" t="s">
        <v>20</v>
      </c>
      <c r="I1455" s="192"/>
      <c r="L1455" s="188"/>
      <c r="M1455" s="193"/>
      <c r="N1455" s="194"/>
      <c r="O1455" s="194"/>
      <c r="P1455" s="194"/>
      <c r="Q1455" s="194"/>
      <c r="R1455" s="194"/>
      <c r="S1455" s="194"/>
      <c r="T1455" s="195"/>
      <c r="AT1455" s="191" t="s">
        <v>158</v>
      </c>
      <c r="AU1455" s="191" t="s">
        <v>86</v>
      </c>
      <c r="AV1455" s="12" t="s">
        <v>22</v>
      </c>
      <c r="AW1455" s="12" t="s">
        <v>40</v>
      </c>
      <c r="AX1455" s="12" t="s">
        <v>76</v>
      </c>
      <c r="AY1455" s="191" t="s">
        <v>148</v>
      </c>
    </row>
    <row r="1456" spans="2:51" s="13" customFormat="1" ht="13.5">
      <c r="B1456" s="196"/>
      <c r="D1456" s="186" t="s">
        <v>158</v>
      </c>
      <c r="E1456" s="205" t="s">
        <v>20</v>
      </c>
      <c r="F1456" s="206" t="s">
        <v>383</v>
      </c>
      <c r="H1456" s="207">
        <v>1.18</v>
      </c>
      <c r="I1456" s="201"/>
      <c r="L1456" s="196"/>
      <c r="M1456" s="202"/>
      <c r="N1456" s="203"/>
      <c r="O1456" s="203"/>
      <c r="P1456" s="203"/>
      <c r="Q1456" s="203"/>
      <c r="R1456" s="203"/>
      <c r="S1456" s="203"/>
      <c r="T1456" s="204"/>
      <c r="AT1456" s="205" t="s">
        <v>158</v>
      </c>
      <c r="AU1456" s="205" t="s">
        <v>86</v>
      </c>
      <c r="AV1456" s="13" t="s">
        <v>86</v>
      </c>
      <c r="AW1456" s="13" t="s">
        <v>40</v>
      </c>
      <c r="AX1456" s="13" t="s">
        <v>76</v>
      </c>
      <c r="AY1456" s="205" t="s">
        <v>148</v>
      </c>
    </row>
    <row r="1457" spans="2:51" s="12" customFormat="1" ht="13.5">
      <c r="B1457" s="188"/>
      <c r="D1457" s="186" t="s">
        <v>158</v>
      </c>
      <c r="E1457" s="189" t="s">
        <v>20</v>
      </c>
      <c r="F1457" s="190" t="s">
        <v>384</v>
      </c>
      <c r="H1457" s="191" t="s">
        <v>20</v>
      </c>
      <c r="I1457" s="192"/>
      <c r="L1457" s="188"/>
      <c r="M1457" s="193"/>
      <c r="N1457" s="194"/>
      <c r="O1457" s="194"/>
      <c r="P1457" s="194"/>
      <c r="Q1457" s="194"/>
      <c r="R1457" s="194"/>
      <c r="S1457" s="194"/>
      <c r="T1457" s="195"/>
      <c r="AT1457" s="191" t="s">
        <v>158</v>
      </c>
      <c r="AU1457" s="191" t="s">
        <v>86</v>
      </c>
      <c r="AV1457" s="12" t="s">
        <v>22</v>
      </c>
      <c r="AW1457" s="12" t="s">
        <v>40</v>
      </c>
      <c r="AX1457" s="12" t="s">
        <v>76</v>
      </c>
      <c r="AY1457" s="191" t="s">
        <v>148</v>
      </c>
    </row>
    <row r="1458" spans="2:51" s="13" customFormat="1" ht="13.5">
      <c r="B1458" s="196"/>
      <c r="D1458" s="186" t="s">
        <v>158</v>
      </c>
      <c r="E1458" s="205" t="s">
        <v>20</v>
      </c>
      <c r="F1458" s="206" t="s">
        <v>383</v>
      </c>
      <c r="H1458" s="207">
        <v>1.18</v>
      </c>
      <c r="I1458" s="201"/>
      <c r="L1458" s="196"/>
      <c r="M1458" s="202"/>
      <c r="N1458" s="203"/>
      <c r="O1458" s="203"/>
      <c r="P1458" s="203"/>
      <c r="Q1458" s="203"/>
      <c r="R1458" s="203"/>
      <c r="S1458" s="203"/>
      <c r="T1458" s="204"/>
      <c r="AT1458" s="205" t="s">
        <v>158</v>
      </c>
      <c r="AU1458" s="205" t="s">
        <v>86</v>
      </c>
      <c r="AV1458" s="13" t="s">
        <v>86</v>
      </c>
      <c r="AW1458" s="13" t="s">
        <v>40</v>
      </c>
      <c r="AX1458" s="13" t="s">
        <v>76</v>
      </c>
      <c r="AY1458" s="205" t="s">
        <v>148</v>
      </c>
    </row>
    <row r="1459" spans="2:51" s="12" customFormat="1" ht="13.5">
      <c r="B1459" s="188"/>
      <c r="D1459" s="186" t="s">
        <v>158</v>
      </c>
      <c r="E1459" s="189" t="s">
        <v>20</v>
      </c>
      <c r="F1459" s="190" t="s">
        <v>385</v>
      </c>
      <c r="H1459" s="191" t="s">
        <v>20</v>
      </c>
      <c r="I1459" s="192"/>
      <c r="L1459" s="188"/>
      <c r="M1459" s="193"/>
      <c r="N1459" s="194"/>
      <c r="O1459" s="194"/>
      <c r="P1459" s="194"/>
      <c r="Q1459" s="194"/>
      <c r="R1459" s="194"/>
      <c r="S1459" s="194"/>
      <c r="T1459" s="195"/>
      <c r="AT1459" s="191" t="s">
        <v>158</v>
      </c>
      <c r="AU1459" s="191" t="s">
        <v>86</v>
      </c>
      <c r="AV1459" s="12" t="s">
        <v>22</v>
      </c>
      <c r="AW1459" s="12" t="s">
        <v>40</v>
      </c>
      <c r="AX1459" s="12" t="s">
        <v>76</v>
      </c>
      <c r="AY1459" s="191" t="s">
        <v>148</v>
      </c>
    </row>
    <row r="1460" spans="2:51" s="13" customFormat="1" ht="13.5">
      <c r="B1460" s="196"/>
      <c r="D1460" s="186" t="s">
        <v>158</v>
      </c>
      <c r="E1460" s="205" t="s">
        <v>20</v>
      </c>
      <c r="F1460" s="206" t="s">
        <v>383</v>
      </c>
      <c r="H1460" s="207">
        <v>1.18</v>
      </c>
      <c r="I1460" s="201"/>
      <c r="L1460" s="196"/>
      <c r="M1460" s="202"/>
      <c r="N1460" s="203"/>
      <c r="O1460" s="203"/>
      <c r="P1460" s="203"/>
      <c r="Q1460" s="203"/>
      <c r="R1460" s="203"/>
      <c r="S1460" s="203"/>
      <c r="T1460" s="204"/>
      <c r="AT1460" s="205" t="s">
        <v>158</v>
      </c>
      <c r="AU1460" s="205" t="s">
        <v>86</v>
      </c>
      <c r="AV1460" s="13" t="s">
        <v>86</v>
      </c>
      <c r="AW1460" s="13" t="s">
        <v>40</v>
      </c>
      <c r="AX1460" s="13" t="s">
        <v>76</v>
      </c>
      <c r="AY1460" s="205" t="s">
        <v>148</v>
      </c>
    </row>
    <row r="1461" spans="2:51" s="12" customFormat="1" ht="13.5">
      <c r="B1461" s="188"/>
      <c r="D1461" s="186" t="s">
        <v>158</v>
      </c>
      <c r="E1461" s="189" t="s">
        <v>20</v>
      </c>
      <c r="F1461" s="190" t="s">
        <v>386</v>
      </c>
      <c r="H1461" s="191" t="s">
        <v>20</v>
      </c>
      <c r="I1461" s="192"/>
      <c r="L1461" s="188"/>
      <c r="M1461" s="193"/>
      <c r="N1461" s="194"/>
      <c r="O1461" s="194"/>
      <c r="P1461" s="194"/>
      <c r="Q1461" s="194"/>
      <c r="R1461" s="194"/>
      <c r="S1461" s="194"/>
      <c r="T1461" s="195"/>
      <c r="AT1461" s="191" t="s">
        <v>158</v>
      </c>
      <c r="AU1461" s="191" t="s">
        <v>86</v>
      </c>
      <c r="AV1461" s="12" t="s">
        <v>22</v>
      </c>
      <c r="AW1461" s="12" t="s">
        <v>40</v>
      </c>
      <c r="AX1461" s="12" t="s">
        <v>76</v>
      </c>
      <c r="AY1461" s="191" t="s">
        <v>148</v>
      </c>
    </row>
    <row r="1462" spans="2:51" s="12" customFormat="1" ht="13.5">
      <c r="B1462" s="188"/>
      <c r="D1462" s="186" t="s">
        <v>158</v>
      </c>
      <c r="E1462" s="189" t="s">
        <v>20</v>
      </c>
      <c r="F1462" s="190" t="s">
        <v>175</v>
      </c>
      <c r="H1462" s="191" t="s">
        <v>20</v>
      </c>
      <c r="I1462" s="192"/>
      <c r="L1462" s="188"/>
      <c r="M1462" s="193"/>
      <c r="N1462" s="194"/>
      <c r="O1462" s="194"/>
      <c r="P1462" s="194"/>
      <c r="Q1462" s="194"/>
      <c r="R1462" s="194"/>
      <c r="S1462" s="194"/>
      <c r="T1462" s="195"/>
      <c r="AT1462" s="191" t="s">
        <v>158</v>
      </c>
      <c r="AU1462" s="191" t="s">
        <v>86</v>
      </c>
      <c r="AV1462" s="12" t="s">
        <v>22</v>
      </c>
      <c r="AW1462" s="12" t="s">
        <v>40</v>
      </c>
      <c r="AX1462" s="12" t="s">
        <v>76</v>
      </c>
      <c r="AY1462" s="191" t="s">
        <v>148</v>
      </c>
    </row>
    <row r="1463" spans="2:51" s="12" customFormat="1" ht="13.5">
      <c r="B1463" s="188"/>
      <c r="D1463" s="186" t="s">
        <v>158</v>
      </c>
      <c r="E1463" s="189" t="s">
        <v>20</v>
      </c>
      <c r="F1463" s="190" t="s">
        <v>387</v>
      </c>
      <c r="H1463" s="191" t="s">
        <v>20</v>
      </c>
      <c r="I1463" s="192"/>
      <c r="L1463" s="188"/>
      <c r="M1463" s="193"/>
      <c r="N1463" s="194"/>
      <c r="O1463" s="194"/>
      <c r="P1463" s="194"/>
      <c r="Q1463" s="194"/>
      <c r="R1463" s="194"/>
      <c r="S1463" s="194"/>
      <c r="T1463" s="195"/>
      <c r="AT1463" s="191" t="s">
        <v>158</v>
      </c>
      <c r="AU1463" s="191" t="s">
        <v>86</v>
      </c>
      <c r="AV1463" s="12" t="s">
        <v>22</v>
      </c>
      <c r="AW1463" s="12" t="s">
        <v>40</v>
      </c>
      <c r="AX1463" s="12" t="s">
        <v>76</v>
      </c>
      <c r="AY1463" s="191" t="s">
        <v>148</v>
      </c>
    </row>
    <row r="1464" spans="2:51" s="13" customFormat="1" ht="13.5">
      <c r="B1464" s="196"/>
      <c r="D1464" s="186" t="s">
        <v>158</v>
      </c>
      <c r="E1464" s="205" t="s">
        <v>20</v>
      </c>
      <c r="F1464" s="206" t="s">
        <v>388</v>
      </c>
      <c r="H1464" s="207">
        <v>7.59</v>
      </c>
      <c r="I1464" s="201"/>
      <c r="L1464" s="196"/>
      <c r="M1464" s="202"/>
      <c r="N1464" s="203"/>
      <c r="O1464" s="203"/>
      <c r="P1464" s="203"/>
      <c r="Q1464" s="203"/>
      <c r="R1464" s="203"/>
      <c r="S1464" s="203"/>
      <c r="T1464" s="204"/>
      <c r="AT1464" s="205" t="s">
        <v>158</v>
      </c>
      <c r="AU1464" s="205" t="s">
        <v>86</v>
      </c>
      <c r="AV1464" s="13" t="s">
        <v>86</v>
      </c>
      <c r="AW1464" s="13" t="s">
        <v>40</v>
      </c>
      <c r="AX1464" s="13" t="s">
        <v>76</v>
      </c>
      <c r="AY1464" s="205" t="s">
        <v>148</v>
      </c>
    </row>
    <row r="1465" spans="2:51" s="12" customFormat="1" ht="13.5">
      <c r="B1465" s="188"/>
      <c r="D1465" s="186" t="s">
        <v>158</v>
      </c>
      <c r="E1465" s="189" t="s">
        <v>20</v>
      </c>
      <c r="F1465" s="190" t="s">
        <v>389</v>
      </c>
      <c r="H1465" s="191" t="s">
        <v>20</v>
      </c>
      <c r="I1465" s="192"/>
      <c r="L1465" s="188"/>
      <c r="M1465" s="193"/>
      <c r="N1465" s="194"/>
      <c r="O1465" s="194"/>
      <c r="P1465" s="194"/>
      <c r="Q1465" s="194"/>
      <c r="R1465" s="194"/>
      <c r="S1465" s="194"/>
      <c r="T1465" s="195"/>
      <c r="AT1465" s="191" t="s">
        <v>158</v>
      </c>
      <c r="AU1465" s="191" t="s">
        <v>86</v>
      </c>
      <c r="AV1465" s="12" t="s">
        <v>22</v>
      </c>
      <c r="AW1465" s="12" t="s">
        <v>40</v>
      </c>
      <c r="AX1465" s="12" t="s">
        <v>76</v>
      </c>
      <c r="AY1465" s="191" t="s">
        <v>148</v>
      </c>
    </row>
    <row r="1466" spans="2:51" s="13" customFormat="1" ht="13.5">
      <c r="B1466" s="196"/>
      <c r="D1466" s="186" t="s">
        <v>158</v>
      </c>
      <c r="E1466" s="205" t="s">
        <v>20</v>
      </c>
      <c r="F1466" s="206" t="s">
        <v>390</v>
      </c>
      <c r="H1466" s="207">
        <v>20.71</v>
      </c>
      <c r="I1466" s="201"/>
      <c r="L1466" s="196"/>
      <c r="M1466" s="202"/>
      <c r="N1466" s="203"/>
      <c r="O1466" s="203"/>
      <c r="P1466" s="203"/>
      <c r="Q1466" s="203"/>
      <c r="R1466" s="203"/>
      <c r="S1466" s="203"/>
      <c r="T1466" s="204"/>
      <c r="AT1466" s="205" t="s">
        <v>158</v>
      </c>
      <c r="AU1466" s="205" t="s">
        <v>86</v>
      </c>
      <c r="AV1466" s="13" t="s">
        <v>86</v>
      </c>
      <c r="AW1466" s="13" t="s">
        <v>40</v>
      </c>
      <c r="AX1466" s="13" t="s">
        <v>76</v>
      </c>
      <c r="AY1466" s="205" t="s">
        <v>148</v>
      </c>
    </row>
    <row r="1467" spans="2:51" s="12" customFormat="1" ht="13.5">
      <c r="B1467" s="188"/>
      <c r="D1467" s="186" t="s">
        <v>158</v>
      </c>
      <c r="E1467" s="189" t="s">
        <v>20</v>
      </c>
      <c r="F1467" s="190" t="s">
        <v>391</v>
      </c>
      <c r="H1467" s="191" t="s">
        <v>20</v>
      </c>
      <c r="I1467" s="192"/>
      <c r="L1467" s="188"/>
      <c r="M1467" s="193"/>
      <c r="N1467" s="194"/>
      <c r="O1467" s="194"/>
      <c r="P1467" s="194"/>
      <c r="Q1467" s="194"/>
      <c r="R1467" s="194"/>
      <c r="S1467" s="194"/>
      <c r="T1467" s="195"/>
      <c r="AT1467" s="191" t="s">
        <v>158</v>
      </c>
      <c r="AU1467" s="191" t="s">
        <v>86</v>
      </c>
      <c r="AV1467" s="12" t="s">
        <v>22</v>
      </c>
      <c r="AW1467" s="12" t="s">
        <v>40</v>
      </c>
      <c r="AX1467" s="12" t="s">
        <v>76</v>
      </c>
      <c r="AY1467" s="191" t="s">
        <v>148</v>
      </c>
    </row>
    <row r="1468" spans="2:51" s="13" customFormat="1" ht="13.5">
      <c r="B1468" s="196"/>
      <c r="D1468" s="186" t="s">
        <v>158</v>
      </c>
      <c r="E1468" s="205" t="s">
        <v>20</v>
      </c>
      <c r="F1468" s="206" t="s">
        <v>392</v>
      </c>
      <c r="H1468" s="207">
        <v>5.67</v>
      </c>
      <c r="I1468" s="201"/>
      <c r="L1468" s="196"/>
      <c r="M1468" s="202"/>
      <c r="N1468" s="203"/>
      <c r="O1468" s="203"/>
      <c r="P1468" s="203"/>
      <c r="Q1468" s="203"/>
      <c r="R1468" s="203"/>
      <c r="S1468" s="203"/>
      <c r="T1468" s="204"/>
      <c r="AT1468" s="205" t="s">
        <v>158</v>
      </c>
      <c r="AU1468" s="205" t="s">
        <v>86</v>
      </c>
      <c r="AV1468" s="13" t="s">
        <v>86</v>
      </c>
      <c r="AW1468" s="13" t="s">
        <v>40</v>
      </c>
      <c r="AX1468" s="13" t="s">
        <v>76</v>
      </c>
      <c r="AY1468" s="205" t="s">
        <v>148</v>
      </c>
    </row>
    <row r="1469" spans="2:51" s="12" customFormat="1" ht="13.5">
      <c r="B1469" s="188"/>
      <c r="D1469" s="186" t="s">
        <v>158</v>
      </c>
      <c r="E1469" s="189" t="s">
        <v>20</v>
      </c>
      <c r="F1469" s="190" t="s">
        <v>393</v>
      </c>
      <c r="H1469" s="191" t="s">
        <v>20</v>
      </c>
      <c r="I1469" s="192"/>
      <c r="L1469" s="188"/>
      <c r="M1469" s="193"/>
      <c r="N1469" s="194"/>
      <c r="O1469" s="194"/>
      <c r="P1469" s="194"/>
      <c r="Q1469" s="194"/>
      <c r="R1469" s="194"/>
      <c r="S1469" s="194"/>
      <c r="T1469" s="195"/>
      <c r="AT1469" s="191" t="s">
        <v>158</v>
      </c>
      <c r="AU1469" s="191" t="s">
        <v>86</v>
      </c>
      <c r="AV1469" s="12" t="s">
        <v>22</v>
      </c>
      <c r="AW1469" s="12" t="s">
        <v>40</v>
      </c>
      <c r="AX1469" s="12" t="s">
        <v>76</v>
      </c>
      <c r="AY1469" s="191" t="s">
        <v>148</v>
      </c>
    </row>
    <row r="1470" spans="2:51" s="13" customFormat="1" ht="13.5">
      <c r="B1470" s="196"/>
      <c r="D1470" s="186" t="s">
        <v>158</v>
      </c>
      <c r="E1470" s="205" t="s">
        <v>20</v>
      </c>
      <c r="F1470" s="206" t="s">
        <v>394</v>
      </c>
      <c r="H1470" s="207">
        <v>6.85</v>
      </c>
      <c r="I1470" s="201"/>
      <c r="L1470" s="196"/>
      <c r="M1470" s="202"/>
      <c r="N1470" s="203"/>
      <c r="O1470" s="203"/>
      <c r="P1470" s="203"/>
      <c r="Q1470" s="203"/>
      <c r="R1470" s="203"/>
      <c r="S1470" s="203"/>
      <c r="T1470" s="204"/>
      <c r="AT1470" s="205" t="s">
        <v>158</v>
      </c>
      <c r="AU1470" s="205" t="s">
        <v>86</v>
      </c>
      <c r="AV1470" s="13" t="s">
        <v>86</v>
      </c>
      <c r="AW1470" s="13" t="s">
        <v>40</v>
      </c>
      <c r="AX1470" s="13" t="s">
        <v>76</v>
      </c>
      <c r="AY1470" s="205" t="s">
        <v>148</v>
      </c>
    </row>
    <row r="1471" spans="2:51" s="12" customFormat="1" ht="13.5">
      <c r="B1471" s="188"/>
      <c r="D1471" s="186" t="s">
        <v>158</v>
      </c>
      <c r="E1471" s="189" t="s">
        <v>20</v>
      </c>
      <c r="F1471" s="190" t="s">
        <v>395</v>
      </c>
      <c r="H1471" s="191" t="s">
        <v>20</v>
      </c>
      <c r="I1471" s="192"/>
      <c r="L1471" s="188"/>
      <c r="M1471" s="193"/>
      <c r="N1471" s="194"/>
      <c r="O1471" s="194"/>
      <c r="P1471" s="194"/>
      <c r="Q1471" s="194"/>
      <c r="R1471" s="194"/>
      <c r="S1471" s="194"/>
      <c r="T1471" s="195"/>
      <c r="AT1471" s="191" t="s">
        <v>158</v>
      </c>
      <c r="AU1471" s="191" t="s">
        <v>86</v>
      </c>
      <c r="AV1471" s="12" t="s">
        <v>22</v>
      </c>
      <c r="AW1471" s="12" t="s">
        <v>40</v>
      </c>
      <c r="AX1471" s="12" t="s">
        <v>76</v>
      </c>
      <c r="AY1471" s="191" t="s">
        <v>148</v>
      </c>
    </row>
    <row r="1472" spans="2:51" s="13" customFormat="1" ht="13.5">
      <c r="B1472" s="196"/>
      <c r="D1472" s="186" t="s">
        <v>158</v>
      </c>
      <c r="E1472" s="205" t="s">
        <v>20</v>
      </c>
      <c r="F1472" s="206" t="s">
        <v>396</v>
      </c>
      <c r="H1472" s="207">
        <v>8.09</v>
      </c>
      <c r="I1472" s="201"/>
      <c r="L1472" s="196"/>
      <c r="M1472" s="202"/>
      <c r="N1472" s="203"/>
      <c r="O1472" s="203"/>
      <c r="P1472" s="203"/>
      <c r="Q1472" s="203"/>
      <c r="R1472" s="203"/>
      <c r="S1472" s="203"/>
      <c r="T1472" s="204"/>
      <c r="AT1472" s="205" t="s">
        <v>158</v>
      </c>
      <c r="AU1472" s="205" t="s">
        <v>86</v>
      </c>
      <c r="AV1472" s="13" t="s">
        <v>86</v>
      </c>
      <c r="AW1472" s="13" t="s">
        <v>40</v>
      </c>
      <c r="AX1472" s="13" t="s">
        <v>76</v>
      </c>
      <c r="AY1472" s="205" t="s">
        <v>148</v>
      </c>
    </row>
    <row r="1473" spans="2:51" s="15" customFormat="1" ht="13.5">
      <c r="B1473" s="216"/>
      <c r="D1473" s="197" t="s">
        <v>158</v>
      </c>
      <c r="E1473" s="217" t="s">
        <v>20</v>
      </c>
      <c r="F1473" s="218" t="s">
        <v>191</v>
      </c>
      <c r="H1473" s="219">
        <v>229.45</v>
      </c>
      <c r="I1473" s="220"/>
      <c r="L1473" s="216"/>
      <c r="M1473" s="221"/>
      <c r="N1473" s="222"/>
      <c r="O1473" s="222"/>
      <c r="P1473" s="222"/>
      <c r="Q1473" s="222"/>
      <c r="R1473" s="222"/>
      <c r="S1473" s="222"/>
      <c r="T1473" s="223"/>
      <c r="AT1473" s="224" t="s">
        <v>158</v>
      </c>
      <c r="AU1473" s="224" t="s">
        <v>86</v>
      </c>
      <c r="AV1473" s="15" t="s">
        <v>155</v>
      </c>
      <c r="AW1473" s="15" t="s">
        <v>40</v>
      </c>
      <c r="AX1473" s="15" t="s">
        <v>22</v>
      </c>
      <c r="AY1473" s="224" t="s">
        <v>148</v>
      </c>
    </row>
    <row r="1474" spans="2:65" s="1" customFormat="1" ht="22.5" customHeight="1">
      <c r="B1474" s="173"/>
      <c r="C1474" s="174" t="s">
        <v>851</v>
      </c>
      <c r="D1474" s="174" t="s">
        <v>150</v>
      </c>
      <c r="E1474" s="175" t="s">
        <v>852</v>
      </c>
      <c r="F1474" s="176" t="s">
        <v>853</v>
      </c>
      <c r="G1474" s="177" t="s">
        <v>153</v>
      </c>
      <c r="H1474" s="178">
        <v>229.45</v>
      </c>
      <c r="I1474" s="179"/>
      <c r="J1474" s="180">
        <f>ROUND(I1474*H1474,2)</f>
        <v>0</v>
      </c>
      <c r="K1474" s="176" t="s">
        <v>154</v>
      </c>
      <c r="L1474" s="36"/>
      <c r="M1474" s="181" t="s">
        <v>20</v>
      </c>
      <c r="N1474" s="182" t="s">
        <v>48</v>
      </c>
      <c r="O1474" s="37"/>
      <c r="P1474" s="183">
        <f>O1474*H1474</f>
        <v>0</v>
      </c>
      <c r="Q1474" s="183">
        <v>0</v>
      </c>
      <c r="R1474" s="183">
        <f>Q1474*H1474</f>
        <v>0</v>
      </c>
      <c r="S1474" s="183">
        <v>0</v>
      </c>
      <c r="T1474" s="184">
        <f>S1474*H1474</f>
        <v>0</v>
      </c>
      <c r="AR1474" s="19" t="s">
        <v>155</v>
      </c>
      <c r="AT1474" s="19" t="s">
        <v>150</v>
      </c>
      <c r="AU1474" s="19" t="s">
        <v>86</v>
      </c>
      <c r="AY1474" s="19" t="s">
        <v>148</v>
      </c>
      <c r="BE1474" s="185">
        <f>IF(N1474="základní",J1474,0)</f>
        <v>0</v>
      </c>
      <c r="BF1474" s="185">
        <f>IF(N1474="snížená",J1474,0)</f>
        <v>0</v>
      </c>
      <c r="BG1474" s="185">
        <f>IF(N1474="zákl. přenesená",J1474,0)</f>
        <v>0</v>
      </c>
      <c r="BH1474" s="185">
        <f>IF(N1474="sníž. přenesená",J1474,0)</f>
        <v>0</v>
      </c>
      <c r="BI1474" s="185">
        <f>IF(N1474="nulová",J1474,0)</f>
        <v>0</v>
      </c>
      <c r="BJ1474" s="19" t="s">
        <v>86</v>
      </c>
      <c r="BK1474" s="185">
        <f>ROUND(I1474*H1474,2)</f>
        <v>0</v>
      </c>
      <c r="BL1474" s="19" t="s">
        <v>155</v>
      </c>
      <c r="BM1474" s="19" t="s">
        <v>851</v>
      </c>
    </row>
    <row r="1475" spans="2:47" s="1" customFormat="1" ht="13.5">
      <c r="B1475" s="36"/>
      <c r="D1475" s="186" t="s">
        <v>156</v>
      </c>
      <c r="F1475" s="187" t="s">
        <v>854</v>
      </c>
      <c r="I1475" s="147"/>
      <c r="L1475" s="36"/>
      <c r="M1475" s="65"/>
      <c r="N1475" s="37"/>
      <c r="O1475" s="37"/>
      <c r="P1475" s="37"/>
      <c r="Q1475" s="37"/>
      <c r="R1475" s="37"/>
      <c r="S1475" s="37"/>
      <c r="T1475" s="66"/>
      <c r="AT1475" s="19" t="s">
        <v>156</v>
      </c>
      <c r="AU1475" s="19" t="s">
        <v>86</v>
      </c>
    </row>
    <row r="1476" spans="2:51" s="12" customFormat="1" ht="13.5">
      <c r="B1476" s="188"/>
      <c r="D1476" s="186" t="s">
        <v>158</v>
      </c>
      <c r="E1476" s="189" t="s">
        <v>20</v>
      </c>
      <c r="F1476" s="190" t="s">
        <v>855</v>
      </c>
      <c r="H1476" s="191" t="s">
        <v>20</v>
      </c>
      <c r="I1476" s="192"/>
      <c r="L1476" s="188"/>
      <c r="M1476" s="193"/>
      <c r="N1476" s="194"/>
      <c r="O1476" s="194"/>
      <c r="P1476" s="194"/>
      <c r="Q1476" s="194"/>
      <c r="R1476" s="194"/>
      <c r="S1476" s="194"/>
      <c r="T1476" s="195"/>
      <c r="AT1476" s="191" t="s">
        <v>158</v>
      </c>
      <c r="AU1476" s="191" t="s">
        <v>86</v>
      </c>
      <c r="AV1476" s="12" t="s">
        <v>22</v>
      </c>
      <c r="AW1476" s="12" t="s">
        <v>40</v>
      </c>
      <c r="AX1476" s="12" t="s">
        <v>76</v>
      </c>
      <c r="AY1476" s="191" t="s">
        <v>148</v>
      </c>
    </row>
    <row r="1477" spans="2:51" s="12" customFormat="1" ht="13.5">
      <c r="B1477" s="188"/>
      <c r="D1477" s="186" t="s">
        <v>158</v>
      </c>
      <c r="E1477" s="189" t="s">
        <v>20</v>
      </c>
      <c r="F1477" s="190" t="s">
        <v>175</v>
      </c>
      <c r="H1477" s="191" t="s">
        <v>20</v>
      </c>
      <c r="I1477" s="192"/>
      <c r="L1477" s="188"/>
      <c r="M1477" s="193"/>
      <c r="N1477" s="194"/>
      <c r="O1477" s="194"/>
      <c r="P1477" s="194"/>
      <c r="Q1477" s="194"/>
      <c r="R1477" s="194"/>
      <c r="S1477" s="194"/>
      <c r="T1477" s="195"/>
      <c r="AT1477" s="191" t="s">
        <v>158</v>
      </c>
      <c r="AU1477" s="191" t="s">
        <v>86</v>
      </c>
      <c r="AV1477" s="12" t="s">
        <v>22</v>
      </c>
      <c r="AW1477" s="12" t="s">
        <v>40</v>
      </c>
      <c r="AX1477" s="12" t="s">
        <v>76</v>
      </c>
      <c r="AY1477" s="191" t="s">
        <v>148</v>
      </c>
    </row>
    <row r="1478" spans="2:51" s="12" customFormat="1" ht="13.5">
      <c r="B1478" s="188"/>
      <c r="D1478" s="186" t="s">
        <v>158</v>
      </c>
      <c r="E1478" s="189" t="s">
        <v>20</v>
      </c>
      <c r="F1478" s="190" t="s">
        <v>348</v>
      </c>
      <c r="H1478" s="191" t="s">
        <v>20</v>
      </c>
      <c r="I1478" s="192"/>
      <c r="L1478" s="188"/>
      <c r="M1478" s="193"/>
      <c r="N1478" s="194"/>
      <c r="O1478" s="194"/>
      <c r="P1478" s="194"/>
      <c r="Q1478" s="194"/>
      <c r="R1478" s="194"/>
      <c r="S1478" s="194"/>
      <c r="T1478" s="195"/>
      <c r="AT1478" s="191" t="s">
        <v>158</v>
      </c>
      <c r="AU1478" s="191" t="s">
        <v>86</v>
      </c>
      <c r="AV1478" s="12" t="s">
        <v>22</v>
      </c>
      <c r="AW1478" s="12" t="s">
        <v>40</v>
      </c>
      <c r="AX1478" s="12" t="s">
        <v>76</v>
      </c>
      <c r="AY1478" s="191" t="s">
        <v>148</v>
      </c>
    </row>
    <row r="1479" spans="2:51" s="13" customFormat="1" ht="13.5">
      <c r="B1479" s="196"/>
      <c r="D1479" s="186" t="s">
        <v>158</v>
      </c>
      <c r="E1479" s="205" t="s">
        <v>20</v>
      </c>
      <c r="F1479" s="206" t="s">
        <v>349</v>
      </c>
      <c r="H1479" s="207">
        <v>16.67</v>
      </c>
      <c r="I1479" s="201"/>
      <c r="L1479" s="196"/>
      <c r="M1479" s="202"/>
      <c r="N1479" s="203"/>
      <c r="O1479" s="203"/>
      <c r="P1479" s="203"/>
      <c r="Q1479" s="203"/>
      <c r="R1479" s="203"/>
      <c r="S1479" s="203"/>
      <c r="T1479" s="204"/>
      <c r="AT1479" s="205" t="s">
        <v>158</v>
      </c>
      <c r="AU1479" s="205" t="s">
        <v>86</v>
      </c>
      <c r="AV1479" s="13" t="s">
        <v>86</v>
      </c>
      <c r="AW1479" s="13" t="s">
        <v>40</v>
      </c>
      <c r="AX1479" s="13" t="s">
        <v>76</v>
      </c>
      <c r="AY1479" s="205" t="s">
        <v>148</v>
      </c>
    </row>
    <row r="1480" spans="2:51" s="12" customFormat="1" ht="13.5">
      <c r="B1480" s="188"/>
      <c r="D1480" s="186" t="s">
        <v>158</v>
      </c>
      <c r="E1480" s="189" t="s">
        <v>20</v>
      </c>
      <c r="F1480" s="190" t="s">
        <v>350</v>
      </c>
      <c r="H1480" s="191" t="s">
        <v>20</v>
      </c>
      <c r="I1480" s="192"/>
      <c r="L1480" s="188"/>
      <c r="M1480" s="193"/>
      <c r="N1480" s="194"/>
      <c r="O1480" s="194"/>
      <c r="P1480" s="194"/>
      <c r="Q1480" s="194"/>
      <c r="R1480" s="194"/>
      <c r="S1480" s="194"/>
      <c r="T1480" s="195"/>
      <c r="AT1480" s="191" t="s">
        <v>158</v>
      </c>
      <c r="AU1480" s="191" t="s">
        <v>86</v>
      </c>
      <c r="AV1480" s="12" t="s">
        <v>22</v>
      </c>
      <c r="AW1480" s="12" t="s">
        <v>40</v>
      </c>
      <c r="AX1480" s="12" t="s">
        <v>76</v>
      </c>
      <c r="AY1480" s="191" t="s">
        <v>148</v>
      </c>
    </row>
    <row r="1481" spans="2:51" s="13" customFormat="1" ht="13.5">
      <c r="B1481" s="196"/>
      <c r="D1481" s="186" t="s">
        <v>158</v>
      </c>
      <c r="E1481" s="205" t="s">
        <v>20</v>
      </c>
      <c r="F1481" s="206" t="s">
        <v>351</v>
      </c>
      <c r="H1481" s="207">
        <v>23.69</v>
      </c>
      <c r="I1481" s="201"/>
      <c r="L1481" s="196"/>
      <c r="M1481" s="202"/>
      <c r="N1481" s="203"/>
      <c r="O1481" s="203"/>
      <c r="P1481" s="203"/>
      <c r="Q1481" s="203"/>
      <c r="R1481" s="203"/>
      <c r="S1481" s="203"/>
      <c r="T1481" s="204"/>
      <c r="AT1481" s="205" t="s">
        <v>158</v>
      </c>
      <c r="AU1481" s="205" t="s">
        <v>86</v>
      </c>
      <c r="AV1481" s="13" t="s">
        <v>86</v>
      </c>
      <c r="AW1481" s="13" t="s">
        <v>40</v>
      </c>
      <c r="AX1481" s="13" t="s">
        <v>76</v>
      </c>
      <c r="AY1481" s="205" t="s">
        <v>148</v>
      </c>
    </row>
    <row r="1482" spans="2:51" s="12" customFormat="1" ht="13.5">
      <c r="B1482" s="188"/>
      <c r="D1482" s="186" t="s">
        <v>158</v>
      </c>
      <c r="E1482" s="189" t="s">
        <v>20</v>
      </c>
      <c r="F1482" s="190" t="s">
        <v>352</v>
      </c>
      <c r="H1482" s="191" t="s">
        <v>20</v>
      </c>
      <c r="I1482" s="192"/>
      <c r="L1482" s="188"/>
      <c r="M1482" s="193"/>
      <c r="N1482" s="194"/>
      <c r="O1482" s="194"/>
      <c r="P1482" s="194"/>
      <c r="Q1482" s="194"/>
      <c r="R1482" s="194"/>
      <c r="S1482" s="194"/>
      <c r="T1482" s="195"/>
      <c r="AT1482" s="191" t="s">
        <v>158</v>
      </c>
      <c r="AU1482" s="191" t="s">
        <v>86</v>
      </c>
      <c r="AV1482" s="12" t="s">
        <v>22</v>
      </c>
      <c r="AW1482" s="12" t="s">
        <v>40</v>
      </c>
      <c r="AX1482" s="12" t="s">
        <v>76</v>
      </c>
      <c r="AY1482" s="191" t="s">
        <v>148</v>
      </c>
    </row>
    <row r="1483" spans="2:51" s="13" customFormat="1" ht="13.5">
      <c r="B1483" s="196"/>
      <c r="D1483" s="186" t="s">
        <v>158</v>
      </c>
      <c r="E1483" s="205" t="s">
        <v>20</v>
      </c>
      <c r="F1483" s="206" t="s">
        <v>353</v>
      </c>
      <c r="H1483" s="207">
        <v>6.76</v>
      </c>
      <c r="I1483" s="201"/>
      <c r="L1483" s="196"/>
      <c r="M1483" s="202"/>
      <c r="N1483" s="203"/>
      <c r="O1483" s="203"/>
      <c r="P1483" s="203"/>
      <c r="Q1483" s="203"/>
      <c r="R1483" s="203"/>
      <c r="S1483" s="203"/>
      <c r="T1483" s="204"/>
      <c r="AT1483" s="205" t="s">
        <v>158</v>
      </c>
      <c r="AU1483" s="205" t="s">
        <v>86</v>
      </c>
      <c r="AV1483" s="13" t="s">
        <v>86</v>
      </c>
      <c r="AW1483" s="13" t="s">
        <v>40</v>
      </c>
      <c r="AX1483" s="13" t="s">
        <v>76</v>
      </c>
      <c r="AY1483" s="205" t="s">
        <v>148</v>
      </c>
    </row>
    <row r="1484" spans="2:51" s="12" customFormat="1" ht="13.5">
      <c r="B1484" s="188"/>
      <c r="D1484" s="186" t="s">
        <v>158</v>
      </c>
      <c r="E1484" s="189" t="s">
        <v>20</v>
      </c>
      <c r="F1484" s="190" t="s">
        <v>354</v>
      </c>
      <c r="H1484" s="191" t="s">
        <v>20</v>
      </c>
      <c r="I1484" s="192"/>
      <c r="L1484" s="188"/>
      <c r="M1484" s="193"/>
      <c r="N1484" s="194"/>
      <c r="O1484" s="194"/>
      <c r="P1484" s="194"/>
      <c r="Q1484" s="194"/>
      <c r="R1484" s="194"/>
      <c r="S1484" s="194"/>
      <c r="T1484" s="195"/>
      <c r="AT1484" s="191" t="s">
        <v>158</v>
      </c>
      <c r="AU1484" s="191" t="s">
        <v>86</v>
      </c>
      <c r="AV1484" s="12" t="s">
        <v>22</v>
      </c>
      <c r="AW1484" s="12" t="s">
        <v>40</v>
      </c>
      <c r="AX1484" s="12" t="s">
        <v>76</v>
      </c>
      <c r="AY1484" s="191" t="s">
        <v>148</v>
      </c>
    </row>
    <row r="1485" spans="2:51" s="13" customFormat="1" ht="13.5">
      <c r="B1485" s="196"/>
      <c r="D1485" s="186" t="s">
        <v>158</v>
      </c>
      <c r="E1485" s="205" t="s">
        <v>20</v>
      </c>
      <c r="F1485" s="206" t="s">
        <v>351</v>
      </c>
      <c r="H1485" s="207">
        <v>23.69</v>
      </c>
      <c r="I1485" s="201"/>
      <c r="L1485" s="196"/>
      <c r="M1485" s="202"/>
      <c r="N1485" s="203"/>
      <c r="O1485" s="203"/>
      <c r="P1485" s="203"/>
      <c r="Q1485" s="203"/>
      <c r="R1485" s="203"/>
      <c r="S1485" s="203"/>
      <c r="T1485" s="204"/>
      <c r="AT1485" s="205" t="s">
        <v>158</v>
      </c>
      <c r="AU1485" s="205" t="s">
        <v>86</v>
      </c>
      <c r="AV1485" s="13" t="s">
        <v>86</v>
      </c>
      <c r="AW1485" s="13" t="s">
        <v>40</v>
      </c>
      <c r="AX1485" s="13" t="s">
        <v>76</v>
      </c>
      <c r="AY1485" s="205" t="s">
        <v>148</v>
      </c>
    </row>
    <row r="1486" spans="2:51" s="12" customFormat="1" ht="13.5">
      <c r="B1486" s="188"/>
      <c r="D1486" s="186" t="s">
        <v>158</v>
      </c>
      <c r="E1486" s="189" t="s">
        <v>20</v>
      </c>
      <c r="F1486" s="190" t="s">
        <v>355</v>
      </c>
      <c r="H1486" s="191" t="s">
        <v>20</v>
      </c>
      <c r="I1486" s="192"/>
      <c r="L1486" s="188"/>
      <c r="M1486" s="193"/>
      <c r="N1486" s="194"/>
      <c r="O1486" s="194"/>
      <c r="P1486" s="194"/>
      <c r="Q1486" s="194"/>
      <c r="R1486" s="194"/>
      <c r="S1486" s="194"/>
      <c r="T1486" s="195"/>
      <c r="AT1486" s="191" t="s">
        <v>158</v>
      </c>
      <c r="AU1486" s="191" t="s">
        <v>86</v>
      </c>
      <c r="AV1486" s="12" t="s">
        <v>22</v>
      </c>
      <c r="AW1486" s="12" t="s">
        <v>40</v>
      </c>
      <c r="AX1486" s="12" t="s">
        <v>76</v>
      </c>
      <c r="AY1486" s="191" t="s">
        <v>148</v>
      </c>
    </row>
    <row r="1487" spans="2:51" s="13" customFormat="1" ht="13.5">
      <c r="B1487" s="196"/>
      <c r="D1487" s="186" t="s">
        <v>158</v>
      </c>
      <c r="E1487" s="205" t="s">
        <v>20</v>
      </c>
      <c r="F1487" s="206" t="s">
        <v>349</v>
      </c>
      <c r="H1487" s="207">
        <v>16.67</v>
      </c>
      <c r="I1487" s="201"/>
      <c r="L1487" s="196"/>
      <c r="M1487" s="202"/>
      <c r="N1487" s="203"/>
      <c r="O1487" s="203"/>
      <c r="P1487" s="203"/>
      <c r="Q1487" s="203"/>
      <c r="R1487" s="203"/>
      <c r="S1487" s="203"/>
      <c r="T1487" s="204"/>
      <c r="AT1487" s="205" t="s">
        <v>158</v>
      </c>
      <c r="AU1487" s="205" t="s">
        <v>86</v>
      </c>
      <c r="AV1487" s="13" t="s">
        <v>86</v>
      </c>
      <c r="AW1487" s="13" t="s">
        <v>40</v>
      </c>
      <c r="AX1487" s="13" t="s">
        <v>76</v>
      </c>
      <c r="AY1487" s="205" t="s">
        <v>148</v>
      </c>
    </row>
    <row r="1488" spans="2:51" s="12" customFormat="1" ht="13.5">
      <c r="B1488" s="188"/>
      <c r="D1488" s="186" t="s">
        <v>158</v>
      </c>
      <c r="E1488" s="189" t="s">
        <v>20</v>
      </c>
      <c r="F1488" s="190" t="s">
        <v>356</v>
      </c>
      <c r="H1488" s="191" t="s">
        <v>20</v>
      </c>
      <c r="I1488" s="192"/>
      <c r="L1488" s="188"/>
      <c r="M1488" s="193"/>
      <c r="N1488" s="194"/>
      <c r="O1488" s="194"/>
      <c r="P1488" s="194"/>
      <c r="Q1488" s="194"/>
      <c r="R1488" s="194"/>
      <c r="S1488" s="194"/>
      <c r="T1488" s="195"/>
      <c r="AT1488" s="191" t="s">
        <v>158</v>
      </c>
      <c r="AU1488" s="191" t="s">
        <v>86</v>
      </c>
      <c r="AV1488" s="12" t="s">
        <v>22</v>
      </c>
      <c r="AW1488" s="12" t="s">
        <v>40</v>
      </c>
      <c r="AX1488" s="12" t="s">
        <v>76</v>
      </c>
      <c r="AY1488" s="191" t="s">
        <v>148</v>
      </c>
    </row>
    <row r="1489" spans="2:51" s="13" customFormat="1" ht="13.5">
      <c r="B1489" s="196"/>
      <c r="D1489" s="186" t="s">
        <v>158</v>
      </c>
      <c r="E1489" s="205" t="s">
        <v>20</v>
      </c>
      <c r="F1489" s="206" t="s">
        <v>351</v>
      </c>
      <c r="H1489" s="207">
        <v>23.69</v>
      </c>
      <c r="I1489" s="201"/>
      <c r="L1489" s="196"/>
      <c r="M1489" s="202"/>
      <c r="N1489" s="203"/>
      <c r="O1489" s="203"/>
      <c r="P1489" s="203"/>
      <c r="Q1489" s="203"/>
      <c r="R1489" s="203"/>
      <c r="S1489" s="203"/>
      <c r="T1489" s="204"/>
      <c r="AT1489" s="205" t="s">
        <v>158</v>
      </c>
      <c r="AU1489" s="205" t="s">
        <v>86</v>
      </c>
      <c r="AV1489" s="13" t="s">
        <v>86</v>
      </c>
      <c r="AW1489" s="13" t="s">
        <v>40</v>
      </c>
      <c r="AX1489" s="13" t="s">
        <v>76</v>
      </c>
      <c r="AY1489" s="205" t="s">
        <v>148</v>
      </c>
    </row>
    <row r="1490" spans="2:51" s="12" customFormat="1" ht="13.5">
      <c r="B1490" s="188"/>
      <c r="D1490" s="186" t="s">
        <v>158</v>
      </c>
      <c r="E1490" s="189" t="s">
        <v>20</v>
      </c>
      <c r="F1490" s="190" t="s">
        <v>357</v>
      </c>
      <c r="H1490" s="191" t="s">
        <v>20</v>
      </c>
      <c r="I1490" s="192"/>
      <c r="L1490" s="188"/>
      <c r="M1490" s="193"/>
      <c r="N1490" s="194"/>
      <c r="O1490" s="194"/>
      <c r="P1490" s="194"/>
      <c r="Q1490" s="194"/>
      <c r="R1490" s="194"/>
      <c r="S1490" s="194"/>
      <c r="T1490" s="195"/>
      <c r="AT1490" s="191" t="s">
        <v>158</v>
      </c>
      <c r="AU1490" s="191" t="s">
        <v>86</v>
      </c>
      <c r="AV1490" s="12" t="s">
        <v>22</v>
      </c>
      <c r="AW1490" s="12" t="s">
        <v>40</v>
      </c>
      <c r="AX1490" s="12" t="s">
        <v>76</v>
      </c>
      <c r="AY1490" s="191" t="s">
        <v>148</v>
      </c>
    </row>
    <row r="1491" spans="2:51" s="13" customFormat="1" ht="13.5">
      <c r="B1491" s="196"/>
      <c r="D1491" s="186" t="s">
        <v>158</v>
      </c>
      <c r="E1491" s="205" t="s">
        <v>20</v>
      </c>
      <c r="F1491" s="206" t="s">
        <v>358</v>
      </c>
      <c r="H1491" s="207">
        <v>1.19</v>
      </c>
      <c r="I1491" s="201"/>
      <c r="L1491" s="196"/>
      <c r="M1491" s="202"/>
      <c r="N1491" s="203"/>
      <c r="O1491" s="203"/>
      <c r="P1491" s="203"/>
      <c r="Q1491" s="203"/>
      <c r="R1491" s="203"/>
      <c r="S1491" s="203"/>
      <c r="T1491" s="204"/>
      <c r="AT1491" s="205" t="s">
        <v>158</v>
      </c>
      <c r="AU1491" s="205" t="s">
        <v>86</v>
      </c>
      <c r="AV1491" s="13" t="s">
        <v>86</v>
      </c>
      <c r="AW1491" s="13" t="s">
        <v>40</v>
      </c>
      <c r="AX1491" s="13" t="s">
        <v>76</v>
      </c>
      <c r="AY1491" s="205" t="s">
        <v>148</v>
      </c>
    </row>
    <row r="1492" spans="2:51" s="12" customFormat="1" ht="13.5">
      <c r="B1492" s="188"/>
      <c r="D1492" s="186" t="s">
        <v>158</v>
      </c>
      <c r="E1492" s="189" t="s">
        <v>20</v>
      </c>
      <c r="F1492" s="190" t="s">
        <v>359</v>
      </c>
      <c r="H1492" s="191" t="s">
        <v>20</v>
      </c>
      <c r="I1492" s="192"/>
      <c r="L1492" s="188"/>
      <c r="M1492" s="193"/>
      <c r="N1492" s="194"/>
      <c r="O1492" s="194"/>
      <c r="P1492" s="194"/>
      <c r="Q1492" s="194"/>
      <c r="R1492" s="194"/>
      <c r="S1492" s="194"/>
      <c r="T1492" s="195"/>
      <c r="AT1492" s="191" t="s">
        <v>158</v>
      </c>
      <c r="AU1492" s="191" t="s">
        <v>86</v>
      </c>
      <c r="AV1492" s="12" t="s">
        <v>22</v>
      </c>
      <c r="AW1492" s="12" t="s">
        <v>40</v>
      </c>
      <c r="AX1492" s="12" t="s">
        <v>76</v>
      </c>
      <c r="AY1492" s="191" t="s">
        <v>148</v>
      </c>
    </row>
    <row r="1493" spans="2:51" s="13" customFormat="1" ht="13.5">
      <c r="B1493" s="196"/>
      <c r="D1493" s="186" t="s">
        <v>158</v>
      </c>
      <c r="E1493" s="205" t="s">
        <v>20</v>
      </c>
      <c r="F1493" s="206" t="s">
        <v>358</v>
      </c>
      <c r="H1493" s="207">
        <v>1.19</v>
      </c>
      <c r="I1493" s="201"/>
      <c r="L1493" s="196"/>
      <c r="M1493" s="202"/>
      <c r="N1493" s="203"/>
      <c r="O1493" s="203"/>
      <c r="P1493" s="203"/>
      <c r="Q1493" s="203"/>
      <c r="R1493" s="203"/>
      <c r="S1493" s="203"/>
      <c r="T1493" s="204"/>
      <c r="AT1493" s="205" t="s">
        <v>158</v>
      </c>
      <c r="AU1493" s="205" t="s">
        <v>86</v>
      </c>
      <c r="AV1493" s="13" t="s">
        <v>86</v>
      </c>
      <c r="AW1493" s="13" t="s">
        <v>40</v>
      </c>
      <c r="AX1493" s="13" t="s">
        <v>76</v>
      </c>
      <c r="AY1493" s="205" t="s">
        <v>148</v>
      </c>
    </row>
    <row r="1494" spans="2:51" s="12" customFormat="1" ht="13.5">
      <c r="B1494" s="188"/>
      <c r="D1494" s="186" t="s">
        <v>158</v>
      </c>
      <c r="E1494" s="189" t="s">
        <v>20</v>
      </c>
      <c r="F1494" s="190" t="s">
        <v>360</v>
      </c>
      <c r="H1494" s="191" t="s">
        <v>20</v>
      </c>
      <c r="I1494" s="192"/>
      <c r="L1494" s="188"/>
      <c r="M1494" s="193"/>
      <c r="N1494" s="194"/>
      <c r="O1494" s="194"/>
      <c r="P1494" s="194"/>
      <c r="Q1494" s="194"/>
      <c r="R1494" s="194"/>
      <c r="S1494" s="194"/>
      <c r="T1494" s="195"/>
      <c r="AT1494" s="191" t="s">
        <v>158</v>
      </c>
      <c r="AU1494" s="191" t="s">
        <v>86</v>
      </c>
      <c r="AV1494" s="12" t="s">
        <v>22</v>
      </c>
      <c r="AW1494" s="12" t="s">
        <v>40</v>
      </c>
      <c r="AX1494" s="12" t="s">
        <v>76</v>
      </c>
      <c r="AY1494" s="191" t="s">
        <v>148</v>
      </c>
    </row>
    <row r="1495" spans="2:51" s="13" customFormat="1" ht="13.5">
      <c r="B1495" s="196"/>
      <c r="D1495" s="186" t="s">
        <v>158</v>
      </c>
      <c r="E1495" s="205" t="s">
        <v>20</v>
      </c>
      <c r="F1495" s="206" t="s">
        <v>358</v>
      </c>
      <c r="H1495" s="207">
        <v>1.19</v>
      </c>
      <c r="I1495" s="201"/>
      <c r="L1495" s="196"/>
      <c r="M1495" s="202"/>
      <c r="N1495" s="203"/>
      <c r="O1495" s="203"/>
      <c r="P1495" s="203"/>
      <c r="Q1495" s="203"/>
      <c r="R1495" s="203"/>
      <c r="S1495" s="203"/>
      <c r="T1495" s="204"/>
      <c r="AT1495" s="205" t="s">
        <v>158</v>
      </c>
      <c r="AU1495" s="205" t="s">
        <v>86</v>
      </c>
      <c r="AV1495" s="13" t="s">
        <v>86</v>
      </c>
      <c r="AW1495" s="13" t="s">
        <v>40</v>
      </c>
      <c r="AX1495" s="13" t="s">
        <v>76</v>
      </c>
      <c r="AY1495" s="205" t="s">
        <v>148</v>
      </c>
    </row>
    <row r="1496" spans="2:51" s="12" customFormat="1" ht="13.5">
      <c r="B1496" s="188"/>
      <c r="D1496" s="186" t="s">
        <v>158</v>
      </c>
      <c r="E1496" s="189" t="s">
        <v>20</v>
      </c>
      <c r="F1496" s="190" t="s">
        <v>361</v>
      </c>
      <c r="H1496" s="191" t="s">
        <v>20</v>
      </c>
      <c r="I1496" s="192"/>
      <c r="L1496" s="188"/>
      <c r="M1496" s="193"/>
      <c r="N1496" s="194"/>
      <c r="O1496" s="194"/>
      <c r="P1496" s="194"/>
      <c r="Q1496" s="194"/>
      <c r="R1496" s="194"/>
      <c r="S1496" s="194"/>
      <c r="T1496" s="195"/>
      <c r="AT1496" s="191" t="s">
        <v>158</v>
      </c>
      <c r="AU1496" s="191" t="s">
        <v>86</v>
      </c>
      <c r="AV1496" s="12" t="s">
        <v>22</v>
      </c>
      <c r="AW1496" s="12" t="s">
        <v>40</v>
      </c>
      <c r="AX1496" s="12" t="s">
        <v>76</v>
      </c>
      <c r="AY1496" s="191" t="s">
        <v>148</v>
      </c>
    </row>
    <row r="1497" spans="2:51" s="13" customFormat="1" ht="13.5">
      <c r="B1497" s="196"/>
      <c r="D1497" s="186" t="s">
        <v>158</v>
      </c>
      <c r="E1497" s="205" t="s">
        <v>20</v>
      </c>
      <c r="F1497" s="206" t="s">
        <v>362</v>
      </c>
      <c r="H1497" s="207">
        <v>6.58</v>
      </c>
      <c r="I1497" s="201"/>
      <c r="L1497" s="196"/>
      <c r="M1497" s="202"/>
      <c r="N1497" s="203"/>
      <c r="O1497" s="203"/>
      <c r="P1497" s="203"/>
      <c r="Q1497" s="203"/>
      <c r="R1497" s="203"/>
      <c r="S1497" s="203"/>
      <c r="T1497" s="204"/>
      <c r="AT1497" s="205" t="s">
        <v>158</v>
      </c>
      <c r="AU1497" s="205" t="s">
        <v>86</v>
      </c>
      <c r="AV1497" s="13" t="s">
        <v>86</v>
      </c>
      <c r="AW1497" s="13" t="s">
        <v>40</v>
      </c>
      <c r="AX1497" s="13" t="s">
        <v>76</v>
      </c>
      <c r="AY1497" s="205" t="s">
        <v>148</v>
      </c>
    </row>
    <row r="1498" spans="2:51" s="12" customFormat="1" ht="13.5">
      <c r="B1498" s="188"/>
      <c r="D1498" s="186" t="s">
        <v>158</v>
      </c>
      <c r="E1498" s="189" t="s">
        <v>20</v>
      </c>
      <c r="F1498" s="190" t="s">
        <v>363</v>
      </c>
      <c r="H1498" s="191" t="s">
        <v>20</v>
      </c>
      <c r="I1498" s="192"/>
      <c r="L1498" s="188"/>
      <c r="M1498" s="193"/>
      <c r="N1498" s="194"/>
      <c r="O1498" s="194"/>
      <c r="P1498" s="194"/>
      <c r="Q1498" s="194"/>
      <c r="R1498" s="194"/>
      <c r="S1498" s="194"/>
      <c r="T1498" s="195"/>
      <c r="AT1498" s="191" t="s">
        <v>158</v>
      </c>
      <c r="AU1498" s="191" t="s">
        <v>86</v>
      </c>
      <c r="AV1498" s="12" t="s">
        <v>22</v>
      </c>
      <c r="AW1498" s="12" t="s">
        <v>40</v>
      </c>
      <c r="AX1498" s="12" t="s">
        <v>76</v>
      </c>
      <c r="AY1498" s="191" t="s">
        <v>148</v>
      </c>
    </row>
    <row r="1499" spans="2:51" s="13" customFormat="1" ht="13.5">
      <c r="B1499" s="196"/>
      <c r="D1499" s="186" t="s">
        <v>158</v>
      </c>
      <c r="E1499" s="205" t="s">
        <v>20</v>
      </c>
      <c r="F1499" s="206" t="s">
        <v>351</v>
      </c>
      <c r="H1499" s="207">
        <v>23.69</v>
      </c>
      <c r="I1499" s="201"/>
      <c r="L1499" s="196"/>
      <c r="M1499" s="202"/>
      <c r="N1499" s="203"/>
      <c r="O1499" s="203"/>
      <c r="P1499" s="203"/>
      <c r="Q1499" s="203"/>
      <c r="R1499" s="203"/>
      <c r="S1499" s="203"/>
      <c r="T1499" s="204"/>
      <c r="AT1499" s="205" t="s">
        <v>158</v>
      </c>
      <c r="AU1499" s="205" t="s">
        <v>86</v>
      </c>
      <c r="AV1499" s="13" t="s">
        <v>86</v>
      </c>
      <c r="AW1499" s="13" t="s">
        <v>40</v>
      </c>
      <c r="AX1499" s="13" t="s">
        <v>76</v>
      </c>
      <c r="AY1499" s="205" t="s">
        <v>148</v>
      </c>
    </row>
    <row r="1500" spans="2:51" s="12" customFormat="1" ht="13.5">
      <c r="B1500" s="188"/>
      <c r="D1500" s="186" t="s">
        <v>158</v>
      </c>
      <c r="E1500" s="189" t="s">
        <v>20</v>
      </c>
      <c r="F1500" s="190" t="s">
        <v>364</v>
      </c>
      <c r="H1500" s="191" t="s">
        <v>20</v>
      </c>
      <c r="I1500" s="192"/>
      <c r="L1500" s="188"/>
      <c r="M1500" s="193"/>
      <c r="N1500" s="194"/>
      <c r="O1500" s="194"/>
      <c r="P1500" s="194"/>
      <c r="Q1500" s="194"/>
      <c r="R1500" s="194"/>
      <c r="S1500" s="194"/>
      <c r="T1500" s="195"/>
      <c r="AT1500" s="191" t="s">
        <v>158</v>
      </c>
      <c r="AU1500" s="191" t="s">
        <v>86</v>
      </c>
      <c r="AV1500" s="12" t="s">
        <v>22</v>
      </c>
      <c r="AW1500" s="12" t="s">
        <v>40</v>
      </c>
      <c r="AX1500" s="12" t="s">
        <v>76</v>
      </c>
      <c r="AY1500" s="191" t="s">
        <v>148</v>
      </c>
    </row>
    <row r="1501" spans="2:51" s="13" customFormat="1" ht="13.5">
      <c r="B1501" s="196"/>
      <c r="D1501" s="186" t="s">
        <v>158</v>
      </c>
      <c r="E1501" s="205" t="s">
        <v>20</v>
      </c>
      <c r="F1501" s="206" t="s">
        <v>349</v>
      </c>
      <c r="H1501" s="207">
        <v>16.67</v>
      </c>
      <c r="I1501" s="201"/>
      <c r="L1501" s="196"/>
      <c r="M1501" s="202"/>
      <c r="N1501" s="203"/>
      <c r="O1501" s="203"/>
      <c r="P1501" s="203"/>
      <c r="Q1501" s="203"/>
      <c r="R1501" s="203"/>
      <c r="S1501" s="203"/>
      <c r="T1501" s="204"/>
      <c r="AT1501" s="205" t="s">
        <v>158</v>
      </c>
      <c r="AU1501" s="205" t="s">
        <v>86</v>
      </c>
      <c r="AV1501" s="13" t="s">
        <v>86</v>
      </c>
      <c r="AW1501" s="13" t="s">
        <v>40</v>
      </c>
      <c r="AX1501" s="13" t="s">
        <v>76</v>
      </c>
      <c r="AY1501" s="205" t="s">
        <v>148</v>
      </c>
    </row>
    <row r="1502" spans="2:51" s="12" customFormat="1" ht="13.5">
      <c r="B1502" s="188"/>
      <c r="D1502" s="186" t="s">
        <v>158</v>
      </c>
      <c r="E1502" s="189" t="s">
        <v>20</v>
      </c>
      <c r="F1502" s="190" t="s">
        <v>365</v>
      </c>
      <c r="H1502" s="191" t="s">
        <v>20</v>
      </c>
      <c r="I1502" s="192"/>
      <c r="L1502" s="188"/>
      <c r="M1502" s="193"/>
      <c r="N1502" s="194"/>
      <c r="O1502" s="194"/>
      <c r="P1502" s="194"/>
      <c r="Q1502" s="194"/>
      <c r="R1502" s="194"/>
      <c r="S1502" s="194"/>
      <c r="T1502" s="195"/>
      <c r="AT1502" s="191" t="s">
        <v>158</v>
      </c>
      <c r="AU1502" s="191" t="s">
        <v>86</v>
      </c>
      <c r="AV1502" s="12" t="s">
        <v>22</v>
      </c>
      <c r="AW1502" s="12" t="s">
        <v>40</v>
      </c>
      <c r="AX1502" s="12" t="s">
        <v>76</v>
      </c>
      <c r="AY1502" s="191" t="s">
        <v>148</v>
      </c>
    </row>
    <row r="1503" spans="2:51" s="13" customFormat="1" ht="13.5">
      <c r="B1503" s="196"/>
      <c r="D1503" s="186" t="s">
        <v>158</v>
      </c>
      <c r="E1503" s="205" t="s">
        <v>20</v>
      </c>
      <c r="F1503" s="206" t="s">
        <v>366</v>
      </c>
      <c r="H1503" s="207">
        <v>0.88</v>
      </c>
      <c r="I1503" s="201"/>
      <c r="L1503" s="196"/>
      <c r="M1503" s="202"/>
      <c r="N1503" s="203"/>
      <c r="O1503" s="203"/>
      <c r="P1503" s="203"/>
      <c r="Q1503" s="203"/>
      <c r="R1503" s="203"/>
      <c r="S1503" s="203"/>
      <c r="T1503" s="204"/>
      <c r="AT1503" s="205" t="s">
        <v>158</v>
      </c>
      <c r="AU1503" s="205" t="s">
        <v>86</v>
      </c>
      <c r="AV1503" s="13" t="s">
        <v>86</v>
      </c>
      <c r="AW1503" s="13" t="s">
        <v>40</v>
      </c>
      <c r="AX1503" s="13" t="s">
        <v>76</v>
      </c>
      <c r="AY1503" s="205" t="s">
        <v>148</v>
      </c>
    </row>
    <row r="1504" spans="2:51" s="12" customFormat="1" ht="13.5">
      <c r="B1504" s="188"/>
      <c r="D1504" s="186" t="s">
        <v>158</v>
      </c>
      <c r="E1504" s="189" t="s">
        <v>20</v>
      </c>
      <c r="F1504" s="190" t="s">
        <v>367</v>
      </c>
      <c r="H1504" s="191" t="s">
        <v>20</v>
      </c>
      <c r="I1504" s="192"/>
      <c r="L1504" s="188"/>
      <c r="M1504" s="193"/>
      <c r="N1504" s="194"/>
      <c r="O1504" s="194"/>
      <c r="P1504" s="194"/>
      <c r="Q1504" s="194"/>
      <c r="R1504" s="194"/>
      <c r="S1504" s="194"/>
      <c r="T1504" s="195"/>
      <c r="AT1504" s="191" t="s">
        <v>158</v>
      </c>
      <c r="AU1504" s="191" t="s">
        <v>86</v>
      </c>
      <c r="AV1504" s="12" t="s">
        <v>22</v>
      </c>
      <c r="AW1504" s="12" t="s">
        <v>40</v>
      </c>
      <c r="AX1504" s="12" t="s">
        <v>76</v>
      </c>
      <c r="AY1504" s="191" t="s">
        <v>148</v>
      </c>
    </row>
    <row r="1505" spans="2:51" s="13" customFormat="1" ht="13.5">
      <c r="B1505" s="196"/>
      <c r="D1505" s="186" t="s">
        <v>158</v>
      </c>
      <c r="E1505" s="205" t="s">
        <v>20</v>
      </c>
      <c r="F1505" s="206" t="s">
        <v>366</v>
      </c>
      <c r="H1505" s="207">
        <v>0.88</v>
      </c>
      <c r="I1505" s="201"/>
      <c r="L1505" s="196"/>
      <c r="M1505" s="202"/>
      <c r="N1505" s="203"/>
      <c r="O1505" s="203"/>
      <c r="P1505" s="203"/>
      <c r="Q1505" s="203"/>
      <c r="R1505" s="203"/>
      <c r="S1505" s="203"/>
      <c r="T1505" s="204"/>
      <c r="AT1505" s="205" t="s">
        <v>158</v>
      </c>
      <c r="AU1505" s="205" t="s">
        <v>86</v>
      </c>
      <c r="AV1505" s="13" t="s">
        <v>86</v>
      </c>
      <c r="AW1505" s="13" t="s">
        <v>40</v>
      </c>
      <c r="AX1505" s="13" t="s">
        <v>76</v>
      </c>
      <c r="AY1505" s="205" t="s">
        <v>148</v>
      </c>
    </row>
    <row r="1506" spans="2:51" s="12" customFormat="1" ht="13.5">
      <c r="B1506" s="188"/>
      <c r="D1506" s="186" t="s">
        <v>158</v>
      </c>
      <c r="E1506" s="189" t="s">
        <v>20</v>
      </c>
      <c r="F1506" s="190" t="s">
        <v>368</v>
      </c>
      <c r="H1506" s="191" t="s">
        <v>20</v>
      </c>
      <c r="I1506" s="192"/>
      <c r="L1506" s="188"/>
      <c r="M1506" s="193"/>
      <c r="N1506" s="194"/>
      <c r="O1506" s="194"/>
      <c r="P1506" s="194"/>
      <c r="Q1506" s="194"/>
      <c r="R1506" s="194"/>
      <c r="S1506" s="194"/>
      <c r="T1506" s="195"/>
      <c r="AT1506" s="191" t="s">
        <v>158</v>
      </c>
      <c r="AU1506" s="191" t="s">
        <v>86</v>
      </c>
      <c r="AV1506" s="12" t="s">
        <v>22</v>
      </c>
      <c r="AW1506" s="12" t="s">
        <v>40</v>
      </c>
      <c r="AX1506" s="12" t="s">
        <v>76</v>
      </c>
      <c r="AY1506" s="191" t="s">
        <v>148</v>
      </c>
    </row>
    <row r="1507" spans="2:51" s="13" customFormat="1" ht="13.5">
      <c r="B1507" s="196"/>
      <c r="D1507" s="186" t="s">
        <v>158</v>
      </c>
      <c r="E1507" s="205" t="s">
        <v>20</v>
      </c>
      <c r="F1507" s="206" t="s">
        <v>366</v>
      </c>
      <c r="H1507" s="207">
        <v>0.88</v>
      </c>
      <c r="I1507" s="201"/>
      <c r="L1507" s="196"/>
      <c r="M1507" s="202"/>
      <c r="N1507" s="203"/>
      <c r="O1507" s="203"/>
      <c r="P1507" s="203"/>
      <c r="Q1507" s="203"/>
      <c r="R1507" s="203"/>
      <c r="S1507" s="203"/>
      <c r="T1507" s="204"/>
      <c r="AT1507" s="205" t="s">
        <v>158</v>
      </c>
      <c r="AU1507" s="205" t="s">
        <v>86</v>
      </c>
      <c r="AV1507" s="13" t="s">
        <v>86</v>
      </c>
      <c r="AW1507" s="13" t="s">
        <v>40</v>
      </c>
      <c r="AX1507" s="13" t="s">
        <v>76</v>
      </c>
      <c r="AY1507" s="205" t="s">
        <v>148</v>
      </c>
    </row>
    <row r="1508" spans="2:51" s="12" customFormat="1" ht="13.5">
      <c r="B1508" s="188"/>
      <c r="D1508" s="186" t="s">
        <v>158</v>
      </c>
      <c r="E1508" s="189" t="s">
        <v>20</v>
      </c>
      <c r="F1508" s="190" t="s">
        <v>369</v>
      </c>
      <c r="H1508" s="191" t="s">
        <v>20</v>
      </c>
      <c r="I1508" s="192"/>
      <c r="L1508" s="188"/>
      <c r="M1508" s="193"/>
      <c r="N1508" s="194"/>
      <c r="O1508" s="194"/>
      <c r="P1508" s="194"/>
      <c r="Q1508" s="194"/>
      <c r="R1508" s="194"/>
      <c r="S1508" s="194"/>
      <c r="T1508" s="195"/>
      <c r="AT1508" s="191" t="s">
        <v>158</v>
      </c>
      <c r="AU1508" s="191" t="s">
        <v>86</v>
      </c>
      <c r="AV1508" s="12" t="s">
        <v>22</v>
      </c>
      <c r="AW1508" s="12" t="s">
        <v>40</v>
      </c>
      <c r="AX1508" s="12" t="s">
        <v>76</v>
      </c>
      <c r="AY1508" s="191" t="s">
        <v>148</v>
      </c>
    </row>
    <row r="1509" spans="2:51" s="13" customFormat="1" ht="13.5">
      <c r="B1509" s="196"/>
      <c r="D1509" s="186" t="s">
        <v>158</v>
      </c>
      <c r="E1509" s="205" t="s">
        <v>20</v>
      </c>
      <c r="F1509" s="206" t="s">
        <v>366</v>
      </c>
      <c r="H1509" s="207">
        <v>0.88</v>
      </c>
      <c r="I1509" s="201"/>
      <c r="L1509" s="196"/>
      <c r="M1509" s="202"/>
      <c r="N1509" s="203"/>
      <c r="O1509" s="203"/>
      <c r="P1509" s="203"/>
      <c r="Q1509" s="203"/>
      <c r="R1509" s="203"/>
      <c r="S1509" s="203"/>
      <c r="T1509" s="204"/>
      <c r="AT1509" s="205" t="s">
        <v>158</v>
      </c>
      <c r="AU1509" s="205" t="s">
        <v>86</v>
      </c>
      <c r="AV1509" s="13" t="s">
        <v>86</v>
      </c>
      <c r="AW1509" s="13" t="s">
        <v>40</v>
      </c>
      <c r="AX1509" s="13" t="s">
        <v>76</v>
      </c>
      <c r="AY1509" s="205" t="s">
        <v>148</v>
      </c>
    </row>
    <row r="1510" spans="2:51" s="12" customFormat="1" ht="13.5">
      <c r="B1510" s="188"/>
      <c r="D1510" s="186" t="s">
        <v>158</v>
      </c>
      <c r="E1510" s="189" t="s">
        <v>20</v>
      </c>
      <c r="F1510" s="190" t="s">
        <v>370</v>
      </c>
      <c r="H1510" s="191" t="s">
        <v>20</v>
      </c>
      <c r="I1510" s="192"/>
      <c r="L1510" s="188"/>
      <c r="M1510" s="193"/>
      <c r="N1510" s="194"/>
      <c r="O1510" s="194"/>
      <c r="P1510" s="194"/>
      <c r="Q1510" s="194"/>
      <c r="R1510" s="194"/>
      <c r="S1510" s="194"/>
      <c r="T1510" s="195"/>
      <c r="AT1510" s="191" t="s">
        <v>158</v>
      </c>
      <c r="AU1510" s="191" t="s">
        <v>86</v>
      </c>
      <c r="AV1510" s="12" t="s">
        <v>22</v>
      </c>
      <c r="AW1510" s="12" t="s">
        <v>40</v>
      </c>
      <c r="AX1510" s="12" t="s">
        <v>76</v>
      </c>
      <c r="AY1510" s="191" t="s">
        <v>148</v>
      </c>
    </row>
    <row r="1511" spans="2:51" s="13" customFormat="1" ht="13.5">
      <c r="B1511" s="196"/>
      <c r="D1511" s="186" t="s">
        <v>158</v>
      </c>
      <c r="E1511" s="205" t="s">
        <v>20</v>
      </c>
      <c r="F1511" s="206" t="s">
        <v>366</v>
      </c>
      <c r="H1511" s="207">
        <v>0.88</v>
      </c>
      <c r="I1511" s="201"/>
      <c r="L1511" s="196"/>
      <c r="M1511" s="202"/>
      <c r="N1511" s="203"/>
      <c r="O1511" s="203"/>
      <c r="P1511" s="203"/>
      <c r="Q1511" s="203"/>
      <c r="R1511" s="203"/>
      <c r="S1511" s="203"/>
      <c r="T1511" s="204"/>
      <c r="AT1511" s="205" t="s">
        <v>158</v>
      </c>
      <c r="AU1511" s="205" t="s">
        <v>86</v>
      </c>
      <c r="AV1511" s="13" t="s">
        <v>86</v>
      </c>
      <c r="AW1511" s="13" t="s">
        <v>40</v>
      </c>
      <c r="AX1511" s="13" t="s">
        <v>76</v>
      </c>
      <c r="AY1511" s="205" t="s">
        <v>148</v>
      </c>
    </row>
    <row r="1512" spans="2:51" s="12" customFormat="1" ht="13.5">
      <c r="B1512" s="188"/>
      <c r="D1512" s="186" t="s">
        <v>158</v>
      </c>
      <c r="E1512" s="189" t="s">
        <v>20</v>
      </c>
      <c r="F1512" s="190" t="s">
        <v>371</v>
      </c>
      <c r="H1512" s="191" t="s">
        <v>20</v>
      </c>
      <c r="I1512" s="192"/>
      <c r="L1512" s="188"/>
      <c r="M1512" s="193"/>
      <c r="N1512" s="194"/>
      <c r="O1512" s="194"/>
      <c r="P1512" s="194"/>
      <c r="Q1512" s="194"/>
      <c r="R1512" s="194"/>
      <c r="S1512" s="194"/>
      <c r="T1512" s="195"/>
      <c r="AT1512" s="191" t="s">
        <v>158</v>
      </c>
      <c r="AU1512" s="191" t="s">
        <v>86</v>
      </c>
      <c r="AV1512" s="12" t="s">
        <v>22</v>
      </c>
      <c r="AW1512" s="12" t="s">
        <v>40</v>
      </c>
      <c r="AX1512" s="12" t="s">
        <v>76</v>
      </c>
      <c r="AY1512" s="191" t="s">
        <v>148</v>
      </c>
    </row>
    <row r="1513" spans="2:51" s="13" customFormat="1" ht="13.5">
      <c r="B1513" s="196"/>
      <c r="D1513" s="186" t="s">
        <v>158</v>
      </c>
      <c r="E1513" s="205" t="s">
        <v>20</v>
      </c>
      <c r="F1513" s="206" t="s">
        <v>366</v>
      </c>
      <c r="H1513" s="207">
        <v>0.88</v>
      </c>
      <c r="I1513" s="201"/>
      <c r="L1513" s="196"/>
      <c r="M1513" s="202"/>
      <c r="N1513" s="203"/>
      <c r="O1513" s="203"/>
      <c r="P1513" s="203"/>
      <c r="Q1513" s="203"/>
      <c r="R1513" s="203"/>
      <c r="S1513" s="203"/>
      <c r="T1513" s="204"/>
      <c r="AT1513" s="205" t="s">
        <v>158</v>
      </c>
      <c r="AU1513" s="205" t="s">
        <v>86</v>
      </c>
      <c r="AV1513" s="13" t="s">
        <v>86</v>
      </c>
      <c r="AW1513" s="13" t="s">
        <v>40</v>
      </c>
      <c r="AX1513" s="13" t="s">
        <v>76</v>
      </c>
      <c r="AY1513" s="205" t="s">
        <v>148</v>
      </c>
    </row>
    <row r="1514" spans="2:51" s="12" customFormat="1" ht="13.5">
      <c r="B1514" s="188"/>
      <c r="D1514" s="186" t="s">
        <v>158</v>
      </c>
      <c r="E1514" s="189" t="s">
        <v>20</v>
      </c>
      <c r="F1514" s="190" t="s">
        <v>372</v>
      </c>
      <c r="H1514" s="191" t="s">
        <v>20</v>
      </c>
      <c r="I1514" s="192"/>
      <c r="L1514" s="188"/>
      <c r="M1514" s="193"/>
      <c r="N1514" s="194"/>
      <c r="O1514" s="194"/>
      <c r="P1514" s="194"/>
      <c r="Q1514" s="194"/>
      <c r="R1514" s="194"/>
      <c r="S1514" s="194"/>
      <c r="T1514" s="195"/>
      <c r="AT1514" s="191" t="s">
        <v>158</v>
      </c>
      <c r="AU1514" s="191" t="s">
        <v>86</v>
      </c>
      <c r="AV1514" s="12" t="s">
        <v>22</v>
      </c>
      <c r="AW1514" s="12" t="s">
        <v>40</v>
      </c>
      <c r="AX1514" s="12" t="s">
        <v>76</v>
      </c>
      <c r="AY1514" s="191" t="s">
        <v>148</v>
      </c>
    </row>
    <row r="1515" spans="2:51" s="13" customFormat="1" ht="13.5">
      <c r="B1515" s="196"/>
      <c r="D1515" s="186" t="s">
        <v>158</v>
      </c>
      <c r="E1515" s="205" t="s">
        <v>20</v>
      </c>
      <c r="F1515" s="206" t="s">
        <v>366</v>
      </c>
      <c r="H1515" s="207">
        <v>0.88</v>
      </c>
      <c r="I1515" s="201"/>
      <c r="L1515" s="196"/>
      <c r="M1515" s="202"/>
      <c r="N1515" s="203"/>
      <c r="O1515" s="203"/>
      <c r="P1515" s="203"/>
      <c r="Q1515" s="203"/>
      <c r="R1515" s="203"/>
      <c r="S1515" s="203"/>
      <c r="T1515" s="204"/>
      <c r="AT1515" s="205" t="s">
        <v>158</v>
      </c>
      <c r="AU1515" s="205" t="s">
        <v>86</v>
      </c>
      <c r="AV1515" s="13" t="s">
        <v>86</v>
      </c>
      <c r="AW1515" s="13" t="s">
        <v>40</v>
      </c>
      <c r="AX1515" s="13" t="s">
        <v>76</v>
      </c>
      <c r="AY1515" s="205" t="s">
        <v>148</v>
      </c>
    </row>
    <row r="1516" spans="2:51" s="12" customFormat="1" ht="13.5">
      <c r="B1516" s="188"/>
      <c r="D1516" s="186" t="s">
        <v>158</v>
      </c>
      <c r="E1516" s="189" t="s">
        <v>20</v>
      </c>
      <c r="F1516" s="190" t="s">
        <v>373</v>
      </c>
      <c r="H1516" s="191" t="s">
        <v>20</v>
      </c>
      <c r="I1516" s="192"/>
      <c r="L1516" s="188"/>
      <c r="M1516" s="193"/>
      <c r="N1516" s="194"/>
      <c r="O1516" s="194"/>
      <c r="P1516" s="194"/>
      <c r="Q1516" s="194"/>
      <c r="R1516" s="194"/>
      <c r="S1516" s="194"/>
      <c r="T1516" s="195"/>
      <c r="AT1516" s="191" t="s">
        <v>158</v>
      </c>
      <c r="AU1516" s="191" t="s">
        <v>86</v>
      </c>
      <c r="AV1516" s="12" t="s">
        <v>22</v>
      </c>
      <c r="AW1516" s="12" t="s">
        <v>40</v>
      </c>
      <c r="AX1516" s="12" t="s">
        <v>76</v>
      </c>
      <c r="AY1516" s="191" t="s">
        <v>148</v>
      </c>
    </row>
    <row r="1517" spans="2:51" s="13" customFormat="1" ht="13.5">
      <c r="B1517" s="196"/>
      <c r="D1517" s="186" t="s">
        <v>158</v>
      </c>
      <c r="E1517" s="205" t="s">
        <v>20</v>
      </c>
      <c r="F1517" s="206" t="s">
        <v>366</v>
      </c>
      <c r="H1517" s="207">
        <v>0.88</v>
      </c>
      <c r="I1517" s="201"/>
      <c r="L1517" s="196"/>
      <c r="M1517" s="202"/>
      <c r="N1517" s="203"/>
      <c r="O1517" s="203"/>
      <c r="P1517" s="203"/>
      <c r="Q1517" s="203"/>
      <c r="R1517" s="203"/>
      <c r="S1517" s="203"/>
      <c r="T1517" s="204"/>
      <c r="AT1517" s="205" t="s">
        <v>158</v>
      </c>
      <c r="AU1517" s="205" t="s">
        <v>86</v>
      </c>
      <c r="AV1517" s="13" t="s">
        <v>86</v>
      </c>
      <c r="AW1517" s="13" t="s">
        <v>40</v>
      </c>
      <c r="AX1517" s="13" t="s">
        <v>76</v>
      </c>
      <c r="AY1517" s="205" t="s">
        <v>148</v>
      </c>
    </row>
    <row r="1518" spans="2:51" s="12" customFormat="1" ht="13.5">
      <c r="B1518" s="188"/>
      <c r="D1518" s="186" t="s">
        <v>158</v>
      </c>
      <c r="E1518" s="189" t="s">
        <v>20</v>
      </c>
      <c r="F1518" s="190" t="s">
        <v>374</v>
      </c>
      <c r="H1518" s="191" t="s">
        <v>20</v>
      </c>
      <c r="I1518" s="192"/>
      <c r="L1518" s="188"/>
      <c r="M1518" s="193"/>
      <c r="N1518" s="194"/>
      <c r="O1518" s="194"/>
      <c r="P1518" s="194"/>
      <c r="Q1518" s="194"/>
      <c r="R1518" s="194"/>
      <c r="S1518" s="194"/>
      <c r="T1518" s="195"/>
      <c r="AT1518" s="191" t="s">
        <v>158</v>
      </c>
      <c r="AU1518" s="191" t="s">
        <v>86</v>
      </c>
      <c r="AV1518" s="12" t="s">
        <v>22</v>
      </c>
      <c r="AW1518" s="12" t="s">
        <v>40</v>
      </c>
      <c r="AX1518" s="12" t="s">
        <v>76</v>
      </c>
      <c r="AY1518" s="191" t="s">
        <v>148</v>
      </c>
    </row>
    <row r="1519" spans="2:51" s="13" customFormat="1" ht="13.5">
      <c r="B1519" s="196"/>
      <c r="D1519" s="186" t="s">
        <v>158</v>
      </c>
      <c r="E1519" s="205" t="s">
        <v>20</v>
      </c>
      <c r="F1519" s="206" t="s">
        <v>366</v>
      </c>
      <c r="H1519" s="207">
        <v>0.88</v>
      </c>
      <c r="I1519" s="201"/>
      <c r="L1519" s="196"/>
      <c r="M1519" s="202"/>
      <c r="N1519" s="203"/>
      <c r="O1519" s="203"/>
      <c r="P1519" s="203"/>
      <c r="Q1519" s="203"/>
      <c r="R1519" s="203"/>
      <c r="S1519" s="203"/>
      <c r="T1519" s="204"/>
      <c r="AT1519" s="205" t="s">
        <v>158</v>
      </c>
      <c r="AU1519" s="205" t="s">
        <v>86</v>
      </c>
      <c r="AV1519" s="13" t="s">
        <v>86</v>
      </c>
      <c r="AW1519" s="13" t="s">
        <v>40</v>
      </c>
      <c r="AX1519" s="13" t="s">
        <v>76</v>
      </c>
      <c r="AY1519" s="205" t="s">
        <v>148</v>
      </c>
    </row>
    <row r="1520" spans="2:51" s="12" customFormat="1" ht="13.5">
      <c r="B1520" s="188"/>
      <c r="D1520" s="186" t="s">
        <v>158</v>
      </c>
      <c r="E1520" s="189" t="s">
        <v>20</v>
      </c>
      <c r="F1520" s="190" t="s">
        <v>375</v>
      </c>
      <c r="H1520" s="191" t="s">
        <v>20</v>
      </c>
      <c r="I1520" s="192"/>
      <c r="L1520" s="188"/>
      <c r="M1520" s="193"/>
      <c r="N1520" s="194"/>
      <c r="O1520" s="194"/>
      <c r="P1520" s="194"/>
      <c r="Q1520" s="194"/>
      <c r="R1520" s="194"/>
      <c r="S1520" s="194"/>
      <c r="T1520" s="195"/>
      <c r="AT1520" s="191" t="s">
        <v>158</v>
      </c>
      <c r="AU1520" s="191" t="s">
        <v>86</v>
      </c>
      <c r="AV1520" s="12" t="s">
        <v>22</v>
      </c>
      <c r="AW1520" s="12" t="s">
        <v>40</v>
      </c>
      <c r="AX1520" s="12" t="s">
        <v>76</v>
      </c>
      <c r="AY1520" s="191" t="s">
        <v>148</v>
      </c>
    </row>
    <row r="1521" spans="2:51" s="13" customFormat="1" ht="13.5">
      <c r="B1521" s="196"/>
      <c r="D1521" s="186" t="s">
        <v>158</v>
      </c>
      <c r="E1521" s="205" t="s">
        <v>20</v>
      </c>
      <c r="F1521" s="206" t="s">
        <v>376</v>
      </c>
      <c r="H1521" s="207">
        <v>1.6</v>
      </c>
      <c r="I1521" s="201"/>
      <c r="L1521" s="196"/>
      <c r="M1521" s="202"/>
      <c r="N1521" s="203"/>
      <c r="O1521" s="203"/>
      <c r="P1521" s="203"/>
      <c r="Q1521" s="203"/>
      <c r="R1521" s="203"/>
      <c r="S1521" s="203"/>
      <c r="T1521" s="204"/>
      <c r="AT1521" s="205" t="s">
        <v>158</v>
      </c>
      <c r="AU1521" s="205" t="s">
        <v>86</v>
      </c>
      <c r="AV1521" s="13" t="s">
        <v>86</v>
      </c>
      <c r="AW1521" s="13" t="s">
        <v>40</v>
      </c>
      <c r="AX1521" s="13" t="s">
        <v>76</v>
      </c>
      <c r="AY1521" s="205" t="s">
        <v>148</v>
      </c>
    </row>
    <row r="1522" spans="2:51" s="12" customFormat="1" ht="13.5">
      <c r="B1522" s="188"/>
      <c r="D1522" s="186" t="s">
        <v>158</v>
      </c>
      <c r="E1522" s="189" t="s">
        <v>20</v>
      </c>
      <c r="F1522" s="190" t="s">
        <v>377</v>
      </c>
      <c r="H1522" s="191" t="s">
        <v>20</v>
      </c>
      <c r="I1522" s="192"/>
      <c r="L1522" s="188"/>
      <c r="M1522" s="193"/>
      <c r="N1522" s="194"/>
      <c r="O1522" s="194"/>
      <c r="P1522" s="194"/>
      <c r="Q1522" s="194"/>
      <c r="R1522" s="194"/>
      <c r="S1522" s="194"/>
      <c r="T1522" s="195"/>
      <c r="AT1522" s="191" t="s">
        <v>158</v>
      </c>
      <c r="AU1522" s="191" t="s">
        <v>86</v>
      </c>
      <c r="AV1522" s="12" t="s">
        <v>22</v>
      </c>
      <c r="AW1522" s="12" t="s">
        <v>40</v>
      </c>
      <c r="AX1522" s="12" t="s">
        <v>76</v>
      </c>
      <c r="AY1522" s="191" t="s">
        <v>148</v>
      </c>
    </row>
    <row r="1523" spans="2:51" s="13" customFormat="1" ht="13.5">
      <c r="B1523" s="196"/>
      <c r="D1523" s="186" t="s">
        <v>158</v>
      </c>
      <c r="E1523" s="205" t="s">
        <v>20</v>
      </c>
      <c r="F1523" s="206" t="s">
        <v>378</v>
      </c>
      <c r="H1523" s="207">
        <v>1.45</v>
      </c>
      <c r="I1523" s="201"/>
      <c r="L1523" s="196"/>
      <c r="M1523" s="202"/>
      <c r="N1523" s="203"/>
      <c r="O1523" s="203"/>
      <c r="P1523" s="203"/>
      <c r="Q1523" s="203"/>
      <c r="R1523" s="203"/>
      <c r="S1523" s="203"/>
      <c r="T1523" s="204"/>
      <c r="AT1523" s="205" t="s">
        <v>158</v>
      </c>
      <c r="AU1523" s="205" t="s">
        <v>86</v>
      </c>
      <c r="AV1523" s="13" t="s">
        <v>86</v>
      </c>
      <c r="AW1523" s="13" t="s">
        <v>40</v>
      </c>
      <c r="AX1523" s="13" t="s">
        <v>76</v>
      </c>
      <c r="AY1523" s="205" t="s">
        <v>148</v>
      </c>
    </row>
    <row r="1524" spans="2:51" s="12" customFormat="1" ht="13.5">
      <c r="B1524" s="188"/>
      <c r="D1524" s="186" t="s">
        <v>158</v>
      </c>
      <c r="E1524" s="189" t="s">
        <v>20</v>
      </c>
      <c r="F1524" s="190" t="s">
        <v>379</v>
      </c>
      <c r="H1524" s="191" t="s">
        <v>20</v>
      </c>
      <c r="I1524" s="192"/>
      <c r="L1524" s="188"/>
      <c r="M1524" s="193"/>
      <c r="N1524" s="194"/>
      <c r="O1524" s="194"/>
      <c r="P1524" s="194"/>
      <c r="Q1524" s="194"/>
      <c r="R1524" s="194"/>
      <c r="S1524" s="194"/>
      <c r="T1524" s="195"/>
      <c r="AT1524" s="191" t="s">
        <v>158</v>
      </c>
      <c r="AU1524" s="191" t="s">
        <v>86</v>
      </c>
      <c r="AV1524" s="12" t="s">
        <v>22</v>
      </c>
      <c r="AW1524" s="12" t="s">
        <v>40</v>
      </c>
      <c r="AX1524" s="12" t="s">
        <v>76</v>
      </c>
      <c r="AY1524" s="191" t="s">
        <v>148</v>
      </c>
    </row>
    <row r="1525" spans="2:51" s="13" customFormat="1" ht="13.5">
      <c r="B1525" s="196"/>
      <c r="D1525" s="186" t="s">
        <v>158</v>
      </c>
      <c r="E1525" s="205" t="s">
        <v>20</v>
      </c>
      <c r="F1525" s="206" t="s">
        <v>378</v>
      </c>
      <c r="H1525" s="207">
        <v>1.45</v>
      </c>
      <c r="I1525" s="201"/>
      <c r="L1525" s="196"/>
      <c r="M1525" s="202"/>
      <c r="N1525" s="203"/>
      <c r="O1525" s="203"/>
      <c r="P1525" s="203"/>
      <c r="Q1525" s="203"/>
      <c r="R1525" s="203"/>
      <c r="S1525" s="203"/>
      <c r="T1525" s="204"/>
      <c r="AT1525" s="205" t="s">
        <v>158</v>
      </c>
      <c r="AU1525" s="205" t="s">
        <v>86</v>
      </c>
      <c r="AV1525" s="13" t="s">
        <v>86</v>
      </c>
      <c r="AW1525" s="13" t="s">
        <v>40</v>
      </c>
      <c r="AX1525" s="13" t="s">
        <v>76</v>
      </c>
      <c r="AY1525" s="205" t="s">
        <v>148</v>
      </c>
    </row>
    <row r="1526" spans="2:51" s="12" customFormat="1" ht="13.5">
      <c r="B1526" s="188"/>
      <c r="D1526" s="186" t="s">
        <v>158</v>
      </c>
      <c r="E1526" s="189" t="s">
        <v>20</v>
      </c>
      <c r="F1526" s="190" t="s">
        <v>380</v>
      </c>
      <c r="H1526" s="191" t="s">
        <v>20</v>
      </c>
      <c r="I1526" s="192"/>
      <c r="L1526" s="188"/>
      <c r="M1526" s="193"/>
      <c r="N1526" s="194"/>
      <c r="O1526" s="194"/>
      <c r="P1526" s="194"/>
      <c r="Q1526" s="194"/>
      <c r="R1526" s="194"/>
      <c r="S1526" s="194"/>
      <c r="T1526" s="195"/>
      <c r="AT1526" s="191" t="s">
        <v>158</v>
      </c>
      <c r="AU1526" s="191" t="s">
        <v>86</v>
      </c>
      <c r="AV1526" s="12" t="s">
        <v>22</v>
      </c>
      <c r="AW1526" s="12" t="s">
        <v>40</v>
      </c>
      <c r="AX1526" s="12" t="s">
        <v>76</v>
      </c>
      <c r="AY1526" s="191" t="s">
        <v>148</v>
      </c>
    </row>
    <row r="1527" spans="2:51" s="13" customFormat="1" ht="13.5">
      <c r="B1527" s="196"/>
      <c r="D1527" s="186" t="s">
        <v>158</v>
      </c>
      <c r="E1527" s="205" t="s">
        <v>20</v>
      </c>
      <c r="F1527" s="206" t="s">
        <v>378</v>
      </c>
      <c r="H1527" s="207">
        <v>1.45</v>
      </c>
      <c r="I1527" s="201"/>
      <c r="L1527" s="196"/>
      <c r="M1527" s="202"/>
      <c r="N1527" s="203"/>
      <c r="O1527" s="203"/>
      <c r="P1527" s="203"/>
      <c r="Q1527" s="203"/>
      <c r="R1527" s="203"/>
      <c r="S1527" s="203"/>
      <c r="T1527" s="204"/>
      <c r="AT1527" s="205" t="s">
        <v>158</v>
      </c>
      <c r="AU1527" s="205" t="s">
        <v>86</v>
      </c>
      <c r="AV1527" s="13" t="s">
        <v>86</v>
      </c>
      <c r="AW1527" s="13" t="s">
        <v>40</v>
      </c>
      <c r="AX1527" s="13" t="s">
        <v>76</v>
      </c>
      <c r="AY1527" s="205" t="s">
        <v>148</v>
      </c>
    </row>
    <row r="1528" spans="2:51" s="12" customFormat="1" ht="13.5">
      <c r="B1528" s="188"/>
      <c r="D1528" s="186" t="s">
        <v>158</v>
      </c>
      <c r="E1528" s="189" t="s">
        <v>20</v>
      </c>
      <c r="F1528" s="190" t="s">
        <v>381</v>
      </c>
      <c r="H1528" s="191" t="s">
        <v>20</v>
      </c>
      <c r="I1528" s="192"/>
      <c r="L1528" s="188"/>
      <c r="M1528" s="193"/>
      <c r="N1528" s="194"/>
      <c r="O1528" s="194"/>
      <c r="P1528" s="194"/>
      <c r="Q1528" s="194"/>
      <c r="R1528" s="194"/>
      <c r="S1528" s="194"/>
      <c r="T1528" s="195"/>
      <c r="AT1528" s="191" t="s">
        <v>158</v>
      </c>
      <c r="AU1528" s="191" t="s">
        <v>86</v>
      </c>
      <c r="AV1528" s="12" t="s">
        <v>22</v>
      </c>
      <c r="AW1528" s="12" t="s">
        <v>40</v>
      </c>
      <c r="AX1528" s="12" t="s">
        <v>76</v>
      </c>
      <c r="AY1528" s="191" t="s">
        <v>148</v>
      </c>
    </row>
    <row r="1529" spans="2:51" s="13" customFormat="1" ht="13.5">
      <c r="B1529" s="196"/>
      <c r="D1529" s="186" t="s">
        <v>158</v>
      </c>
      <c r="E1529" s="205" t="s">
        <v>20</v>
      </c>
      <c r="F1529" s="206" t="s">
        <v>378</v>
      </c>
      <c r="H1529" s="207">
        <v>1.45</v>
      </c>
      <c r="I1529" s="201"/>
      <c r="L1529" s="196"/>
      <c r="M1529" s="202"/>
      <c r="N1529" s="203"/>
      <c r="O1529" s="203"/>
      <c r="P1529" s="203"/>
      <c r="Q1529" s="203"/>
      <c r="R1529" s="203"/>
      <c r="S1529" s="203"/>
      <c r="T1529" s="204"/>
      <c r="AT1529" s="205" t="s">
        <v>158</v>
      </c>
      <c r="AU1529" s="205" t="s">
        <v>86</v>
      </c>
      <c r="AV1529" s="13" t="s">
        <v>86</v>
      </c>
      <c r="AW1529" s="13" t="s">
        <v>40</v>
      </c>
      <c r="AX1529" s="13" t="s">
        <v>76</v>
      </c>
      <c r="AY1529" s="205" t="s">
        <v>148</v>
      </c>
    </row>
    <row r="1530" spans="2:51" s="12" customFormat="1" ht="13.5">
      <c r="B1530" s="188"/>
      <c r="D1530" s="186" t="s">
        <v>158</v>
      </c>
      <c r="E1530" s="189" t="s">
        <v>20</v>
      </c>
      <c r="F1530" s="190" t="s">
        <v>382</v>
      </c>
      <c r="H1530" s="191" t="s">
        <v>20</v>
      </c>
      <c r="I1530" s="192"/>
      <c r="L1530" s="188"/>
      <c r="M1530" s="193"/>
      <c r="N1530" s="194"/>
      <c r="O1530" s="194"/>
      <c r="P1530" s="194"/>
      <c r="Q1530" s="194"/>
      <c r="R1530" s="194"/>
      <c r="S1530" s="194"/>
      <c r="T1530" s="195"/>
      <c r="AT1530" s="191" t="s">
        <v>158</v>
      </c>
      <c r="AU1530" s="191" t="s">
        <v>86</v>
      </c>
      <c r="AV1530" s="12" t="s">
        <v>22</v>
      </c>
      <c r="AW1530" s="12" t="s">
        <v>40</v>
      </c>
      <c r="AX1530" s="12" t="s">
        <v>76</v>
      </c>
      <c r="AY1530" s="191" t="s">
        <v>148</v>
      </c>
    </row>
    <row r="1531" spans="2:51" s="13" customFormat="1" ht="13.5">
      <c r="B1531" s="196"/>
      <c r="D1531" s="186" t="s">
        <v>158</v>
      </c>
      <c r="E1531" s="205" t="s">
        <v>20</v>
      </c>
      <c r="F1531" s="206" t="s">
        <v>383</v>
      </c>
      <c r="H1531" s="207">
        <v>1.18</v>
      </c>
      <c r="I1531" s="201"/>
      <c r="L1531" s="196"/>
      <c r="M1531" s="202"/>
      <c r="N1531" s="203"/>
      <c r="O1531" s="203"/>
      <c r="P1531" s="203"/>
      <c r="Q1531" s="203"/>
      <c r="R1531" s="203"/>
      <c r="S1531" s="203"/>
      <c r="T1531" s="204"/>
      <c r="AT1531" s="205" t="s">
        <v>158</v>
      </c>
      <c r="AU1531" s="205" t="s">
        <v>86</v>
      </c>
      <c r="AV1531" s="13" t="s">
        <v>86</v>
      </c>
      <c r="AW1531" s="13" t="s">
        <v>40</v>
      </c>
      <c r="AX1531" s="13" t="s">
        <v>76</v>
      </c>
      <c r="AY1531" s="205" t="s">
        <v>148</v>
      </c>
    </row>
    <row r="1532" spans="2:51" s="12" customFormat="1" ht="13.5">
      <c r="B1532" s="188"/>
      <c r="D1532" s="186" t="s">
        <v>158</v>
      </c>
      <c r="E1532" s="189" t="s">
        <v>20</v>
      </c>
      <c r="F1532" s="190" t="s">
        <v>384</v>
      </c>
      <c r="H1532" s="191" t="s">
        <v>20</v>
      </c>
      <c r="I1532" s="192"/>
      <c r="L1532" s="188"/>
      <c r="M1532" s="193"/>
      <c r="N1532" s="194"/>
      <c r="O1532" s="194"/>
      <c r="P1532" s="194"/>
      <c r="Q1532" s="194"/>
      <c r="R1532" s="194"/>
      <c r="S1532" s="194"/>
      <c r="T1532" s="195"/>
      <c r="AT1532" s="191" t="s">
        <v>158</v>
      </c>
      <c r="AU1532" s="191" t="s">
        <v>86</v>
      </c>
      <c r="AV1532" s="12" t="s">
        <v>22</v>
      </c>
      <c r="AW1532" s="12" t="s">
        <v>40</v>
      </c>
      <c r="AX1532" s="12" t="s">
        <v>76</v>
      </c>
      <c r="AY1532" s="191" t="s">
        <v>148</v>
      </c>
    </row>
    <row r="1533" spans="2:51" s="13" customFormat="1" ht="13.5">
      <c r="B1533" s="196"/>
      <c r="D1533" s="186" t="s">
        <v>158</v>
      </c>
      <c r="E1533" s="205" t="s">
        <v>20</v>
      </c>
      <c r="F1533" s="206" t="s">
        <v>383</v>
      </c>
      <c r="H1533" s="207">
        <v>1.18</v>
      </c>
      <c r="I1533" s="201"/>
      <c r="L1533" s="196"/>
      <c r="M1533" s="202"/>
      <c r="N1533" s="203"/>
      <c r="O1533" s="203"/>
      <c r="P1533" s="203"/>
      <c r="Q1533" s="203"/>
      <c r="R1533" s="203"/>
      <c r="S1533" s="203"/>
      <c r="T1533" s="204"/>
      <c r="AT1533" s="205" t="s">
        <v>158</v>
      </c>
      <c r="AU1533" s="205" t="s">
        <v>86</v>
      </c>
      <c r="AV1533" s="13" t="s">
        <v>86</v>
      </c>
      <c r="AW1533" s="13" t="s">
        <v>40</v>
      </c>
      <c r="AX1533" s="13" t="s">
        <v>76</v>
      </c>
      <c r="AY1533" s="205" t="s">
        <v>148</v>
      </c>
    </row>
    <row r="1534" spans="2:51" s="12" customFormat="1" ht="13.5">
      <c r="B1534" s="188"/>
      <c r="D1534" s="186" t="s">
        <v>158</v>
      </c>
      <c r="E1534" s="189" t="s">
        <v>20</v>
      </c>
      <c r="F1534" s="190" t="s">
        <v>385</v>
      </c>
      <c r="H1534" s="191" t="s">
        <v>20</v>
      </c>
      <c r="I1534" s="192"/>
      <c r="L1534" s="188"/>
      <c r="M1534" s="193"/>
      <c r="N1534" s="194"/>
      <c r="O1534" s="194"/>
      <c r="P1534" s="194"/>
      <c r="Q1534" s="194"/>
      <c r="R1534" s="194"/>
      <c r="S1534" s="194"/>
      <c r="T1534" s="195"/>
      <c r="AT1534" s="191" t="s">
        <v>158</v>
      </c>
      <c r="AU1534" s="191" t="s">
        <v>86</v>
      </c>
      <c r="AV1534" s="12" t="s">
        <v>22</v>
      </c>
      <c r="AW1534" s="12" t="s">
        <v>40</v>
      </c>
      <c r="AX1534" s="12" t="s">
        <v>76</v>
      </c>
      <c r="AY1534" s="191" t="s">
        <v>148</v>
      </c>
    </row>
    <row r="1535" spans="2:51" s="13" customFormat="1" ht="13.5">
      <c r="B1535" s="196"/>
      <c r="D1535" s="186" t="s">
        <v>158</v>
      </c>
      <c r="E1535" s="205" t="s">
        <v>20</v>
      </c>
      <c r="F1535" s="206" t="s">
        <v>383</v>
      </c>
      <c r="H1535" s="207">
        <v>1.18</v>
      </c>
      <c r="I1535" s="201"/>
      <c r="L1535" s="196"/>
      <c r="M1535" s="202"/>
      <c r="N1535" s="203"/>
      <c r="O1535" s="203"/>
      <c r="P1535" s="203"/>
      <c r="Q1535" s="203"/>
      <c r="R1535" s="203"/>
      <c r="S1535" s="203"/>
      <c r="T1535" s="204"/>
      <c r="AT1535" s="205" t="s">
        <v>158</v>
      </c>
      <c r="AU1535" s="205" t="s">
        <v>86</v>
      </c>
      <c r="AV1535" s="13" t="s">
        <v>86</v>
      </c>
      <c r="AW1535" s="13" t="s">
        <v>40</v>
      </c>
      <c r="AX1535" s="13" t="s">
        <v>76</v>
      </c>
      <c r="AY1535" s="205" t="s">
        <v>148</v>
      </c>
    </row>
    <row r="1536" spans="2:51" s="12" customFormat="1" ht="13.5">
      <c r="B1536" s="188"/>
      <c r="D1536" s="186" t="s">
        <v>158</v>
      </c>
      <c r="E1536" s="189" t="s">
        <v>20</v>
      </c>
      <c r="F1536" s="190" t="s">
        <v>386</v>
      </c>
      <c r="H1536" s="191" t="s">
        <v>20</v>
      </c>
      <c r="I1536" s="192"/>
      <c r="L1536" s="188"/>
      <c r="M1536" s="193"/>
      <c r="N1536" s="194"/>
      <c r="O1536" s="194"/>
      <c r="P1536" s="194"/>
      <c r="Q1536" s="194"/>
      <c r="R1536" s="194"/>
      <c r="S1536" s="194"/>
      <c r="T1536" s="195"/>
      <c r="AT1536" s="191" t="s">
        <v>158</v>
      </c>
      <c r="AU1536" s="191" t="s">
        <v>86</v>
      </c>
      <c r="AV1536" s="12" t="s">
        <v>22</v>
      </c>
      <c r="AW1536" s="12" t="s">
        <v>40</v>
      </c>
      <c r="AX1536" s="12" t="s">
        <v>76</v>
      </c>
      <c r="AY1536" s="191" t="s">
        <v>148</v>
      </c>
    </row>
    <row r="1537" spans="2:51" s="12" customFormat="1" ht="13.5">
      <c r="B1537" s="188"/>
      <c r="D1537" s="186" t="s">
        <v>158</v>
      </c>
      <c r="E1537" s="189" t="s">
        <v>20</v>
      </c>
      <c r="F1537" s="190" t="s">
        <v>175</v>
      </c>
      <c r="H1537" s="191" t="s">
        <v>20</v>
      </c>
      <c r="I1537" s="192"/>
      <c r="L1537" s="188"/>
      <c r="M1537" s="193"/>
      <c r="N1537" s="194"/>
      <c r="O1537" s="194"/>
      <c r="P1537" s="194"/>
      <c r="Q1537" s="194"/>
      <c r="R1537" s="194"/>
      <c r="S1537" s="194"/>
      <c r="T1537" s="195"/>
      <c r="AT1537" s="191" t="s">
        <v>158</v>
      </c>
      <c r="AU1537" s="191" t="s">
        <v>86</v>
      </c>
      <c r="AV1537" s="12" t="s">
        <v>22</v>
      </c>
      <c r="AW1537" s="12" t="s">
        <v>40</v>
      </c>
      <c r="AX1537" s="12" t="s">
        <v>76</v>
      </c>
      <c r="AY1537" s="191" t="s">
        <v>148</v>
      </c>
    </row>
    <row r="1538" spans="2:51" s="12" customFormat="1" ht="13.5">
      <c r="B1538" s="188"/>
      <c r="D1538" s="186" t="s">
        <v>158</v>
      </c>
      <c r="E1538" s="189" t="s">
        <v>20</v>
      </c>
      <c r="F1538" s="190" t="s">
        <v>387</v>
      </c>
      <c r="H1538" s="191" t="s">
        <v>20</v>
      </c>
      <c r="I1538" s="192"/>
      <c r="L1538" s="188"/>
      <c r="M1538" s="193"/>
      <c r="N1538" s="194"/>
      <c r="O1538" s="194"/>
      <c r="P1538" s="194"/>
      <c r="Q1538" s="194"/>
      <c r="R1538" s="194"/>
      <c r="S1538" s="194"/>
      <c r="T1538" s="195"/>
      <c r="AT1538" s="191" t="s">
        <v>158</v>
      </c>
      <c r="AU1538" s="191" t="s">
        <v>86</v>
      </c>
      <c r="AV1538" s="12" t="s">
        <v>22</v>
      </c>
      <c r="AW1538" s="12" t="s">
        <v>40</v>
      </c>
      <c r="AX1538" s="12" t="s">
        <v>76</v>
      </c>
      <c r="AY1538" s="191" t="s">
        <v>148</v>
      </c>
    </row>
    <row r="1539" spans="2:51" s="13" customFormat="1" ht="13.5">
      <c r="B1539" s="196"/>
      <c r="D1539" s="186" t="s">
        <v>158</v>
      </c>
      <c r="E1539" s="205" t="s">
        <v>20</v>
      </c>
      <c r="F1539" s="206" t="s">
        <v>388</v>
      </c>
      <c r="H1539" s="207">
        <v>7.59</v>
      </c>
      <c r="I1539" s="201"/>
      <c r="L1539" s="196"/>
      <c r="M1539" s="202"/>
      <c r="N1539" s="203"/>
      <c r="O1539" s="203"/>
      <c r="P1539" s="203"/>
      <c r="Q1539" s="203"/>
      <c r="R1539" s="203"/>
      <c r="S1539" s="203"/>
      <c r="T1539" s="204"/>
      <c r="AT1539" s="205" t="s">
        <v>158</v>
      </c>
      <c r="AU1539" s="205" t="s">
        <v>86</v>
      </c>
      <c r="AV1539" s="13" t="s">
        <v>86</v>
      </c>
      <c r="AW1539" s="13" t="s">
        <v>40</v>
      </c>
      <c r="AX1539" s="13" t="s">
        <v>76</v>
      </c>
      <c r="AY1539" s="205" t="s">
        <v>148</v>
      </c>
    </row>
    <row r="1540" spans="2:51" s="12" customFormat="1" ht="13.5">
      <c r="B1540" s="188"/>
      <c r="D1540" s="186" t="s">
        <v>158</v>
      </c>
      <c r="E1540" s="189" t="s">
        <v>20</v>
      </c>
      <c r="F1540" s="190" t="s">
        <v>389</v>
      </c>
      <c r="H1540" s="191" t="s">
        <v>20</v>
      </c>
      <c r="I1540" s="192"/>
      <c r="L1540" s="188"/>
      <c r="M1540" s="193"/>
      <c r="N1540" s="194"/>
      <c r="O1540" s="194"/>
      <c r="P1540" s="194"/>
      <c r="Q1540" s="194"/>
      <c r="R1540" s="194"/>
      <c r="S1540" s="194"/>
      <c r="T1540" s="195"/>
      <c r="AT1540" s="191" t="s">
        <v>158</v>
      </c>
      <c r="AU1540" s="191" t="s">
        <v>86</v>
      </c>
      <c r="AV1540" s="12" t="s">
        <v>22</v>
      </c>
      <c r="AW1540" s="12" t="s">
        <v>40</v>
      </c>
      <c r="AX1540" s="12" t="s">
        <v>76</v>
      </c>
      <c r="AY1540" s="191" t="s">
        <v>148</v>
      </c>
    </row>
    <row r="1541" spans="2:51" s="13" customFormat="1" ht="13.5">
      <c r="B1541" s="196"/>
      <c r="D1541" s="186" t="s">
        <v>158</v>
      </c>
      <c r="E1541" s="205" t="s">
        <v>20</v>
      </c>
      <c r="F1541" s="206" t="s">
        <v>390</v>
      </c>
      <c r="H1541" s="207">
        <v>20.71</v>
      </c>
      <c r="I1541" s="201"/>
      <c r="L1541" s="196"/>
      <c r="M1541" s="202"/>
      <c r="N1541" s="203"/>
      <c r="O1541" s="203"/>
      <c r="P1541" s="203"/>
      <c r="Q1541" s="203"/>
      <c r="R1541" s="203"/>
      <c r="S1541" s="203"/>
      <c r="T1541" s="204"/>
      <c r="AT1541" s="205" t="s">
        <v>158</v>
      </c>
      <c r="AU1541" s="205" t="s">
        <v>86</v>
      </c>
      <c r="AV1541" s="13" t="s">
        <v>86</v>
      </c>
      <c r="AW1541" s="13" t="s">
        <v>40</v>
      </c>
      <c r="AX1541" s="13" t="s">
        <v>76</v>
      </c>
      <c r="AY1541" s="205" t="s">
        <v>148</v>
      </c>
    </row>
    <row r="1542" spans="2:51" s="12" customFormat="1" ht="13.5">
      <c r="B1542" s="188"/>
      <c r="D1542" s="186" t="s">
        <v>158</v>
      </c>
      <c r="E1542" s="189" t="s">
        <v>20</v>
      </c>
      <c r="F1542" s="190" t="s">
        <v>391</v>
      </c>
      <c r="H1542" s="191" t="s">
        <v>20</v>
      </c>
      <c r="I1542" s="192"/>
      <c r="L1542" s="188"/>
      <c r="M1542" s="193"/>
      <c r="N1542" s="194"/>
      <c r="O1542" s="194"/>
      <c r="P1542" s="194"/>
      <c r="Q1542" s="194"/>
      <c r="R1542" s="194"/>
      <c r="S1542" s="194"/>
      <c r="T1542" s="195"/>
      <c r="AT1542" s="191" t="s">
        <v>158</v>
      </c>
      <c r="AU1542" s="191" t="s">
        <v>86</v>
      </c>
      <c r="AV1542" s="12" t="s">
        <v>22</v>
      </c>
      <c r="AW1542" s="12" t="s">
        <v>40</v>
      </c>
      <c r="AX1542" s="12" t="s">
        <v>76</v>
      </c>
      <c r="AY1542" s="191" t="s">
        <v>148</v>
      </c>
    </row>
    <row r="1543" spans="2:51" s="13" customFormat="1" ht="13.5">
      <c r="B1543" s="196"/>
      <c r="D1543" s="186" t="s">
        <v>158</v>
      </c>
      <c r="E1543" s="205" t="s">
        <v>20</v>
      </c>
      <c r="F1543" s="206" t="s">
        <v>392</v>
      </c>
      <c r="H1543" s="207">
        <v>5.67</v>
      </c>
      <c r="I1543" s="201"/>
      <c r="L1543" s="196"/>
      <c r="M1543" s="202"/>
      <c r="N1543" s="203"/>
      <c r="O1543" s="203"/>
      <c r="P1543" s="203"/>
      <c r="Q1543" s="203"/>
      <c r="R1543" s="203"/>
      <c r="S1543" s="203"/>
      <c r="T1543" s="204"/>
      <c r="AT1543" s="205" t="s">
        <v>158</v>
      </c>
      <c r="AU1543" s="205" t="s">
        <v>86</v>
      </c>
      <c r="AV1543" s="13" t="s">
        <v>86</v>
      </c>
      <c r="AW1543" s="13" t="s">
        <v>40</v>
      </c>
      <c r="AX1543" s="13" t="s">
        <v>76</v>
      </c>
      <c r="AY1543" s="205" t="s">
        <v>148</v>
      </c>
    </row>
    <row r="1544" spans="2:51" s="12" customFormat="1" ht="13.5">
      <c r="B1544" s="188"/>
      <c r="D1544" s="186" t="s">
        <v>158</v>
      </c>
      <c r="E1544" s="189" t="s">
        <v>20</v>
      </c>
      <c r="F1544" s="190" t="s">
        <v>393</v>
      </c>
      <c r="H1544" s="191" t="s">
        <v>20</v>
      </c>
      <c r="I1544" s="192"/>
      <c r="L1544" s="188"/>
      <c r="M1544" s="193"/>
      <c r="N1544" s="194"/>
      <c r="O1544" s="194"/>
      <c r="P1544" s="194"/>
      <c r="Q1544" s="194"/>
      <c r="R1544" s="194"/>
      <c r="S1544" s="194"/>
      <c r="T1544" s="195"/>
      <c r="AT1544" s="191" t="s">
        <v>158</v>
      </c>
      <c r="AU1544" s="191" t="s">
        <v>86</v>
      </c>
      <c r="AV1544" s="12" t="s">
        <v>22</v>
      </c>
      <c r="AW1544" s="12" t="s">
        <v>40</v>
      </c>
      <c r="AX1544" s="12" t="s">
        <v>76</v>
      </c>
      <c r="AY1544" s="191" t="s">
        <v>148</v>
      </c>
    </row>
    <row r="1545" spans="2:51" s="13" customFormat="1" ht="13.5">
      <c r="B1545" s="196"/>
      <c r="D1545" s="186" t="s">
        <v>158</v>
      </c>
      <c r="E1545" s="205" t="s">
        <v>20</v>
      </c>
      <c r="F1545" s="206" t="s">
        <v>394</v>
      </c>
      <c r="H1545" s="207">
        <v>6.85</v>
      </c>
      <c r="I1545" s="201"/>
      <c r="L1545" s="196"/>
      <c r="M1545" s="202"/>
      <c r="N1545" s="203"/>
      <c r="O1545" s="203"/>
      <c r="P1545" s="203"/>
      <c r="Q1545" s="203"/>
      <c r="R1545" s="203"/>
      <c r="S1545" s="203"/>
      <c r="T1545" s="204"/>
      <c r="AT1545" s="205" t="s">
        <v>158</v>
      </c>
      <c r="AU1545" s="205" t="s">
        <v>86</v>
      </c>
      <c r="AV1545" s="13" t="s">
        <v>86</v>
      </c>
      <c r="AW1545" s="13" t="s">
        <v>40</v>
      </c>
      <c r="AX1545" s="13" t="s">
        <v>76</v>
      </c>
      <c r="AY1545" s="205" t="s">
        <v>148</v>
      </c>
    </row>
    <row r="1546" spans="2:51" s="12" customFormat="1" ht="13.5">
      <c r="B1546" s="188"/>
      <c r="D1546" s="186" t="s">
        <v>158</v>
      </c>
      <c r="E1546" s="189" t="s">
        <v>20</v>
      </c>
      <c r="F1546" s="190" t="s">
        <v>395</v>
      </c>
      <c r="H1546" s="191" t="s">
        <v>20</v>
      </c>
      <c r="I1546" s="192"/>
      <c r="L1546" s="188"/>
      <c r="M1546" s="193"/>
      <c r="N1546" s="194"/>
      <c r="O1546" s="194"/>
      <c r="P1546" s="194"/>
      <c r="Q1546" s="194"/>
      <c r="R1546" s="194"/>
      <c r="S1546" s="194"/>
      <c r="T1546" s="195"/>
      <c r="AT1546" s="191" t="s">
        <v>158</v>
      </c>
      <c r="AU1546" s="191" t="s">
        <v>86</v>
      </c>
      <c r="AV1546" s="12" t="s">
        <v>22</v>
      </c>
      <c r="AW1546" s="12" t="s">
        <v>40</v>
      </c>
      <c r="AX1546" s="12" t="s">
        <v>76</v>
      </c>
      <c r="AY1546" s="191" t="s">
        <v>148</v>
      </c>
    </row>
    <row r="1547" spans="2:51" s="13" customFormat="1" ht="13.5">
      <c r="B1547" s="196"/>
      <c r="D1547" s="186" t="s">
        <v>158</v>
      </c>
      <c r="E1547" s="205" t="s">
        <v>20</v>
      </c>
      <c r="F1547" s="206" t="s">
        <v>396</v>
      </c>
      <c r="H1547" s="207">
        <v>8.09</v>
      </c>
      <c r="I1547" s="201"/>
      <c r="L1547" s="196"/>
      <c r="M1547" s="202"/>
      <c r="N1547" s="203"/>
      <c r="O1547" s="203"/>
      <c r="P1547" s="203"/>
      <c r="Q1547" s="203"/>
      <c r="R1547" s="203"/>
      <c r="S1547" s="203"/>
      <c r="T1547" s="204"/>
      <c r="AT1547" s="205" t="s">
        <v>158</v>
      </c>
      <c r="AU1547" s="205" t="s">
        <v>86</v>
      </c>
      <c r="AV1547" s="13" t="s">
        <v>86</v>
      </c>
      <c r="AW1547" s="13" t="s">
        <v>40</v>
      </c>
      <c r="AX1547" s="13" t="s">
        <v>76</v>
      </c>
      <c r="AY1547" s="205" t="s">
        <v>148</v>
      </c>
    </row>
    <row r="1548" spans="2:51" s="15" customFormat="1" ht="13.5">
      <c r="B1548" s="216"/>
      <c r="D1548" s="197" t="s">
        <v>158</v>
      </c>
      <c r="E1548" s="217" t="s">
        <v>20</v>
      </c>
      <c r="F1548" s="218" t="s">
        <v>191</v>
      </c>
      <c r="H1548" s="219">
        <v>229.45</v>
      </c>
      <c r="I1548" s="220"/>
      <c r="L1548" s="216"/>
      <c r="M1548" s="221"/>
      <c r="N1548" s="222"/>
      <c r="O1548" s="222"/>
      <c r="P1548" s="222"/>
      <c r="Q1548" s="222"/>
      <c r="R1548" s="222"/>
      <c r="S1548" s="222"/>
      <c r="T1548" s="223"/>
      <c r="AT1548" s="224" t="s">
        <v>158</v>
      </c>
      <c r="AU1548" s="224" t="s">
        <v>86</v>
      </c>
      <c r="AV1548" s="15" t="s">
        <v>155</v>
      </c>
      <c r="AW1548" s="15" t="s">
        <v>40</v>
      </c>
      <c r="AX1548" s="15" t="s">
        <v>22</v>
      </c>
      <c r="AY1548" s="224" t="s">
        <v>148</v>
      </c>
    </row>
    <row r="1549" spans="2:65" s="1" customFormat="1" ht="22.5" customHeight="1">
      <c r="B1549" s="173"/>
      <c r="C1549" s="174" t="s">
        <v>856</v>
      </c>
      <c r="D1549" s="174" t="s">
        <v>150</v>
      </c>
      <c r="E1549" s="175" t="s">
        <v>857</v>
      </c>
      <c r="F1549" s="176" t="s">
        <v>858</v>
      </c>
      <c r="G1549" s="177" t="s">
        <v>153</v>
      </c>
      <c r="H1549" s="178">
        <v>73.782</v>
      </c>
      <c r="I1549" s="179"/>
      <c r="J1549" s="180">
        <f>ROUND(I1549*H1549,2)</f>
        <v>0</v>
      </c>
      <c r="K1549" s="176" t="s">
        <v>154</v>
      </c>
      <c r="L1549" s="36"/>
      <c r="M1549" s="181" t="s">
        <v>20</v>
      </c>
      <c r="N1549" s="182" t="s">
        <v>48</v>
      </c>
      <c r="O1549" s="37"/>
      <c r="P1549" s="183">
        <f>O1549*H1549</f>
        <v>0</v>
      </c>
      <c r="Q1549" s="183">
        <v>0</v>
      </c>
      <c r="R1549" s="183">
        <f>Q1549*H1549</f>
        <v>0</v>
      </c>
      <c r="S1549" s="183">
        <v>0</v>
      </c>
      <c r="T1549" s="184">
        <f>S1549*H1549</f>
        <v>0</v>
      </c>
      <c r="AR1549" s="19" t="s">
        <v>155</v>
      </c>
      <c r="AT1549" s="19" t="s">
        <v>150</v>
      </c>
      <c r="AU1549" s="19" t="s">
        <v>86</v>
      </c>
      <c r="AY1549" s="19" t="s">
        <v>148</v>
      </c>
      <c r="BE1549" s="185">
        <f>IF(N1549="základní",J1549,0)</f>
        <v>0</v>
      </c>
      <c r="BF1549" s="185">
        <f>IF(N1549="snížená",J1549,0)</f>
        <v>0</v>
      </c>
      <c r="BG1549" s="185">
        <f>IF(N1549="zákl. přenesená",J1549,0)</f>
        <v>0</v>
      </c>
      <c r="BH1549" s="185">
        <f>IF(N1549="sníž. přenesená",J1549,0)</f>
        <v>0</v>
      </c>
      <c r="BI1549" s="185">
        <f>IF(N1549="nulová",J1549,0)</f>
        <v>0</v>
      </c>
      <c r="BJ1549" s="19" t="s">
        <v>86</v>
      </c>
      <c r="BK1549" s="185">
        <f>ROUND(I1549*H1549,2)</f>
        <v>0</v>
      </c>
      <c r="BL1549" s="19" t="s">
        <v>155</v>
      </c>
      <c r="BM1549" s="19" t="s">
        <v>856</v>
      </c>
    </row>
    <row r="1550" spans="2:47" s="1" customFormat="1" ht="13.5">
      <c r="B1550" s="36"/>
      <c r="D1550" s="186" t="s">
        <v>156</v>
      </c>
      <c r="F1550" s="187" t="s">
        <v>859</v>
      </c>
      <c r="I1550" s="147"/>
      <c r="L1550" s="36"/>
      <c r="M1550" s="65"/>
      <c r="N1550" s="37"/>
      <c r="O1550" s="37"/>
      <c r="P1550" s="37"/>
      <c r="Q1550" s="37"/>
      <c r="R1550" s="37"/>
      <c r="S1550" s="37"/>
      <c r="T1550" s="66"/>
      <c r="AT1550" s="19" t="s">
        <v>156</v>
      </c>
      <c r="AU1550" s="19" t="s">
        <v>86</v>
      </c>
    </row>
    <row r="1551" spans="2:51" s="12" customFormat="1" ht="13.5">
      <c r="B1551" s="188"/>
      <c r="D1551" s="186" t="s">
        <v>158</v>
      </c>
      <c r="E1551" s="189" t="s">
        <v>20</v>
      </c>
      <c r="F1551" s="190" t="s">
        <v>860</v>
      </c>
      <c r="H1551" s="191" t="s">
        <v>20</v>
      </c>
      <c r="I1551" s="192"/>
      <c r="L1551" s="188"/>
      <c r="M1551" s="193"/>
      <c r="N1551" s="194"/>
      <c r="O1551" s="194"/>
      <c r="P1551" s="194"/>
      <c r="Q1551" s="194"/>
      <c r="R1551" s="194"/>
      <c r="S1551" s="194"/>
      <c r="T1551" s="195"/>
      <c r="AT1551" s="191" t="s">
        <v>158</v>
      </c>
      <c r="AU1551" s="191" t="s">
        <v>86</v>
      </c>
      <c r="AV1551" s="12" t="s">
        <v>22</v>
      </c>
      <c r="AW1551" s="12" t="s">
        <v>40</v>
      </c>
      <c r="AX1551" s="12" t="s">
        <v>76</v>
      </c>
      <c r="AY1551" s="191" t="s">
        <v>148</v>
      </c>
    </row>
    <row r="1552" spans="2:51" s="12" customFormat="1" ht="13.5">
      <c r="B1552" s="188"/>
      <c r="D1552" s="186" t="s">
        <v>158</v>
      </c>
      <c r="E1552" s="189" t="s">
        <v>20</v>
      </c>
      <c r="F1552" s="190" t="s">
        <v>176</v>
      </c>
      <c r="H1552" s="191" t="s">
        <v>20</v>
      </c>
      <c r="I1552" s="192"/>
      <c r="L1552" s="188"/>
      <c r="M1552" s="193"/>
      <c r="N1552" s="194"/>
      <c r="O1552" s="194"/>
      <c r="P1552" s="194"/>
      <c r="Q1552" s="194"/>
      <c r="R1552" s="194"/>
      <c r="S1552" s="194"/>
      <c r="T1552" s="195"/>
      <c r="AT1552" s="191" t="s">
        <v>158</v>
      </c>
      <c r="AU1552" s="191" t="s">
        <v>86</v>
      </c>
      <c r="AV1552" s="12" t="s">
        <v>22</v>
      </c>
      <c r="AW1552" s="12" t="s">
        <v>40</v>
      </c>
      <c r="AX1552" s="12" t="s">
        <v>76</v>
      </c>
      <c r="AY1552" s="191" t="s">
        <v>148</v>
      </c>
    </row>
    <row r="1553" spans="2:51" s="12" customFormat="1" ht="13.5">
      <c r="B1553" s="188"/>
      <c r="D1553" s="186" t="s">
        <v>158</v>
      </c>
      <c r="E1553" s="189" t="s">
        <v>20</v>
      </c>
      <c r="F1553" s="190" t="s">
        <v>177</v>
      </c>
      <c r="H1553" s="191" t="s">
        <v>20</v>
      </c>
      <c r="I1553" s="192"/>
      <c r="L1553" s="188"/>
      <c r="M1553" s="193"/>
      <c r="N1553" s="194"/>
      <c r="O1553" s="194"/>
      <c r="P1553" s="194"/>
      <c r="Q1553" s="194"/>
      <c r="R1553" s="194"/>
      <c r="S1553" s="194"/>
      <c r="T1553" s="195"/>
      <c r="AT1553" s="191" t="s">
        <v>158</v>
      </c>
      <c r="AU1553" s="191" t="s">
        <v>86</v>
      </c>
      <c r="AV1553" s="12" t="s">
        <v>22</v>
      </c>
      <c r="AW1553" s="12" t="s">
        <v>40</v>
      </c>
      <c r="AX1553" s="12" t="s">
        <v>76</v>
      </c>
      <c r="AY1553" s="191" t="s">
        <v>148</v>
      </c>
    </row>
    <row r="1554" spans="2:51" s="12" customFormat="1" ht="13.5">
      <c r="B1554" s="188"/>
      <c r="D1554" s="186" t="s">
        <v>158</v>
      </c>
      <c r="E1554" s="189" t="s">
        <v>20</v>
      </c>
      <c r="F1554" s="190" t="s">
        <v>178</v>
      </c>
      <c r="H1554" s="191" t="s">
        <v>20</v>
      </c>
      <c r="I1554" s="192"/>
      <c r="L1554" s="188"/>
      <c r="M1554" s="193"/>
      <c r="N1554" s="194"/>
      <c r="O1554" s="194"/>
      <c r="P1554" s="194"/>
      <c r="Q1554" s="194"/>
      <c r="R1554" s="194"/>
      <c r="S1554" s="194"/>
      <c r="T1554" s="195"/>
      <c r="AT1554" s="191" t="s">
        <v>158</v>
      </c>
      <c r="AU1554" s="191" t="s">
        <v>86</v>
      </c>
      <c r="AV1554" s="12" t="s">
        <v>22</v>
      </c>
      <c r="AW1554" s="12" t="s">
        <v>40</v>
      </c>
      <c r="AX1554" s="12" t="s">
        <v>76</v>
      </c>
      <c r="AY1554" s="191" t="s">
        <v>148</v>
      </c>
    </row>
    <row r="1555" spans="2:51" s="13" customFormat="1" ht="13.5">
      <c r="B1555" s="196"/>
      <c r="D1555" s="186" t="s">
        <v>158</v>
      </c>
      <c r="E1555" s="205" t="s">
        <v>20</v>
      </c>
      <c r="F1555" s="206" t="s">
        <v>502</v>
      </c>
      <c r="H1555" s="207">
        <v>15.263</v>
      </c>
      <c r="I1555" s="201"/>
      <c r="L1555" s="196"/>
      <c r="M1555" s="202"/>
      <c r="N1555" s="203"/>
      <c r="O1555" s="203"/>
      <c r="P1555" s="203"/>
      <c r="Q1555" s="203"/>
      <c r="R1555" s="203"/>
      <c r="S1555" s="203"/>
      <c r="T1555" s="204"/>
      <c r="AT1555" s="205" t="s">
        <v>158</v>
      </c>
      <c r="AU1555" s="205" t="s">
        <v>86</v>
      </c>
      <c r="AV1555" s="13" t="s">
        <v>86</v>
      </c>
      <c r="AW1555" s="13" t="s">
        <v>40</v>
      </c>
      <c r="AX1555" s="13" t="s">
        <v>76</v>
      </c>
      <c r="AY1555" s="205" t="s">
        <v>148</v>
      </c>
    </row>
    <row r="1556" spans="2:51" s="13" customFormat="1" ht="13.5">
      <c r="B1556" s="196"/>
      <c r="D1556" s="186" t="s">
        <v>158</v>
      </c>
      <c r="E1556" s="205" t="s">
        <v>20</v>
      </c>
      <c r="F1556" s="206" t="s">
        <v>503</v>
      </c>
      <c r="H1556" s="207">
        <v>2.325</v>
      </c>
      <c r="I1556" s="201"/>
      <c r="L1556" s="196"/>
      <c r="M1556" s="202"/>
      <c r="N1556" s="203"/>
      <c r="O1556" s="203"/>
      <c r="P1556" s="203"/>
      <c r="Q1556" s="203"/>
      <c r="R1556" s="203"/>
      <c r="S1556" s="203"/>
      <c r="T1556" s="204"/>
      <c r="AT1556" s="205" t="s">
        <v>158</v>
      </c>
      <c r="AU1556" s="205" t="s">
        <v>86</v>
      </c>
      <c r="AV1556" s="13" t="s">
        <v>86</v>
      </c>
      <c r="AW1556" s="13" t="s">
        <v>40</v>
      </c>
      <c r="AX1556" s="13" t="s">
        <v>76</v>
      </c>
      <c r="AY1556" s="205" t="s">
        <v>148</v>
      </c>
    </row>
    <row r="1557" spans="2:51" s="13" customFormat="1" ht="13.5">
      <c r="B1557" s="196"/>
      <c r="D1557" s="186" t="s">
        <v>158</v>
      </c>
      <c r="E1557" s="205" t="s">
        <v>20</v>
      </c>
      <c r="F1557" s="206" t="s">
        <v>504</v>
      </c>
      <c r="H1557" s="207">
        <v>2.187</v>
      </c>
      <c r="I1557" s="201"/>
      <c r="L1557" s="196"/>
      <c r="M1557" s="202"/>
      <c r="N1557" s="203"/>
      <c r="O1557" s="203"/>
      <c r="P1557" s="203"/>
      <c r="Q1557" s="203"/>
      <c r="R1557" s="203"/>
      <c r="S1557" s="203"/>
      <c r="T1557" s="204"/>
      <c r="AT1557" s="205" t="s">
        <v>158</v>
      </c>
      <c r="AU1557" s="205" t="s">
        <v>86</v>
      </c>
      <c r="AV1557" s="13" t="s">
        <v>86</v>
      </c>
      <c r="AW1557" s="13" t="s">
        <v>40</v>
      </c>
      <c r="AX1557" s="13" t="s">
        <v>76</v>
      </c>
      <c r="AY1557" s="205" t="s">
        <v>148</v>
      </c>
    </row>
    <row r="1558" spans="2:51" s="12" customFormat="1" ht="13.5">
      <c r="B1558" s="188"/>
      <c r="D1558" s="186" t="s">
        <v>158</v>
      </c>
      <c r="E1558" s="189" t="s">
        <v>20</v>
      </c>
      <c r="F1558" s="190" t="s">
        <v>182</v>
      </c>
      <c r="H1558" s="191" t="s">
        <v>20</v>
      </c>
      <c r="I1558" s="192"/>
      <c r="L1558" s="188"/>
      <c r="M1558" s="193"/>
      <c r="N1558" s="194"/>
      <c r="O1558" s="194"/>
      <c r="P1558" s="194"/>
      <c r="Q1558" s="194"/>
      <c r="R1558" s="194"/>
      <c r="S1558" s="194"/>
      <c r="T1558" s="195"/>
      <c r="AT1558" s="191" t="s">
        <v>158</v>
      </c>
      <c r="AU1558" s="191" t="s">
        <v>86</v>
      </c>
      <c r="AV1558" s="12" t="s">
        <v>22</v>
      </c>
      <c r="AW1558" s="12" t="s">
        <v>40</v>
      </c>
      <c r="AX1558" s="12" t="s">
        <v>76</v>
      </c>
      <c r="AY1558" s="191" t="s">
        <v>148</v>
      </c>
    </row>
    <row r="1559" spans="2:51" s="13" customFormat="1" ht="13.5">
      <c r="B1559" s="196"/>
      <c r="D1559" s="186" t="s">
        <v>158</v>
      </c>
      <c r="E1559" s="205" t="s">
        <v>20</v>
      </c>
      <c r="F1559" s="206" t="s">
        <v>505</v>
      </c>
      <c r="H1559" s="207">
        <v>27.122</v>
      </c>
      <c r="I1559" s="201"/>
      <c r="L1559" s="196"/>
      <c r="M1559" s="202"/>
      <c r="N1559" s="203"/>
      <c r="O1559" s="203"/>
      <c r="P1559" s="203"/>
      <c r="Q1559" s="203"/>
      <c r="R1559" s="203"/>
      <c r="S1559" s="203"/>
      <c r="T1559" s="204"/>
      <c r="AT1559" s="205" t="s">
        <v>158</v>
      </c>
      <c r="AU1559" s="205" t="s">
        <v>86</v>
      </c>
      <c r="AV1559" s="13" t="s">
        <v>86</v>
      </c>
      <c r="AW1559" s="13" t="s">
        <v>40</v>
      </c>
      <c r="AX1559" s="13" t="s">
        <v>76</v>
      </c>
      <c r="AY1559" s="205" t="s">
        <v>148</v>
      </c>
    </row>
    <row r="1560" spans="2:51" s="12" customFormat="1" ht="13.5">
      <c r="B1560" s="188"/>
      <c r="D1560" s="186" t="s">
        <v>158</v>
      </c>
      <c r="E1560" s="189" t="s">
        <v>20</v>
      </c>
      <c r="F1560" s="190" t="s">
        <v>184</v>
      </c>
      <c r="H1560" s="191" t="s">
        <v>20</v>
      </c>
      <c r="I1560" s="192"/>
      <c r="L1560" s="188"/>
      <c r="M1560" s="193"/>
      <c r="N1560" s="194"/>
      <c r="O1560" s="194"/>
      <c r="P1560" s="194"/>
      <c r="Q1560" s="194"/>
      <c r="R1560" s="194"/>
      <c r="S1560" s="194"/>
      <c r="T1560" s="195"/>
      <c r="AT1560" s="191" t="s">
        <v>158</v>
      </c>
      <c r="AU1560" s="191" t="s">
        <v>86</v>
      </c>
      <c r="AV1560" s="12" t="s">
        <v>22</v>
      </c>
      <c r="AW1560" s="12" t="s">
        <v>40</v>
      </c>
      <c r="AX1560" s="12" t="s">
        <v>76</v>
      </c>
      <c r="AY1560" s="191" t="s">
        <v>148</v>
      </c>
    </row>
    <row r="1561" spans="2:51" s="13" customFormat="1" ht="13.5">
      <c r="B1561" s="196"/>
      <c r="D1561" s="186" t="s">
        <v>158</v>
      </c>
      <c r="E1561" s="205" t="s">
        <v>20</v>
      </c>
      <c r="F1561" s="206" t="s">
        <v>506</v>
      </c>
      <c r="H1561" s="207">
        <v>4.245</v>
      </c>
      <c r="I1561" s="201"/>
      <c r="L1561" s="196"/>
      <c r="M1561" s="202"/>
      <c r="N1561" s="203"/>
      <c r="O1561" s="203"/>
      <c r="P1561" s="203"/>
      <c r="Q1561" s="203"/>
      <c r="R1561" s="203"/>
      <c r="S1561" s="203"/>
      <c r="T1561" s="204"/>
      <c r="AT1561" s="205" t="s">
        <v>158</v>
      </c>
      <c r="AU1561" s="205" t="s">
        <v>86</v>
      </c>
      <c r="AV1561" s="13" t="s">
        <v>86</v>
      </c>
      <c r="AW1561" s="13" t="s">
        <v>40</v>
      </c>
      <c r="AX1561" s="13" t="s">
        <v>76</v>
      </c>
      <c r="AY1561" s="205" t="s">
        <v>148</v>
      </c>
    </row>
    <row r="1562" spans="2:51" s="12" customFormat="1" ht="13.5">
      <c r="B1562" s="188"/>
      <c r="D1562" s="186" t="s">
        <v>158</v>
      </c>
      <c r="E1562" s="189" t="s">
        <v>20</v>
      </c>
      <c r="F1562" s="190" t="s">
        <v>186</v>
      </c>
      <c r="H1562" s="191" t="s">
        <v>20</v>
      </c>
      <c r="I1562" s="192"/>
      <c r="L1562" s="188"/>
      <c r="M1562" s="193"/>
      <c r="N1562" s="194"/>
      <c r="O1562" s="194"/>
      <c r="P1562" s="194"/>
      <c r="Q1562" s="194"/>
      <c r="R1562" s="194"/>
      <c r="S1562" s="194"/>
      <c r="T1562" s="195"/>
      <c r="AT1562" s="191" t="s">
        <v>158</v>
      </c>
      <c r="AU1562" s="191" t="s">
        <v>86</v>
      </c>
      <c r="AV1562" s="12" t="s">
        <v>22</v>
      </c>
      <c r="AW1562" s="12" t="s">
        <v>40</v>
      </c>
      <c r="AX1562" s="12" t="s">
        <v>76</v>
      </c>
      <c r="AY1562" s="191" t="s">
        <v>148</v>
      </c>
    </row>
    <row r="1563" spans="2:51" s="13" customFormat="1" ht="13.5">
      <c r="B1563" s="196"/>
      <c r="D1563" s="186" t="s">
        <v>158</v>
      </c>
      <c r="E1563" s="205" t="s">
        <v>20</v>
      </c>
      <c r="F1563" s="206" t="s">
        <v>507</v>
      </c>
      <c r="H1563" s="207">
        <v>22.64</v>
      </c>
      <c r="I1563" s="201"/>
      <c r="L1563" s="196"/>
      <c r="M1563" s="202"/>
      <c r="N1563" s="203"/>
      <c r="O1563" s="203"/>
      <c r="P1563" s="203"/>
      <c r="Q1563" s="203"/>
      <c r="R1563" s="203"/>
      <c r="S1563" s="203"/>
      <c r="T1563" s="204"/>
      <c r="AT1563" s="205" t="s">
        <v>158</v>
      </c>
      <c r="AU1563" s="205" t="s">
        <v>86</v>
      </c>
      <c r="AV1563" s="13" t="s">
        <v>86</v>
      </c>
      <c r="AW1563" s="13" t="s">
        <v>40</v>
      </c>
      <c r="AX1563" s="13" t="s">
        <v>76</v>
      </c>
      <c r="AY1563" s="205" t="s">
        <v>148</v>
      </c>
    </row>
    <row r="1564" spans="2:51" s="15" customFormat="1" ht="13.5">
      <c r="B1564" s="216"/>
      <c r="D1564" s="197" t="s">
        <v>158</v>
      </c>
      <c r="E1564" s="217" t="s">
        <v>20</v>
      </c>
      <c r="F1564" s="218" t="s">
        <v>191</v>
      </c>
      <c r="H1564" s="219">
        <v>73.782</v>
      </c>
      <c r="I1564" s="220"/>
      <c r="L1564" s="216"/>
      <c r="M1564" s="221"/>
      <c r="N1564" s="222"/>
      <c r="O1564" s="222"/>
      <c r="P1564" s="222"/>
      <c r="Q1564" s="222"/>
      <c r="R1564" s="222"/>
      <c r="S1564" s="222"/>
      <c r="T1564" s="223"/>
      <c r="AT1564" s="224" t="s">
        <v>158</v>
      </c>
      <c r="AU1564" s="224" t="s">
        <v>86</v>
      </c>
      <c r="AV1564" s="15" t="s">
        <v>155</v>
      </c>
      <c r="AW1564" s="15" t="s">
        <v>40</v>
      </c>
      <c r="AX1564" s="15" t="s">
        <v>22</v>
      </c>
      <c r="AY1564" s="224" t="s">
        <v>148</v>
      </c>
    </row>
    <row r="1565" spans="2:65" s="1" customFormat="1" ht="31.5" customHeight="1">
      <c r="B1565" s="173"/>
      <c r="C1565" s="174" t="s">
        <v>861</v>
      </c>
      <c r="D1565" s="174" t="s">
        <v>150</v>
      </c>
      <c r="E1565" s="175" t="s">
        <v>862</v>
      </c>
      <c r="F1565" s="176" t="s">
        <v>863</v>
      </c>
      <c r="G1565" s="177" t="s">
        <v>164</v>
      </c>
      <c r="H1565" s="178">
        <v>7.381</v>
      </c>
      <c r="I1565" s="179"/>
      <c r="J1565" s="180">
        <f>ROUND(I1565*H1565,2)</f>
        <v>0</v>
      </c>
      <c r="K1565" s="176" t="s">
        <v>154</v>
      </c>
      <c r="L1565" s="36"/>
      <c r="M1565" s="181" t="s">
        <v>20</v>
      </c>
      <c r="N1565" s="182" t="s">
        <v>48</v>
      </c>
      <c r="O1565" s="37"/>
      <c r="P1565" s="183">
        <f>O1565*H1565</f>
        <v>0</v>
      </c>
      <c r="Q1565" s="183">
        <v>0</v>
      </c>
      <c r="R1565" s="183">
        <f>Q1565*H1565</f>
        <v>0</v>
      </c>
      <c r="S1565" s="183">
        <v>2.2</v>
      </c>
      <c r="T1565" s="184">
        <f>S1565*H1565</f>
        <v>16.238200000000003</v>
      </c>
      <c r="AR1565" s="19" t="s">
        <v>155</v>
      </c>
      <c r="AT1565" s="19" t="s">
        <v>150</v>
      </c>
      <c r="AU1565" s="19" t="s">
        <v>86</v>
      </c>
      <c r="AY1565" s="19" t="s">
        <v>148</v>
      </c>
      <c r="BE1565" s="185">
        <f>IF(N1565="základní",J1565,0)</f>
        <v>0</v>
      </c>
      <c r="BF1565" s="185">
        <f>IF(N1565="snížená",J1565,0)</f>
        <v>0</v>
      </c>
      <c r="BG1565" s="185">
        <f>IF(N1565="zákl. přenesená",J1565,0)</f>
        <v>0</v>
      </c>
      <c r="BH1565" s="185">
        <f>IF(N1565="sníž. přenesená",J1565,0)</f>
        <v>0</v>
      </c>
      <c r="BI1565" s="185">
        <f>IF(N1565="nulová",J1565,0)</f>
        <v>0</v>
      </c>
      <c r="BJ1565" s="19" t="s">
        <v>86</v>
      </c>
      <c r="BK1565" s="185">
        <f>ROUND(I1565*H1565,2)</f>
        <v>0</v>
      </c>
      <c r="BL1565" s="19" t="s">
        <v>155</v>
      </c>
      <c r="BM1565" s="19" t="s">
        <v>861</v>
      </c>
    </row>
    <row r="1566" spans="2:47" s="1" customFormat="1" ht="27">
      <c r="B1566" s="36"/>
      <c r="D1566" s="186" t="s">
        <v>156</v>
      </c>
      <c r="F1566" s="187" t="s">
        <v>864</v>
      </c>
      <c r="I1566" s="147"/>
      <c r="L1566" s="36"/>
      <c r="M1566" s="65"/>
      <c r="N1566" s="37"/>
      <c r="O1566" s="37"/>
      <c r="P1566" s="37"/>
      <c r="Q1566" s="37"/>
      <c r="R1566" s="37"/>
      <c r="S1566" s="37"/>
      <c r="T1566" s="66"/>
      <c r="AT1566" s="19" t="s">
        <v>156</v>
      </c>
      <c r="AU1566" s="19" t="s">
        <v>86</v>
      </c>
    </row>
    <row r="1567" spans="2:51" s="12" customFormat="1" ht="13.5">
      <c r="B1567" s="188"/>
      <c r="D1567" s="186" t="s">
        <v>158</v>
      </c>
      <c r="E1567" s="189" t="s">
        <v>20</v>
      </c>
      <c r="F1567" s="190" t="s">
        <v>865</v>
      </c>
      <c r="H1567" s="191" t="s">
        <v>20</v>
      </c>
      <c r="I1567" s="192"/>
      <c r="L1567" s="188"/>
      <c r="M1567" s="193"/>
      <c r="N1567" s="194"/>
      <c r="O1567" s="194"/>
      <c r="P1567" s="194"/>
      <c r="Q1567" s="194"/>
      <c r="R1567" s="194"/>
      <c r="S1567" s="194"/>
      <c r="T1567" s="195"/>
      <c r="AT1567" s="191" t="s">
        <v>158</v>
      </c>
      <c r="AU1567" s="191" t="s">
        <v>86</v>
      </c>
      <c r="AV1567" s="12" t="s">
        <v>22</v>
      </c>
      <c r="AW1567" s="12" t="s">
        <v>40</v>
      </c>
      <c r="AX1567" s="12" t="s">
        <v>76</v>
      </c>
      <c r="AY1567" s="191" t="s">
        <v>148</v>
      </c>
    </row>
    <row r="1568" spans="2:51" s="12" customFormat="1" ht="13.5">
      <c r="B1568" s="188"/>
      <c r="D1568" s="186" t="s">
        <v>158</v>
      </c>
      <c r="E1568" s="189" t="s">
        <v>20</v>
      </c>
      <c r="F1568" s="190" t="s">
        <v>283</v>
      </c>
      <c r="H1568" s="191" t="s">
        <v>20</v>
      </c>
      <c r="I1568" s="192"/>
      <c r="L1568" s="188"/>
      <c r="M1568" s="193"/>
      <c r="N1568" s="194"/>
      <c r="O1568" s="194"/>
      <c r="P1568" s="194"/>
      <c r="Q1568" s="194"/>
      <c r="R1568" s="194"/>
      <c r="S1568" s="194"/>
      <c r="T1568" s="195"/>
      <c r="AT1568" s="191" t="s">
        <v>158</v>
      </c>
      <c r="AU1568" s="191" t="s">
        <v>86</v>
      </c>
      <c r="AV1568" s="12" t="s">
        <v>22</v>
      </c>
      <c r="AW1568" s="12" t="s">
        <v>40</v>
      </c>
      <c r="AX1568" s="12" t="s">
        <v>76</v>
      </c>
      <c r="AY1568" s="191" t="s">
        <v>148</v>
      </c>
    </row>
    <row r="1569" spans="2:51" s="12" customFormat="1" ht="13.5">
      <c r="B1569" s="188"/>
      <c r="D1569" s="186" t="s">
        <v>158</v>
      </c>
      <c r="E1569" s="189" t="s">
        <v>20</v>
      </c>
      <c r="F1569" s="190" t="s">
        <v>779</v>
      </c>
      <c r="H1569" s="191" t="s">
        <v>20</v>
      </c>
      <c r="I1569" s="192"/>
      <c r="L1569" s="188"/>
      <c r="M1569" s="193"/>
      <c r="N1569" s="194"/>
      <c r="O1569" s="194"/>
      <c r="P1569" s="194"/>
      <c r="Q1569" s="194"/>
      <c r="R1569" s="194"/>
      <c r="S1569" s="194"/>
      <c r="T1569" s="195"/>
      <c r="AT1569" s="191" t="s">
        <v>158</v>
      </c>
      <c r="AU1569" s="191" t="s">
        <v>86</v>
      </c>
      <c r="AV1569" s="12" t="s">
        <v>22</v>
      </c>
      <c r="AW1569" s="12" t="s">
        <v>40</v>
      </c>
      <c r="AX1569" s="12" t="s">
        <v>76</v>
      </c>
      <c r="AY1569" s="191" t="s">
        <v>148</v>
      </c>
    </row>
    <row r="1570" spans="2:51" s="13" customFormat="1" ht="13.5">
      <c r="B1570" s="196"/>
      <c r="D1570" s="186" t="s">
        <v>158</v>
      </c>
      <c r="E1570" s="205" t="s">
        <v>20</v>
      </c>
      <c r="F1570" s="206" t="s">
        <v>866</v>
      </c>
      <c r="H1570" s="207">
        <v>0.455</v>
      </c>
      <c r="I1570" s="201"/>
      <c r="L1570" s="196"/>
      <c r="M1570" s="202"/>
      <c r="N1570" s="203"/>
      <c r="O1570" s="203"/>
      <c r="P1570" s="203"/>
      <c r="Q1570" s="203"/>
      <c r="R1570" s="203"/>
      <c r="S1570" s="203"/>
      <c r="T1570" s="204"/>
      <c r="AT1570" s="205" t="s">
        <v>158</v>
      </c>
      <c r="AU1570" s="205" t="s">
        <v>86</v>
      </c>
      <c r="AV1570" s="13" t="s">
        <v>86</v>
      </c>
      <c r="AW1570" s="13" t="s">
        <v>40</v>
      </c>
      <c r="AX1570" s="13" t="s">
        <v>76</v>
      </c>
      <c r="AY1570" s="205" t="s">
        <v>148</v>
      </c>
    </row>
    <row r="1571" spans="2:51" s="12" customFormat="1" ht="13.5">
      <c r="B1571" s="188"/>
      <c r="D1571" s="186" t="s">
        <v>158</v>
      </c>
      <c r="E1571" s="189" t="s">
        <v>20</v>
      </c>
      <c r="F1571" s="190" t="s">
        <v>450</v>
      </c>
      <c r="H1571" s="191" t="s">
        <v>20</v>
      </c>
      <c r="I1571" s="192"/>
      <c r="L1571" s="188"/>
      <c r="M1571" s="193"/>
      <c r="N1571" s="194"/>
      <c r="O1571" s="194"/>
      <c r="P1571" s="194"/>
      <c r="Q1571" s="194"/>
      <c r="R1571" s="194"/>
      <c r="S1571" s="194"/>
      <c r="T1571" s="195"/>
      <c r="AT1571" s="191" t="s">
        <v>158</v>
      </c>
      <c r="AU1571" s="191" t="s">
        <v>86</v>
      </c>
      <c r="AV1571" s="12" t="s">
        <v>22</v>
      </c>
      <c r="AW1571" s="12" t="s">
        <v>40</v>
      </c>
      <c r="AX1571" s="12" t="s">
        <v>76</v>
      </c>
      <c r="AY1571" s="191" t="s">
        <v>148</v>
      </c>
    </row>
    <row r="1572" spans="2:51" s="13" customFormat="1" ht="13.5">
      <c r="B1572" s="196"/>
      <c r="D1572" s="186" t="s">
        <v>158</v>
      </c>
      <c r="E1572" s="205" t="s">
        <v>20</v>
      </c>
      <c r="F1572" s="206" t="s">
        <v>867</v>
      </c>
      <c r="H1572" s="207">
        <v>6.926</v>
      </c>
      <c r="I1572" s="201"/>
      <c r="L1572" s="196"/>
      <c r="M1572" s="202"/>
      <c r="N1572" s="203"/>
      <c r="O1572" s="203"/>
      <c r="P1572" s="203"/>
      <c r="Q1572" s="203"/>
      <c r="R1572" s="203"/>
      <c r="S1572" s="203"/>
      <c r="T1572" s="204"/>
      <c r="AT1572" s="205" t="s">
        <v>158</v>
      </c>
      <c r="AU1572" s="205" t="s">
        <v>86</v>
      </c>
      <c r="AV1572" s="13" t="s">
        <v>86</v>
      </c>
      <c r="AW1572" s="13" t="s">
        <v>40</v>
      </c>
      <c r="AX1572" s="13" t="s">
        <v>76</v>
      </c>
      <c r="AY1572" s="205" t="s">
        <v>148</v>
      </c>
    </row>
    <row r="1573" spans="2:51" s="15" customFormat="1" ht="13.5">
      <c r="B1573" s="216"/>
      <c r="D1573" s="197" t="s">
        <v>158</v>
      </c>
      <c r="E1573" s="217" t="s">
        <v>20</v>
      </c>
      <c r="F1573" s="218" t="s">
        <v>191</v>
      </c>
      <c r="H1573" s="219">
        <v>7.381</v>
      </c>
      <c r="I1573" s="220"/>
      <c r="L1573" s="216"/>
      <c r="M1573" s="221"/>
      <c r="N1573" s="222"/>
      <c r="O1573" s="222"/>
      <c r="P1573" s="222"/>
      <c r="Q1573" s="222"/>
      <c r="R1573" s="222"/>
      <c r="S1573" s="222"/>
      <c r="T1573" s="223"/>
      <c r="AT1573" s="224" t="s">
        <v>158</v>
      </c>
      <c r="AU1573" s="224" t="s">
        <v>86</v>
      </c>
      <c r="AV1573" s="15" t="s">
        <v>155</v>
      </c>
      <c r="AW1573" s="15" t="s">
        <v>40</v>
      </c>
      <c r="AX1573" s="15" t="s">
        <v>22</v>
      </c>
      <c r="AY1573" s="224" t="s">
        <v>148</v>
      </c>
    </row>
    <row r="1574" spans="2:65" s="1" customFormat="1" ht="22.5" customHeight="1">
      <c r="B1574" s="173"/>
      <c r="C1574" s="174" t="s">
        <v>868</v>
      </c>
      <c r="D1574" s="174" t="s">
        <v>150</v>
      </c>
      <c r="E1574" s="175" t="s">
        <v>869</v>
      </c>
      <c r="F1574" s="176" t="s">
        <v>870</v>
      </c>
      <c r="G1574" s="177" t="s">
        <v>153</v>
      </c>
      <c r="H1574" s="178">
        <v>2.16</v>
      </c>
      <c r="I1574" s="179"/>
      <c r="J1574" s="180">
        <f>ROUND(I1574*H1574,2)</f>
        <v>0</v>
      </c>
      <c r="K1574" s="176" t="s">
        <v>154</v>
      </c>
      <c r="L1574" s="36"/>
      <c r="M1574" s="181" t="s">
        <v>20</v>
      </c>
      <c r="N1574" s="182" t="s">
        <v>48</v>
      </c>
      <c r="O1574" s="37"/>
      <c r="P1574" s="183">
        <f>O1574*H1574</f>
        <v>0</v>
      </c>
      <c r="Q1574" s="183">
        <v>0</v>
      </c>
      <c r="R1574" s="183">
        <f>Q1574*H1574</f>
        <v>0</v>
      </c>
      <c r="S1574" s="183">
        <v>0.038</v>
      </c>
      <c r="T1574" s="184">
        <f>S1574*H1574</f>
        <v>0.08208</v>
      </c>
      <c r="AR1574" s="19" t="s">
        <v>155</v>
      </c>
      <c r="AT1574" s="19" t="s">
        <v>150</v>
      </c>
      <c r="AU1574" s="19" t="s">
        <v>86</v>
      </c>
      <c r="AY1574" s="19" t="s">
        <v>148</v>
      </c>
      <c r="BE1574" s="185">
        <f>IF(N1574="základní",J1574,0)</f>
        <v>0</v>
      </c>
      <c r="BF1574" s="185">
        <f>IF(N1574="snížená",J1574,0)</f>
        <v>0</v>
      </c>
      <c r="BG1574" s="185">
        <f>IF(N1574="zákl. přenesená",J1574,0)</f>
        <v>0</v>
      </c>
      <c r="BH1574" s="185">
        <f>IF(N1574="sníž. přenesená",J1574,0)</f>
        <v>0</v>
      </c>
      <c r="BI1574" s="185">
        <f>IF(N1574="nulová",J1574,0)</f>
        <v>0</v>
      </c>
      <c r="BJ1574" s="19" t="s">
        <v>86</v>
      </c>
      <c r="BK1574" s="185">
        <f>ROUND(I1574*H1574,2)</f>
        <v>0</v>
      </c>
      <c r="BL1574" s="19" t="s">
        <v>155</v>
      </c>
      <c r="BM1574" s="19" t="s">
        <v>868</v>
      </c>
    </row>
    <row r="1575" spans="2:47" s="1" customFormat="1" ht="27">
      <c r="B1575" s="36"/>
      <c r="D1575" s="186" t="s">
        <v>156</v>
      </c>
      <c r="F1575" s="187" t="s">
        <v>871</v>
      </c>
      <c r="I1575" s="147"/>
      <c r="L1575" s="36"/>
      <c r="M1575" s="65"/>
      <c r="N1575" s="37"/>
      <c r="O1575" s="37"/>
      <c r="P1575" s="37"/>
      <c r="Q1575" s="37"/>
      <c r="R1575" s="37"/>
      <c r="S1575" s="37"/>
      <c r="T1575" s="66"/>
      <c r="AT1575" s="19" t="s">
        <v>156</v>
      </c>
      <c r="AU1575" s="19" t="s">
        <v>86</v>
      </c>
    </row>
    <row r="1576" spans="2:51" s="12" customFormat="1" ht="13.5">
      <c r="B1576" s="188"/>
      <c r="D1576" s="186" t="s">
        <v>158</v>
      </c>
      <c r="E1576" s="189" t="s">
        <v>20</v>
      </c>
      <c r="F1576" s="190" t="s">
        <v>872</v>
      </c>
      <c r="H1576" s="191" t="s">
        <v>20</v>
      </c>
      <c r="I1576" s="192"/>
      <c r="L1576" s="188"/>
      <c r="M1576" s="193"/>
      <c r="N1576" s="194"/>
      <c r="O1576" s="194"/>
      <c r="P1576" s="194"/>
      <c r="Q1576" s="194"/>
      <c r="R1576" s="194"/>
      <c r="S1576" s="194"/>
      <c r="T1576" s="195"/>
      <c r="AT1576" s="191" t="s">
        <v>158</v>
      </c>
      <c r="AU1576" s="191" t="s">
        <v>86</v>
      </c>
      <c r="AV1576" s="12" t="s">
        <v>22</v>
      </c>
      <c r="AW1576" s="12" t="s">
        <v>40</v>
      </c>
      <c r="AX1576" s="12" t="s">
        <v>76</v>
      </c>
      <c r="AY1576" s="191" t="s">
        <v>148</v>
      </c>
    </row>
    <row r="1577" spans="2:51" s="12" customFormat="1" ht="13.5">
      <c r="B1577" s="188"/>
      <c r="D1577" s="186" t="s">
        <v>158</v>
      </c>
      <c r="E1577" s="189" t="s">
        <v>20</v>
      </c>
      <c r="F1577" s="190" t="s">
        <v>160</v>
      </c>
      <c r="H1577" s="191" t="s">
        <v>20</v>
      </c>
      <c r="I1577" s="192"/>
      <c r="L1577" s="188"/>
      <c r="M1577" s="193"/>
      <c r="N1577" s="194"/>
      <c r="O1577" s="194"/>
      <c r="P1577" s="194"/>
      <c r="Q1577" s="194"/>
      <c r="R1577" s="194"/>
      <c r="S1577" s="194"/>
      <c r="T1577" s="195"/>
      <c r="AT1577" s="191" t="s">
        <v>158</v>
      </c>
      <c r="AU1577" s="191" t="s">
        <v>86</v>
      </c>
      <c r="AV1577" s="12" t="s">
        <v>22</v>
      </c>
      <c r="AW1577" s="12" t="s">
        <v>40</v>
      </c>
      <c r="AX1577" s="12" t="s">
        <v>76</v>
      </c>
      <c r="AY1577" s="191" t="s">
        <v>148</v>
      </c>
    </row>
    <row r="1578" spans="2:51" s="12" customFormat="1" ht="13.5">
      <c r="B1578" s="188"/>
      <c r="D1578" s="186" t="s">
        <v>158</v>
      </c>
      <c r="E1578" s="189" t="s">
        <v>20</v>
      </c>
      <c r="F1578" s="190" t="s">
        <v>426</v>
      </c>
      <c r="H1578" s="191" t="s">
        <v>20</v>
      </c>
      <c r="I1578" s="192"/>
      <c r="L1578" s="188"/>
      <c r="M1578" s="193"/>
      <c r="N1578" s="194"/>
      <c r="O1578" s="194"/>
      <c r="P1578" s="194"/>
      <c r="Q1578" s="194"/>
      <c r="R1578" s="194"/>
      <c r="S1578" s="194"/>
      <c r="T1578" s="195"/>
      <c r="AT1578" s="191" t="s">
        <v>158</v>
      </c>
      <c r="AU1578" s="191" t="s">
        <v>86</v>
      </c>
      <c r="AV1578" s="12" t="s">
        <v>22</v>
      </c>
      <c r="AW1578" s="12" t="s">
        <v>40</v>
      </c>
      <c r="AX1578" s="12" t="s">
        <v>76</v>
      </c>
      <c r="AY1578" s="191" t="s">
        <v>148</v>
      </c>
    </row>
    <row r="1579" spans="2:51" s="13" customFormat="1" ht="13.5">
      <c r="B1579" s="196"/>
      <c r="D1579" s="197" t="s">
        <v>158</v>
      </c>
      <c r="E1579" s="198" t="s">
        <v>20</v>
      </c>
      <c r="F1579" s="199" t="s">
        <v>873</v>
      </c>
      <c r="H1579" s="200">
        <v>2.16</v>
      </c>
      <c r="I1579" s="201"/>
      <c r="L1579" s="196"/>
      <c r="M1579" s="202"/>
      <c r="N1579" s="203"/>
      <c r="O1579" s="203"/>
      <c r="P1579" s="203"/>
      <c r="Q1579" s="203"/>
      <c r="R1579" s="203"/>
      <c r="S1579" s="203"/>
      <c r="T1579" s="204"/>
      <c r="AT1579" s="205" t="s">
        <v>158</v>
      </c>
      <c r="AU1579" s="205" t="s">
        <v>86</v>
      </c>
      <c r="AV1579" s="13" t="s">
        <v>86</v>
      </c>
      <c r="AW1579" s="13" t="s">
        <v>40</v>
      </c>
      <c r="AX1579" s="13" t="s">
        <v>22</v>
      </c>
      <c r="AY1579" s="205" t="s">
        <v>148</v>
      </c>
    </row>
    <row r="1580" spans="2:65" s="1" customFormat="1" ht="22.5" customHeight="1">
      <c r="B1580" s="173"/>
      <c r="C1580" s="174" t="s">
        <v>874</v>
      </c>
      <c r="D1580" s="174" t="s">
        <v>150</v>
      </c>
      <c r="E1580" s="175" t="s">
        <v>875</v>
      </c>
      <c r="F1580" s="176" t="s">
        <v>876</v>
      </c>
      <c r="G1580" s="177" t="s">
        <v>153</v>
      </c>
      <c r="H1580" s="178">
        <v>11.973</v>
      </c>
      <c r="I1580" s="179"/>
      <c r="J1580" s="180">
        <f>ROUND(I1580*H1580,2)</f>
        <v>0</v>
      </c>
      <c r="K1580" s="176" t="s">
        <v>154</v>
      </c>
      <c r="L1580" s="36"/>
      <c r="M1580" s="181" t="s">
        <v>20</v>
      </c>
      <c r="N1580" s="182" t="s">
        <v>48</v>
      </c>
      <c r="O1580" s="37"/>
      <c r="P1580" s="183">
        <f>O1580*H1580</f>
        <v>0</v>
      </c>
      <c r="Q1580" s="183">
        <v>0</v>
      </c>
      <c r="R1580" s="183">
        <f>Q1580*H1580</f>
        <v>0</v>
      </c>
      <c r="S1580" s="183">
        <v>0.067</v>
      </c>
      <c r="T1580" s="184">
        <f>S1580*H1580</f>
        <v>0.8021910000000001</v>
      </c>
      <c r="AR1580" s="19" t="s">
        <v>155</v>
      </c>
      <c r="AT1580" s="19" t="s">
        <v>150</v>
      </c>
      <c r="AU1580" s="19" t="s">
        <v>86</v>
      </c>
      <c r="AY1580" s="19" t="s">
        <v>148</v>
      </c>
      <c r="BE1580" s="185">
        <f>IF(N1580="základní",J1580,0)</f>
        <v>0</v>
      </c>
      <c r="BF1580" s="185">
        <f>IF(N1580="snížená",J1580,0)</f>
        <v>0</v>
      </c>
      <c r="BG1580" s="185">
        <f>IF(N1580="zákl. přenesená",J1580,0)</f>
        <v>0</v>
      </c>
      <c r="BH1580" s="185">
        <f>IF(N1580="sníž. přenesená",J1580,0)</f>
        <v>0</v>
      </c>
      <c r="BI1580" s="185">
        <f>IF(N1580="nulová",J1580,0)</f>
        <v>0</v>
      </c>
      <c r="BJ1580" s="19" t="s">
        <v>86</v>
      </c>
      <c r="BK1580" s="185">
        <f>ROUND(I1580*H1580,2)</f>
        <v>0</v>
      </c>
      <c r="BL1580" s="19" t="s">
        <v>155</v>
      </c>
      <c r="BM1580" s="19" t="s">
        <v>874</v>
      </c>
    </row>
    <row r="1581" spans="2:47" s="1" customFormat="1" ht="27">
      <c r="B1581" s="36"/>
      <c r="D1581" s="186" t="s">
        <v>156</v>
      </c>
      <c r="F1581" s="187" t="s">
        <v>877</v>
      </c>
      <c r="I1581" s="147"/>
      <c r="L1581" s="36"/>
      <c r="M1581" s="65"/>
      <c r="N1581" s="37"/>
      <c r="O1581" s="37"/>
      <c r="P1581" s="37"/>
      <c r="Q1581" s="37"/>
      <c r="R1581" s="37"/>
      <c r="S1581" s="37"/>
      <c r="T1581" s="66"/>
      <c r="AT1581" s="19" t="s">
        <v>156</v>
      </c>
      <c r="AU1581" s="19" t="s">
        <v>86</v>
      </c>
    </row>
    <row r="1582" spans="2:51" s="12" customFormat="1" ht="13.5">
      <c r="B1582" s="188"/>
      <c r="D1582" s="186" t="s">
        <v>158</v>
      </c>
      <c r="E1582" s="189" t="s">
        <v>20</v>
      </c>
      <c r="F1582" s="190" t="s">
        <v>878</v>
      </c>
      <c r="H1582" s="191" t="s">
        <v>20</v>
      </c>
      <c r="I1582" s="192"/>
      <c r="L1582" s="188"/>
      <c r="M1582" s="193"/>
      <c r="N1582" s="194"/>
      <c r="O1582" s="194"/>
      <c r="P1582" s="194"/>
      <c r="Q1582" s="194"/>
      <c r="R1582" s="194"/>
      <c r="S1582" s="194"/>
      <c r="T1582" s="195"/>
      <c r="AT1582" s="191" t="s">
        <v>158</v>
      </c>
      <c r="AU1582" s="191" t="s">
        <v>86</v>
      </c>
      <c r="AV1582" s="12" t="s">
        <v>22</v>
      </c>
      <c r="AW1582" s="12" t="s">
        <v>40</v>
      </c>
      <c r="AX1582" s="12" t="s">
        <v>76</v>
      </c>
      <c r="AY1582" s="191" t="s">
        <v>148</v>
      </c>
    </row>
    <row r="1583" spans="2:51" s="12" customFormat="1" ht="13.5">
      <c r="B1583" s="188"/>
      <c r="D1583" s="186" t="s">
        <v>158</v>
      </c>
      <c r="E1583" s="189" t="s">
        <v>20</v>
      </c>
      <c r="F1583" s="190" t="s">
        <v>879</v>
      </c>
      <c r="H1583" s="191" t="s">
        <v>20</v>
      </c>
      <c r="I1583" s="192"/>
      <c r="L1583" s="188"/>
      <c r="M1583" s="193"/>
      <c r="N1583" s="194"/>
      <c r="O1583" s="194"/>
      <c r="P1583" s="194"/>
      <c r="Q1583" s="194"/>
      <c r="R1583" s="194"/>
      <c r="S1583" s="194"/>
      <c r="T1583" s="195"/>
      <c r="AT1583" s="191" t="s">
        <v>158</v>
      </c>
      <c r="AU1583" s="191" t="s">
        <v>86</v>
      </c>
      <c r="AV1583" s="12" t="s">
        <v>22</v>
      </c>
      <c r="AW1583" s="12" t="s">
        <v>40</v>
      </c>
      <c r="AX1583" s="12" t="s">
        <v>76</v>
      </c>
      <c r="AY1583" s="191" t="s">
        <v>148</v>
      </c>
    </row>
    <row r="1584" spans="2:51" s="12" customFormat="1" ht="13.5">
      <c r="B1584" s="188"/>
      <c r="D1584" s="186" t="s">
        <v>158</v>
      </c>
      <c r="E1584" s="189" t="s">
        <v>20</v>
      </c>
      <c r="F1584" s="190" t="s">
        <v>424</v>
      </c>
      <c r="H1584" s="191" t="s">
        <v>20</v>
      </c>
      <c r="I1584" s="192"/>
      <c r="L1584" s="188"/>
      <c r="M1584" s="193"/>
      <c r="N1584" s="194"/>
      <c r="O1584" s="194"/>
      <c r="P1584" s="194"/>
      <c r="Q1584" s="194"/>
      <c r="R1584" s="194"/>
      <c r="S1584" s="194"/>
      <c r="T1584" s="195"/>
      <c r="AT1584" s="191" t="s">
        <v>158</v>
      </c>
      <c r="AU1584" s="191" t="s">
        <v>86</v>
      </c>
      <c r="AV1584" s="12" t="s">
        <v>22</v>
      </c>
      <c r="AW1584" s="12" t="s">
        <v>40</v>
      </c>
      <c r="AX1584" s="12" t="s">
        <v>76</v>
      </c>
      <c r="AY1584" s="191" t="s">
        <v>148</v>
      </c>
    </row>
    <row r="1585" spans="2:51" s="13" customFormat="1" ht="13.5">
      <c r="B1585" s="196"/>
      <c r="D1585" s="186" t="s">
        <v>158</v>
      </c>
      <c r="E1585" s="205" t="s">
        <v>20</v>
      </c>
      <c r="F1585" s="206" t="s">
        <v>880</v>
      </c>
      <c r="H1585" s="207">
        <v>5.4</v>
      </c>
      <c r="I1585" s="201"/>
      <c r="L1585" s="196"/>
      <c r="M1585" s="202"/>
      <c r="N1585" s="203"/>
      <c r="O1585" s="203"/>
      <c r="P1585" s="203"/>
      <c r="Q1585" s="203"/>
      <c r="R1585" s="203"/>
      <c r="S1585" s="203"/>
      <c r="T1585" s="204"/>
      <c r="AT1585" s="205" t="s">
        <v>158</v>
      </c>
      <c r="AU1585" s="205" t="s">
        <v>86</v>
      </c>
      <c r="AV1585" s="13" t="s">
        <v>86</v>
      </c>
      <c r="AW1585" s="13" t="s">
        <v>40</v>
      </c>
      <c r="AX1585" s="13" t="s">
        <v>76</v>
      </c>
      <c r="AY1585" s="205" t="s">
        <v>148</v>
      </c>
    </row>
    <row r="1586" spans="2:51" s="12" customFormat="1" ht="13.5">
      <c r="B1586" s="188"/>
      <c r="D1586" s="186" t="s">
        <v>158</v>
      </c>
      <c r="E1586" s="189" t="s">
        <v>20</v>
      </c>
      <c r="F1586" s="190" t="s">
        <v>426</v>
      </c>
      <c r="H1586" s="191" t="s">
        <v>20</v>
      </c>
      <c r="I1586" s="192"/>
      <c r="L1586" s="188"/>
      <c r="M1586" s="193"/>
      <c r="N1586" s="194"/>
      <c r="O1586" s="194"/>
      <c r="P1586" s="194"/>
      <c r="Q1586" s="194"/>
      <c r="R1586" s="194"/>
      <c r="S1586" s="194"/>
      <c r="T1586" s="195"/>
      <c r="AT1586" s="191" t="s">
        <v>158</v>
      </c>
      <c r="AU1586" s="191" t="s">
        <v>86</v>
      </c>
      <c r="AV1586" s="12" t="s">
        <v>22</v>
      </c>
      <c r="AW1586" s="12" t="s">
        <v>40</v>
      </c>
      <c r="AX1586" s="12" t="s">
        <v>76</v>
      </c>
      <c r="AY1586" s="191" t="s">
        <v>148</v>
      </c>
    </row>
    <row r="1587" spans="2:51" s="13" customFormat="1" ht="13.5">
      <c r="B1587" s="196"/>
      <c r="D1587" s="186" t="s">
        <v>158</v>
      </c>
      <c r="E1587" s="205" t="s">
        <v>20</v>
      </c>
      <c r="F1587" s="206" t="s">
        <v>881</v>
      </c>
      <c r="H1587" s="207">
        <v>2.52</v>
      </c>
      <c r="I1587" s="201"/>
      <c r="L1587" s="196"/>
      <c r="M1587" s="202"/>
      <c r="N1587" s="203"/>
      <c r="O1587" s="203"/>
      <c r="P1587" s="203"/>
      <c r="Q1587" s="203"/>
      <c r="R1587" s="203"/>
      <c r="S1587" s="203"/>
      <c r="T1587" s="204"/>
      <c r="AT1587" s="205" t="s">
        <v>158</v>
      </c>
      <c r="AU1587" s="205" t="s">
        <v>86</v>
      </c>
      <c r="AV1587" s="13" t="s">
        <v>86</v>
      </c>
      <c r="AW1587" s="13" t="s">
        <v>40</v>
      </c>
      <c r="AX1587" s="13" t="s">
        <v>76</v>
      </c>
      <c r="AY1587" s="205" t="s">
        <v>148</v>
      </c>
    </row>
    <row r="1588" spans="2:51" s="12" customFormat="1" ht="13.5">
      <c r="B1588" s="188"/>
      <c r="D1588" s="186" t="s">
        <v>158</v>
      </c>
      <c r="E1588" s="189" t="s">
        <v>20</v>
      </c>
      <c r="F1588" s="190" t="s">
        <v>307</v>
      </c>
      <c r="H1588" s="191" t="s">
        <v>20</v>
      </c>
      <c r="I1588" s="192"/>
      <c r="L1588" s="188"/>
      <c r="M1588" s="193"/>
      <c r="N1588" s="194"/>
      <c r="O1588" s="194"/>
      <c r="P1588" s="194"/>
      <c r="Q1588" s="194"/>
      <c r="R1588" s="194"/>
      <c r="S1588" s="194"/>
      <c r="T1588" s="195"/>
      <c r="AT1588" s="191" t="s">
        <v>158</v>
      </c>
      <c r="AU1588" s="191" t="s">
        <v>86</v>
      </c>
      <c r="AV1588" s="12" t="s">
        <v>22</v>
      </c>
      <c r="AW1588" s="12" t="s">
        <v>40</v>
      </c>
      <c r="AX1588" s="12" t="s">
        <v>76</v>
      </c>
      <c r="AY1588" s="191" t="s">
        <v>148</v>
      </c>
    </row>
    <row r="1589" spans="2:51" s="13" customFormat="1" ht="13.5">
      <c r="B1589" s="196"/>
      <c r="D1589" s="186" t="s">
        <v>158</v>
      </c>
      <c r="E1589" s="205" t="s">
        <v>20</v>
      </c>
      <c r="F1589" s="206" t="s">
        <v>882</v>
      </c>
      <c r="H1589" s="207">
        <v>1.743</v>
      </c>
      <c r="I1589" s="201"/>
      <c r="L1589" s="196"/>
      <c r="M1589" s="202"/>
      <c r="N1589" s="203"/>
      <c r="O1589" s="203"/>
      <c r="P1589" s="203"/>
      <c r="Q1589" s="203"/>
      <c r="R1589" s="203"/>
      <c r="S1589" s="203"/>
      <c r="T1589" s="204"/>
      <c r="AT1589" s="205" t="s">
        <v>158</v>
      </c>
      <c r="AU1589" s="205" t="s">
        <v>86</v>
      </c>
      <c r="AV1589" s="13" t="s">
        <v>86</v>
      </c>
      <c r="AW1589" s="13" t="s">
        <v>40</v>
      </c>
      <c r="AX1589" s="13" t="s">
        <v>76</v>
      </c>
      <c r="AY1589" s="205" t="s">
        <v>148</v>
      </c>
    </row>
    <row r="1590" spans="2:51" s="13" customFormat="1" ht="13.5">
      <c r="B1590" s="196"/>
      <c r="D1590" s="186" t="s">
        <v>158</v>
      </c>
      <c r="E1590" s="205" t="s">
        <v>20</v>
      </c>
      <c r="F1590" s="206" t="s">
        <v>883</v>
      </c>
      <c r="H1590" s="207">
        <v>2.31</v>
      </c>
      <c r="I1590" s="201"/>
      <c r="L1590" s="196"/>
      <c r="M1590" s="202"/>
      <c r="N1590" s="203"/>
      <c r="O1590" s="203"/>
      <c r="P1590" s="203"/>
      <c r="Q1590" s="203"/>
      <c r="R1590" s="203"/>
      <c r="S1590" s="203"/>
      <c r="T1590" s="204"/>
      <c r="AT1590" s="205" t="s">
        <v>158</v>
      </c>
      <c r="AU1590" s="205" t="s">
        <v>86</v>
      </c>
      <c r="AV1590" s="13" t="s">
        <v>86</v>
      </c>
      <c r="AW1590" s="13" t="s">
        <v>40</v>
      </c>
      <c r="AX1590" s="13" t="s">
        <v>76</v>
      </c>
      <c r="AY1590" s="205" t="s">
        <v>148</v>
      </c>
    </row>
    <row r="1591" spans="2:51" s="15" customFormat="1" ht="13.5">
      <c r="B1591" s="216"/>
      <c r="D1591" s="197" t="s">
        <v>158</v>
      </c>
      <c r="E1591" s="217" t="s">
        <v>20</v>
      </c>
      <c r="F1591" s="218" t="s">
        <v>191</v>
      </c>
      <c r="H1591" s="219">
        <v>11.973</v>
      </c>
      <c r="I1591" s="220"/>
      <c r="L1591" s="216"/>
      <c r="M1591" s="221"/>
      <c r="N1591" s="222"/>
      <c r="O1591" s="222"/>
      <c r="P1591" s="222"/>
      <c r="Q1591" s="222"/>
      <c r="R1591" s="222"/>
      <c r="S1591" s="222"/>
      <c r="T1591" s="223"/>
      <c r="AT1591" s="224" t="s">
        <v>158</v>
      </c>
      <c r="AU1591" s="224" t="s">
        <v>86</v>
      </c>
      <c r="AV1591" s="15" t="s">
        <v>155</v>
      </c>
      <c r="AW1591" s="15" t="s">
        <v>40</v>
      </c>
      <c r="AX1591" s="15" t="s">
        <v>22</v>
      </c>
      <c r="AY1591" s="224" t="s">
        <v>148</v>
      </c>
    </row>
    <row r="1592" spans="2:65" s="1" customFormat="1" ht="22.5" customHeight="1">
      <c r="B1592" s="173"/>
      <c r="C1592" s="174" t="s">
        <v>884</v>
      </c>
      <c r="D1592" s="174" t="s">
        <v>150</v>
      </c>
      <c r="E1592" s="175" t="s">
        <v>885</v>
      </c>
      <c r="F1592" s="176" t="s">
        <v>886</v>
      </c>
      <c r="G1592" s="177" t="s">
        <v>153</v>
      </c>
      <c r="H1592" s="178">
        <v>229.45</v>
      </c>
      <c r="I1592" s="179"/>
      <c r="J1592" s="180">
        <f>ROUND(I1592*H1592,2)</f>
        <v>0</v>
      </c>
      <c r="K1592" s="176" t="s">
        <v>154</v>
      </c>
      <c r="L1592" s="36"/>
      <c r="M1592" s="181" t="s">
        <v>20</v>
      </c>
      <c r="N1592" s="182" t="s">
        <v>48</v>
      </c>
      <c r="O1592" s="37"/>
      <c r="P1592" s="183">
        <f>O1592*H1592</f>
        <v>0</v>
      </c>
      <c r="Q1592" s="183">
        <v>0</v>
      </c>
      <c r="R1592" s="183">
        <f>Q1592*H1592</f>
        <v>0</v>
      </c>
      <c r="S1592" s="183">
        <v>0.004</v>
      </c>
      <c r="T1592" s="184">
        <f>S1592*H1592</f>
        <v>0.9178</v>
      </c>
      <c r="AR1592" s="19" t="s">
        <v>155</v>
      </c>
      <c r="AT1592" s="19" t="s">
        <v>150</v>
      </c>
      <c r="AU1592" s="19" t="s">
        <v>86</v>
      </c>
      <c r="AY1592" s="19" t="s">
        <v>148</v>
      </c>
      <c r="BE1592" s="185">
        <f>IF(N1592="základní",J1592,0)</f>
        <v>0</v>
      </c>
      <c r="BF1592" s="185">
        <f>IF(N1592="snížená",J1592,0)</f>
        <v>0</v>
      </c>
      <c r="BG1592" s="185">
        <f>IF(N1592="zákl. přenesená",J1592,0)</f>
        <v>0</v>
      </c>
      <c r="BH1592" s="185">
        <f>IF(N1592="sníž. přenesená",J1592,0)</f>
        <v>0</v>
      </c>
      <c r="BI1592" s="185">
        <f>IF(N1592="nulová",J1592,0)</f>
        <v>0</v>
      </c>
      <c r="BJ1592" s="19" t="s">
        <v>86</v>
      </c>
      <c r="BK1592" s="185">
        <f>ROUND(I1592*H1592,2)</f>
        <v>0</v>
      </c>
      <c r="BL1592" s="19" t="s">
        <v>155</v>
      </c>
      <c r="BM1592" s="19" t="s">
        <v>884</v>
      </c>
    </row>
    <row r="1593" spans="2:47" s="1" customFormat="1" ht="27">
      <c r="B1593" s="36"/>
      <c r="D1593" s="186" t="s">
        <v>156</v>
      </c>
      <c r="F1593" s="187" t="s">
        <v>887</v>
      </c>
      <c r="I1593" s="147"/>
      <c r="L1593" s="36"/>
      <c r="M1593" s="65"/>
      <c r="N1593" s="37"/>
      <c r="O1593" s="37"/>
      <c r="P1593" s="37"/>
      <c r="Q1593" s="37"/>
      <c r="R1593" s="37"/>
      <c r="S1593" s="37"/>
      <c r="T1593" s="66"/>
      <c r="AT1593" s="19" t="s">
        <v>156</v>
      </c>
      <c r="AU1593" s="19" t="s">
        <v>86</v>
      </c>
    </row>
    <row r="1594" spans="2:51" s="12" customFormat="1" ht="13.5">
      <c r="B1594" s="188"/>
      <c r="D1594" s="186" t="s">
        <v>158</v>
      </c>
      <c r="E1594" s="189" t="s">
        <v>20</v>
      </c>
      <c r="F1594" s="190" t="s">
        <v>888</v>
      </c>
      <c r="H1594" s="191" t="s">
        <v>20</v>
      </c>
      <c r="I1594" s="192"/>
      <c r="L1594" s="188"/>
      <c r="M1594" s="193"/>
      <c r="N1594" s="194"/>
      <c r="O1594" s="194"/>
      <c r="P1594" s="194"/>
      <c r="Q1594" s="194"/>
      <c r="R1594" s="194"/>
      <c r="S1594" s="194"/>
      <c r="T1594" s="195"/>
      <c r="AT1594" s="191" t="s">
        <v>158</v>
      </c>
      <c r="AU1594" s="191" t="s">
        <v>86</v>
      </c>
      <c r="AV1594" s="12" t="s">
        <v>22</v>
      </c>
      <c r="AW1594" s="12" t="s">
        <v>40</v>
      </c>
      <c r="AX1594" s="12" t="s">
        <v>76</v>
      </c>
      <c r="AY1594" s="191" t="s">
        <v>148</v>
      </c>
    </row>
    <row r="1595" spans="2:51" s="12" customFormat="1" ht="13.5">
      <c r="B1595" s="188"/>
      <c r="D1595" s="186" t="s">
        <v>158</v>
      </c>
      <c r="E1595" s="189" t="s">
        <v>20</v>
      </c>
      <c r="F1595" s="190" t="s">
        <v>175</v>
      </c>
      <c r="H1595" s="191" t="s">
        <v>20</v>
      </c>
      <c r="I1595" s="192"/>
      <c r="L1595" s="188"/>
      <c r="M1595" s="193"/>
      <c r="N1595" s="194"/>
      <c r="O1595" s="194"/>
      <c r="P1595" s="194"/>
      <c r="Q1595" s="194"/>
      <c r="R1595" s="194"/>
      <c r="S1595" s="194"/>
      <c r="T1595" s="195"/>
      <c r="AT1595" s="191" t="s">
        <v>158</v>
      </c>
      <c r="AU1595" s="191" t="s">
        <v>86</v>
      </c>
      <c r="AV1595" s="12" t="s">
        <v>22</v>
      </c>
      <c r="AW1595" s="12" t="s">
        <v>40</v>
      </c>
      <c r="AX1595" s="12" t="s">
        <v>76</v>
      </c>
      <c r="AY1595" s="191" t="s">
        <v>148</v>
      </c>
    </row>
    <row r="1596" spans="2:51" s="12" customFormat="1" ht="13.5">
      <c r="B1596" s="188"/>
      <c r="D1596" s="186" t="s">
        <v>158</v>
      </c>
      <c r="E1596" s="189" t="s">
        <v>20</v>
      </c>
      <c r="F1596" s="190" t="s">
        <v>348</v>
      </c>
      <c r="H1596" s="191" t="s">
        <v>20</v>
      </c>
      <c r="I1596" s="192"/>
      <c r="L1596" s="188"/>
      <c r="M1596" s="193"/>
      <c r="N1596" s="194"/>
      <c r="O1596" s="194"/>
      <c r="P1596" s="194"/>
      <c r="Q1596" s="194"/>
      <c r="R1596" s="194"/>
      <c r="S1596" s="194"/>
      <c r="T1596" s="195"/>
      <c r="AT1596" s="191" t="s">
        <v>158</v>
      </c>
      <c r="AU1596" s="191" t="s">
        <v>86</v>
      </c>
      <c r="AV1596" s="12" t="s">
        <v>22</v>
      </c>
      <c r="AW1596" s="12" t="s">
        <v>40</v>
      </c>
      <c r="AX1596" s="12" t="s">
        <v>76</v>
      </c>
      <c r="AY1596" s="191" t="s">
        <v>148</v>
      </c>
    </row>
    <row r="1597" spans="2:51" s="13" customFormat="1" ht="13.5">
      <c r="B1597" s="196"/>
      <c r="D1597" s="186" t="s">
        <v>158</v>
      </c>
      <c r="E1597" s="205" t="s">
        <v>20</v>
      </c>
      <c r="F1597" s="206" t="s">
        <v>349</v>
      </c>
      <c r="H1597" s="207">
        <v>16.67</v>
      </c>
      <c r="I1597" s="201"/>
      <c r="L1597" s="196"/>
      <c r="M1597" s="202"/>
      <c r="N1597" s="203"/>
      <c r="O1597" s="203"/>
      <c r="P1597" s="203"/>
      <c r="Q1597" s="203"/>
      <c r="R1597" s="203"/>
      <c r="S1597" s="203"/>
      <c r="T1597" s="204"/>
      <c r="AT1597" s="205" t="s">
        <v>158</v>
      </c>
      <c r="AU1597" s="205" t="s">
        <v>86</v>
      </c>
      <c r="AV1597" s="13" t="s">
        <v>86</v>
      </c>
      <c r="AW1597" s="13" t="s">
        <v>40</v>
      </c>
      <c r="AX1597" s="13" t="s">
        <v>76</v>
      </c>
      <c r="AY1597" s="205" t="s">
        <v>148</v>
      </c>
    </row>
    <row r="1598" spans="2:51" s="12" customFormat="1" ht="13.5">
      <c r="B1598" s="188"/>
      <c r="D1598" s="186" t="s">
        <v>158</v>
      </c>
      <c r="E1598" s="189" t="s">
        <v>20</v>
      </c>
      <c r="F1598" s="190" t="s">
        <v>350</v>
      </c>
      <c r="H1598" s="191" t="s">
        <v>20</v>
      </c>
      <c r="I1598" s="192"/>
      <c r="L1598" s="188"/>
      <c r="M1598" s="193"/>
      <c r="N1598" s="194"/>
      <c r="O1598" s="194"/>
      <c r="P1598" s="194"/>
      <c r="Q1598" s="194"/>
      <c r="R1598" s="194"/>
      <c r="S1598" s="194"/>
      <c r="T1598" s="195"/>
      <c r="AT1598" s="191" t="s">
        <v>158</v>
      </c>
      <c r="AU1598" s="191" t="s">
        <v>86</v>
      </c>
      <c r="AV1598" s="12" t="s">
        <v>22</v>
      </c>
      <c r="AW1598" s="12" t="s">
        <v>40</v>
      </c>
      <c r="AX1598" s="12" t="s">
        <v>76</v>
      </c>
      <c r="AY1598" s="191" t="s">
        <v>148</v>
      </c>
    </row>
    <row r="1599" spans="2:51" s="13" customFormat="1" ht="13.5">
      <c r="B1599" s="196"/>
      <c r="D1599" s="186" t="s">
        <v>158</v>
      </c>
      <c r="E1599" s="205" t="s">
        <v>20</v>
      </c>
      <c r="F1599" s="206" t="s">
        <v>351</v>
      </c>
      <c r="H1599" s="207">
        <v>23.69</v>
      </c>
      <c r="I1599" s="201"/>
      <c r="L1599" s="196"/>
      <c r="M1599" s="202"/>
      <c r="N1599" s="203"/>
      <c r="O1599" s="203"/>
      <c r="P1599" s="203"/>
      <c r="Q1599" s="203"/>
      <c r="R1599" s="203"/>
      <c r="S1599" s="203"/>
      <c r="T1599" s="204"/>
      <c r="AT1599" s="205" t="s">
        <v>158</v>
      </c>
      <c r="AU1599" s="205" t="s">
        <v>86</v>
      </c>
      <c r="AV1599" s="13" t="s">
        <v>86</v>
      </c>
      <c r="AW1599" s="13" t="s">
        <v>40</v>
      </c>
      <c r="AX1599" s="13" t="s">
        <v>76</v>
      </c>
      <c r="AY1599" s="205" t="s">
        <v>148</v>
      </c>
    </row>
    <row r="1600" spans="2:51" s="12" customFormat="1" ht="13.5">
      <c r="B1600" s="188"/>
      <c r="D1600" s="186" t="s">
        <v>158</v>
      </c>
      <c r="E1600" s="189" t="s">
        <v>20</v>
      </c>
      <c r="F1600" s="190" t="s">
        <v>352</v>
      </c>
      <c r="H1600" s="191" t="s">
        <v>20</v>
      </c>
      <c r="I1600" s="192"/>
      <c r="L1600" s="188"/>
      <c r="M1600" s="193"/>
      <c r="N1600" s="194"/>
      <c r="O1600" s="194"/>
      <c r="P1600" s="194"/>
      <c r="Q1600" s="194"/>
      <c r="R1600" s="194"/>
      <c r="S1600" s="194"/>
      <c r="T1600" s="195"/>
      <c r="AT1600" s="191" t="s">
        <v>158</v>
      </c>
      <c r="AU1600" s="191" t="s">
        <v>86</v>
      </c>
      <c r="AV1600" s="12" t="s">
        <v>22</v>
      </c>
      <c r="AW1600" s="12" t="s">
        <v>40</v>
      </c>
      <c r="AX1600" s="12" t="s">
        <v>76</v>
      </c>
      <c r="AY1600" s="191" t="s">
        <v>148</v>
      </c>
    </row>
    <row r="1601" spans="2:51" s="13" customFormat="1" ht="13.5">
      <c r="B1601" s="196"/>
      <c r="D1601" s="186" t="s">
        <v>158</v>
      </c>
      <c r="E1601" s="205" t="s">
        <v>20</v>
      </c>
      <c r="F1601" s="206" t="s">
        <v>353</v>
      </c>
      <c r="H1601" s="207">
        <v>6.76</v>
      </c>
      <c r="I1601" s="201"/>
      <c r="L1601" s="196"/>
      <c r="M1601" s="202"/>
      <c r="N1601" s="203"/>
      <c r="O1601" s="203"/>
      <c r="P1601" s="203"/>
      <c r="Q1601" s="203"/>
      <c r="R1601" s="203"/>
      <c r="S1601" s="203"/>
      <c r="T1601" s="204"/>
      <c r="AT1601" s="205" t="s">
        <v>158</v>
      </c>
      <c r="AU1601" s="205" t="s">
        <v>86</v>
      </c>
      <c r="AV1601" s="13" t="s">
        <v>86</v>
      </c>
      <c r="AW1601" s="13" t="s">
        <v>40</v>
      </c>
      <c r="AX1601" s="13" t="s">
        <v>76</v>
      </c>
      <c r="AY1601" s="205" t="s">
        <v>148</v>
      </c>
    </row>
    <row r="1602" spans="2:51" s="12" customFormat="1" ht="13.5">
      <c r="B1602" s="188"/>
      <c r="D1602" s="186" t="s">
        <v>158</v>
      </c>
      <c r="E1602" s="189" t="s">
        <v>20</v>
      </c>
      <c r="F1602" s="190" t="s">
        <v>354</v>
      </c>
      <c r="H1602" s="191" t="s">
        <v>20</v>
      </c>
      <c r="I1602" s="192"/>
      <c r="L1602" s="188"/>
      <c r="M1602" s="193"/>
      <c r="N1602" s="194"/>
      <c r="O1602" s="194"/>
      <c r="P1602" s="194"/>
      <c r="Q1602" s="194"/>
      <c r="R1602" s="194"/>
      <c r="S1602" s="194"/>
      <c r="T1602" s="195"/>
      <c r="AT1602" s="191" t="s">
        <v>158</v>
      </c>
      <c r="AU1602" s="191" t="s">
        <v>86</v>
      </c>
      <c r="AV1602" s="12" t="s">
        <v>22</v>
      </c>
      <c r="AW1602" s="12" t="s">
        <v>40</v>
      </c>
      <c r="AX1602" s="12" t="s">
        <v>76</v>
      </c>
      <c r="AY1602" s="191" t="s">
        <v>148</v>
      </c>
    </row>
    <row r="1603" spans="2:51" s="13" customFormat="1" ht="13.5">
      <c r="B1603" s="196"/>
      <c r="D1603" s="186" t="s">
        <v>158</v>
      </c>
      <c r="E1603" s="205" t="s">
        <v>20</v>
      </c>
      <c r="F1603" s="206" t="s">
        <v>351</v>
      </c>
      <c r="H1603" s="207">
        <v>23.69</v>
      </c>
      <c r="I1603" s="201"/>
      <c r="L1603" s="196"/>
      <c r="M1603" s="202"/>
      <c r="N1603" s="203"/>
      <c r="O1603" s="203"/>
      <c r="P1603" s="203"/>
      <c r="Q1603" s="203"/>
      <c r="R1603" s="203"/>
      <c r="S1603" s="203"/>
      <c r="T1603" s="204"/>
      <c r="AT1603" s="205" t="s">
        <v>158</v>
      </c>
      <c r="AU1603" s="205" t="s">
        <v>86</v>
      </c>
      <c r="AV1603" s="13" t="s">
        <v>86</v>
      </c>
      <c r="AW1603" s="13" t="s">
        <v>40</v>
      </c>
      <c r="AX1603" s="13" t="s">
        <v>76</v>
      </c>
      <c r="AY1603" s="205" t="s">
        <v>148</v>
      </c>
    </row>
    <row r="1604" spans="2:51" s="12" customFormat="1" ht="13.5">
      <c r="B1604" s="188"/>
      <c r="D1604" s="186" t="s">
        <v>158</v>
      </c>
      <c r="E1604" s="189" t="s">
        <v>20</v>
      </c>
      <c r="F1604" s="190" t="s">
        <v>355</v>
      </c>
      <c r="H1604" s="191" t="s">
        <v>20</v>
      </c>
      <c r="I1604" s="192"/>
      <c r="L1604" s="188"/>
      <c r="M1604" s="193"/>
      <c r="N1604" s="194"/>
      <c r="O1604" s="194"/>
      <c r="P1604" s="194"/>
      <c r="Q1604" s="194"/>
      <c r="R1604" s="194"/>
      <c r="S1604" s="194"/>
      <c r="T1604" s="195"/>
      <c r="AT1604" s="191" t="s">
        <v>158</v>
      </c>
      <c r="AU1604" s="191" t="s">
        <v>86</v>
      </c>
      <c r="AV1604" s="12" t="s">
        <v>22</v>
      </c>
      <c r="AW1604" s="12" t="s">
        <v>40</v>
      </c>
      <c r="AX1604" s="12" t="s">
        <v>76</v>
      </c>
      <c r="AY1604" s="191" t="s">
        <v>148</v>
      </c>
    </row>
    <row r="1605" spans="2:51" s="13" customFormat="1" ht="13.5">
      <c r="B1605" s="196"/>
      <c r="D1605" s="186" t="s">
        <v>158</v>
      </c>
      <c r="E1605" s="205" t="s">
        <v>20</v>
      </c>
      <c r="F1605" s="206" t="s">
        <v>349</v>
      </c>
      <c r="H1605" s="207">
        <v>16.67</v>
      </c>
      <c r="I1605" s="201"/>
      <c r="L1605" s="196"/>
      <c r="M1605" s="202"/>
      <c r="N1605" s="203"/>
      <c r="O1605" s="203"/>
      <c r="P1605" s="203"/>
      <c r="Q1605" s="203"/>
      <c r="R1605" s="203"/>
      <c r="S1605" s="203"/>
      <c r="T1605" s="204"/>
      <c r="AT1605" s="205" t="s">
        <v>158</v>
      </c>
      <c r="AU1605" s="205" t="s">
        <v>86</v>
      </c>
      <c r="AV1605" s="13" t="s">
        <v>86</v>
      </c>
      <c r="AW1605" s="13" t="s">
        <v>40</v>
      </c>
      <c r="AX1605" s="13" t="s">
        <v>76</v>
      </c>
      <c r="AY1605" s="205" t="s">
        <v>148</v>
      </c>
    </row>
    <row r="1606" spans="2:51" s="12" customFormat="1" ht="13.5">
      <c r="B1606" s="188"/>
      <c r="D1606" s="186" t="s">
        <v>158</v>
      </c>
      <c r="E1606" s="189" t="s">
        <v>20</v>
      </c>
      <c r="F1606" s="190" t="s">
        <v>356</v>
      </c>
      <c r="H1606" s="191" t="s">
        <v>20</v>
      </c>
      <c r="I1606" s="192"/>
      <c r="L1606" s="188"/>
      <c r="M1606" s="193"/>
      <c r="N1606" s="194"/>
      <c r="O1606" s="194"/>
      <c r="P1606" s="194"/>
      <c r="Q1606" s="194"/>
      <c r="R1606" s="194"/>
      <c r="S1606" s="194"/>
      <c r="T1606" s="195"/>
      <c r="AT1606" s="191" t="s">
        <v>158</v>
      </c>
      <c r="AU1606" s="191" t="s">
        <v>86</v>
      </c>
      <c r="AV1606" s="12" t="s">
        <v>22</v>
      </c>
      <c r="AW1606" s="12" t="s">
        <v>40</v>
      </c>
      <c r="AX1606" s="12" t="s">
        <v>76</v>
      </c>
      <c r="AY1606" s="191" t="s">
        <v>148</v>
      </c>
    </row>
    <row r="1607" spans="2:51" s="13" customFormat="1" ht="13.5">
      <c r="B1607" s="196"/>
      <c r="D1607" s="186" t="s">
        <v>158</v>
      </c>
      <c r="E1607" s="205" t="s">
        <v>20</v>
      </c>
      <c r="F1607" s="206" t="s">
        <v>351</v>
      </c>
      <c r="H1607" s="207">
        <v>23.69</v>
      </c>
      <c r="I1607" s="201"/>
      <c r="L1607" s="196"/>
      <c r="M1607" s="202"/>
      <c r="N1607" s="203"/>
      <c r="O1607" s="203"/>
      <c r="P1607" s="203"/>
      <c r="Q1607" s="203"/>
      <c r="R1607" s="203"/>
      <c r="S1607" s="203"/>
      <c r="T1607" s="204"/>
      <c r="AT1607" s="205" t="s">
        <v>158</v>
      </c>
      <c r="AU1607" s="205" t="s">
        <v>86</v>
      </c>
      <c r="AV1607" s="13" t="s">
        <v>86</v>
      </c>
      <c r="AW1607" s="13" t="s">
        <v>40</v>
      </c>
      <c r="AX1607" s="13" t="s">
        <v>76</v>
      </c>
      <c r="AY1607" s="205" t="s">
        <v>148</v>
      </c>
    </row>
    <row r="1608" spans="2:51" s="12" customFormat="1" ht="13.5">
      <c r="B1608" s="188"/>
      <c r="D1608" s="186" t="s">
        <v>158</v>
      </c>
      <c r="E1608" s="189" t="s">
        <v>20</v>
      </c>
      <c r="F1608" s="190" t="s">
        <v>357</v>
      </c>
      <c r="H1608" s="191" t="s">
        <v>20</v>
      </c>
      <c r="I1608" s="192"/>
      <c r="L1608" s="188"/>
      <c r="M1608" s="193"/>
      <c r="N1608" s="194"/>
      <c r="O1608" s="194"/>
      <c r="P1608" s="194"/>
      <c r="Q1608" s="194"/>
      <c r="R1608" s="194"/>
      <c r="S1608" s="194"/>
      <c r="T1608" s="195"/>
      <c r="AT1608" s="191" t="s">
        <v>158</v>
      </c>
      <c r="AU1608" s="191" t="s">
        <v>86</v>
      </c>
      <c r="AV1608" s="12" t="s">
        <v>22</v>
      </c>
      <c r="AW1608" s="12" t="s">
        <v>40</v>
      </c>
      <c r="AX1608" s="12" t="s">
        <v>76</v>
      </c>
      <c r="AY1608" s="191" t="s">
        <v>148</v>
      </c>
    </row>
    <row r="1609" spans="2:51" s="13" customFormat="1" ht="13.5">
      <c r="B1609" s="196"/>
      <c r="D1609" s="186" t="s">
        <v>158</v>
      </c>
      <c r="E1609" s="205" t="s">
        <v>20</v>
      </c>
      <c r="F1609" s="206" t="s">
        <v>358</v>
      </c>
      <c r="H1609" s="207">
        <v>1.19</v>
      </c>
      <c r="I1609" s="201"/>
      <c r="L1609" s="196"/>
      <c r="M1609" s="202"/>
      <c r="N1609" s="203"/>
      <c r="O1609" s="203"/>
      <c r="P1609" s="203"/>
      <c r="Q1609" s="203"/>
      <c r="R1609" s="203"/>
      <c r="S1609" s="203"/>
      <c r="T1609" s="204"/>
      <c r="AT1609" s="205" t="s">
        <v>158</v>
      </c>
      <c r="AU1609" s="205" t="s">
        <v>86</v>
      </c>
      <c r="AV1609" s="13" t="s">
        <v>86</v>
      </c>
      <c r="AW1609" s="13" t="s">
        <v>40</v>
      </c>
      <c r="AX1609" s="13" t="s">
        <v>76</v>
      </c>
      <c r="AY1609" s="205" t="s">
        <v>148</v>
      </c>
    </row>
    <row r="1610" spans="2:51" s="12" customFormat="1" ht="13.5">
      <c r="B1610" s="188"/>
      <c r="D1610" s="186" t="s">
        <v>158</v>
      </c>
      <c r="E1610" s="189" t="s">
        <v>20</v>
      </c>
      <c r="F1610" s="190" t="s">
        <v>359</v>
      </c>
      <c r="H1610" s="191" t="s">
        <v>20</v>
      </c>
      <c r="I1610" s="192"/>
      <c r="L1610" s="188"/>
      <c r="M1610" s="193"/>
      <c r="N1610" s="194"/>
      <c r="O1610" s="194"/>
      <c r="P1610" s="194"/>
      <c r="Q1610" s="194"/>
      <c r="R1610" s="194"/>
      <c r="S1610" s="194"/>
      <c r="T1610" s="195"/>
      <c r="AT1610" s="191" t="s">
        <v>158</v>
      </c>
      <c r="AU1610" s="191" t="s">
        <v>86</v>
      </c>
      <c r="AV1610" s="12" t="s">
        <v>22</v>
      </c>
      <c r="AW1610" s="12" t="s">
        <v>40</v>
      </c>
      <c r="AX1610" s="12" t="s">
        <v>76</v>
      </c>
      <c r="AY1610" s="191" t="s">
        <v>148</v>
      </c>
    </row>
    <row r="1611" spans="2:51" s="13" customFormat="1" ht="13.5">
      <c r="B1611" s="196"/>
      <c r="D1611" s="186" t="s">
        <v>158</v>
      </c>
      <c r="E1611" s="205" t="s">
        <v>20</v>
      </c>
      <c r="F1611" s="206" t="s">
        <v>358</v>
      </c>
      <c r="H1611" s="207">
        <v>1.19</v>
      </c>
      <c r="I1611" s="201"/>
      <c r="L1611" s="196"/>
      <c r="M1611" s="202"/>
      <c r="N1611" s="203"/>
      <c r="O1611" s="203"/>
      <c r="P1611" s="203"/>
      <c r="Q1611" s="203"/>
      <c r="R1611" s="203"/>
      <c r="S1611" s="203"/>
      <c r="T1611" s="204"/>
      <c r="AT1611" s="205" t="s">
        <v>158</v>
      </c>
      <c r="AU1611" s="205" t="s">
        <v>86</v>
      </c>
      <c r="AV1611" s="13" t="s">
        <v>86</v>
      </c>
      <c r="AW1611" s="13" t="s">
        <v>40</v>
      </c>
      <c r="AX1611" s="13" t="s">
        <v>76</v>
      </c>
      <c r="AY1611" s="205" t="s">
        <v>148</v>
      </c>
    </row>
    <row r="1612" spans="2:51" s="12" customFormat="1" ht="13.5">
      <c r="B1612" s="188"/>
      <c r="D1612" s="186" t="s">
        <v>158</v>
      </c>
      <c r="E1612" s="189" t="s">
        <v>20</v>
      </c>
      <c r="F1612" s="190" t="s">
        <v>360</v>
      </c>
      <c r="H1612" s="191" t="s">
        <v>20</v>
      </c>
      <c r="I1612" s="192"/>
      <c r="L1612" s="188"/>
      <c r="M1612" s="193"/>
      <c r="N1612" s="194"/>
      <c r="O1612" s="194"/>
      <c r="P1612" s="194"/>
      <c r="Q1612" s="194"/>
      <c r="R1612" s="194"/>
      <c r="S1612" s="194"/>
      <c r="T1612" s="195"/>
      <c r="AT1612" s="191" t="s">
        <v>158</v>
      </c>
      <c r="AU1612" s="191" t="s">
        <v>86</v>
      </c>
      <c r="AV1612" s="12" t="s">
        <v>22</v>
      </c>
      <c r="AW1612" s="12" t="s">
        <v>40</v>
      </c>
      <c r="AX1612" s="12" t="s">
        <v>76</v>
      </c>
      <c r="AY1612" s="191" t="s">
        <v>148</v>
      </c>
    </row>
    <row r="1613" spans="2:51" s="13" customFormat="1" ht="13.5">
      <c r="B1613" s="196"/>
      <c r="D1613" s="186" t="s">
        <v>158</v>
      </c>
      <c r="E1613" s="205" t="s">
        <v>20</v>
      </c>
      <c r="F1613" s="206" t="s">
        <v>358</v>
      </c>
      <c r="H1613" s="207">
        <v>1.19</v>
      </c>
      <c r="I1613" s="201"/>
      <c r="L1613" s="196"/>
      <c r="M1613" s="202"/>
      <c r="N1613" s="203"/>
      <c r="O1613" s="203"/>
      <c r="P1613" s="203"/>
      <c r="Q1613" s="203"/>
      <c r="R1613" s="203"/>
      <c r="S1613" s="203"/>
      <c r="T1613" s="204"/>
      <c r="AT1613" s="205" t="s">
        <v>158</v>
      </c>
      <c r="AU1613" s="205" t="s">
        <v>86</v>
      </c>
      <c r="AV1613" s="13" t="s">
        <v>86</v>
      </c>
      <c r="AW1613" s="13" t="s">
        <v>40</v>
      </c>
      <c r="AX1613" s="13" t="s">
        <v>76</v>
      </c>
      <c r="AY1613" s="205" t="s">
        <v>148</v>
      </c>
    </row>
    <row r="1614" spans="2:51" s="12" customFormat="1" ht="13.5">
      <c r="B1614" s="188"/>
      <c r="D1614" s="186" t="s">
        <v>158</v>
      </c>
      <c r="E1614" s="189" t="s">
        <v>20</v>
      </c>
      <c r="F1614" s="190" t="s">
        <v>361</v>
      </c>
      <c r="H1614" s="191" t="s">
        <v>20</v>
      </c>
      <c r="I1614" s="192"/>
      <c r="L1614" s="188"/>
      <c r="M1614" s="193"/>
      <c r="N1614" s="194"/>
      <c r="O1614" s="194"/>
      <c r="P1614" s="194"/>
      <c r="Q1614" s="194"/>
      <c r="R1614" s="194"/>
      <c r="S1614" s="194"/>
      <c r="T1614" s="195"/>
      <c r="AT1614" s="191" t="s">
        <v>158</v>
      </c>
      <c r="AU1614" s="191" t="s">
        <v>86</v>
      </c>
      <c r="AV1614" s="12" t="s">
        <v>22</v>
      </c>
      <c r="AW1614" s="12" t="s">
        <v>40</v>
      </c>
      <c r="AX1614" s="12" t="s">
        <v>76</v>
      </c>
      <c r="AY1614" s="191" t="s">
        <v>148</v>
      </c>
    </row>
    <row r="1615" spans="2:51" s="13" customFormat="1" ht="13.5">
      <c r="B1615" s="196"/>
      <c r="D1615" s="186" t="s">
        <v>158</v>
      </c>
      <c r="E1615" s="205" t="s">
        <v>20</v>
      </c>
      <c r="F1615" s="206" t="s">
        <v>362</v>
      </c>
      <c r="H1615" s="207">
        <v>6.58</v>
      </c>
      <c r="I1615" s="201"/>
      <c r="L1615" s="196"/>
      <c r="M1615" s="202"/>
      <c r="N1615" s="203"/>
      <c r="O1615" s="203"/>
      <c r="P1615" s="203"/>
      <c r="Q1615" s="203"/>
      <c r="R1615" s="203"/>
      <c r="S1615" s="203"/>
      <c r="T1615" s="204"/>
      <c r="AT1615" s="205" t="s">
        <v>158</v>
      </c>
      <c r="AU1615" s="205" t="s">
        <v>86</v>
      </c>
      <c r="AV1615" s="13" t="s">
        <v>86</v>
      </c>
      <c r="AW1615" s="13" t="s">
        <v>40</v>
      </c>
      <c r="AX1615" s="13" t="s">
        <v>76</v>
      </c>
      <c r="AY1615" s="205" t="s">
        <v>148</v>
      </c>
    </row>
    <row r="1616" spans="2:51" s="12" customFormat="1" ht="13.5">
      <c r="B1616" s="188"/>
      <c r="D1616" s="186" t="s">
        <v>158</v>
      </c>
      <c r="E1616" s="189" t="s">
        <v>20</v>
      </c>
      <c r="F1616" s="190" t="s">
        <v>363</v>
      </c>
      <c r="H1616" s="191" t="s">
        <v>20</v>
      </c>
      <c r="I1616" s="192"/>
      <c r="L1616" s="188"/>
      <c r="M1616" s="193"/>
      <c r="N1616" s="194"/>
      <c r="O1616" s="194"/>
      <c r="P1616" s="194"/>
      <c r="Q1616" s="194"/>
      <c r="R1616" s="194"/>
      <c r="S1616" s="194"/>
      <c r="T1616" s="195"/>
      <c r="AT1616" s="191" t="s">
        <v>158</v>
      </c>
      <c r="AU1616" s="191" t="s">
        <v>86</v>
      </c>
      <c r="AV1616" s="12" t="s">
        <v>22</v>
      </c>
      <c r="AW1616" s="12" t="s">
        <v>40</v>
      </c>
      <c r="AX1616" s="12" t="s">
        <v>76</v>
      </c>
      <c r="AY1616" s="191" t="s">
        <v>148</v>
      </c>
    </row>
    <row r="1617" spans="2:51" s="13" customFormat="1" ht="13.5">
      <c r="B1617" s="196"/>
      <c r="D1617" s="186" t="s">
        <v>158</v>
      </c>
      <c r="E1617" s="205" t="s">
        <v>20</v>
      </c>
      <c r="F1617" s="206" t="s">
        <v>351</v>
      </c>
      <c r="H1617" s="207">
        <v>23.69</v>
      </c>
      <c r="I1617" s="201"/>
      <c r="L1617" s="196"/>
      <c r="M1617" s="202"/>
      <c r="N1617" s="203"/>
      <c r="O1617" s="203"/>
      <c r="P1617" s="203"/>
      <c r="Q1617" s="203"/>
      <c r="R1617" s="203"/>
      <c r="S1617" s="203"/>
      <c r="T1617" s="204"/>
      <c r="AT1617" s="205" t="s">
        <v>158</v>
      </c>
      <c r="AU1617" s="205" t="s">
        <v>86</v>
      </c>
      <c r="AV1617" s="13" t="s">
        <v>86</v>
      </c>
      <c r="AW1617" s="13" t="s">
        <v>40</v>
      </c>
      <c r="AX1617" s="13" t="s">
        <v>76</v>
      </c>
      <c r="AY1617" s="205" t="s">
        <v>148</v>
      </c>
    </row>
    <row r="1618" spans="2:51" s="12" customFormat="1" ht="13.5">
      <c r="B1618" s="188"/>
      <c r="D1618" s="186" t="s">
        <v>158</v>
      </c>
      <c r="E1618" s="189" t="s">
        <v>20</v>
      </c>
      <c r="F1618" s="190" t="s">
        <v>364</v>
      </c>
      <c r="H1618" s="191" t="s">
        <v>20</v>
      </c>
      <c r="I1618" s="192"/>
      <c r="L1618" s="188"/>
      <c r="M1618" s="193"/>
      <c r="N1618" s="194"/>
      <c r="O1618" s="194"/>
      <c r="P1618" s="194"/>
      <c r="Q1618" s="194"/>
      <c r="R1618" s="194"/>
      <c r="S1618" s="194"/>
      <c r="T1618" s="195"/>
      <c r="AT1618" s="191" t="s">
        <v>158</v>
      </c>
      <c r="AU1618" s="191" t="s">
        <v>86</v>
      </c>
      <c r="AV1618" s="12" t="s">
        <v>22</v>
      </c>
      <c r="AW1618" s="12" t="s">
        <v>40</v>
      </c>
      <c r="AX1618" s="12" t="s">
        <v>76</v>
      </c>
      <c r="AY1618" s="191" t="s">
        <v>148</v>
      </c>
    </row>
    <row r="1619" spans="2:51" s="13" customFormat="1" ht="13.5">
      <c r="B1619" s="196"/>
      <c r="D1619" s="186" t="s">
        <v>158</v>
      </c>
      <c r="E1619" s="205" t="s">
        <v>20</v>
      </c>
      <c r="F1619" s="206" t="s">
        <v>349</v>
      </c>
      <c r="H1619" s="207">
        <v>16.67</v>
      </c>
      <c r="I1619" s="201"/>
      <c r="L1619" s="196"/>
      <c r="M1619" s="202"/>
      <c r="N1619" s="203"/>
      <c r="O1619" s="203"/>
      <c r="P1619" s="203"/>
      <c r="Q1619" s="203"/>
      <c r="R1619" s="203"/>
      <c r="S1619" s="203"/>
      <c r="T1619" s="204"/>
      <c r="AT1619" s="205" t="s">
        <v>158</v>
      </c>
      <c r="AU1619" s="205" t="s">
        <v>86</v>
      </c>
      <c r="AV1619" s="13" t="s">
        <v>86</v>
      </c>
      <c r="AW1619" s="13" t="s">
        <v>40</v>
      </c>
      <c r="AX1619" s="13" t="s">
        <v>76</v>
      </c>
      <c r="AY1619" s="205" t="s">
        <v>148</v>
      </c>
    </row>
    <row r="1620" spans="2:51" s="12" customFormat="1" ht="13.5">
      <c r="B1620" s="188"/>
      <c r="D1620" s="186" t="s">
        <v>158</v>
      </c>
      <c r="E1620" s="189" t="s">
        <v>20</v>
      </c>
      <c r="F1620" s="190" t="s">
        <v>365</v>
      </c>
      <c r="H1620" s="191" t="s">
        <v>20</v>
      </c>
      <c r="I1620" s="192"/>
      <c r="L1620" s="188"/>
      <c r="M1620" s="193"/>
      <c r="N1620" s="194"/>
      <c r="O1620" s="194"/>
      <c r="P1620" s="194"/>
      <c r="Q1620" s="194"/>
      <c r="R1620" s="194"/>
      <c r="S1620" s="194"/>
      <c r="T1620" s="195"/>
      <c r="AT1620" s="191" t="s">
        <v>158</v>
      </c>
      <c r="AU1620" s="191" t="s">
        <v>86</v>
      </c>
      <c r="AV1620" s="12" t="s">
        <v>22</v>
      </c>
      <c r="AW1620" s="12" t="s">
        <v>40</v>
      </c>
      <c r="AX1620" s="12" t="s">
        <v>76</v>
      </c>
      <c r="AY1620" s="191" t="s">
        <v>148</v>
      </c>
    </row>
    <row r="1621" spans="2:51" s="13" customFormat="1" ht="13.5">
      <c r="B1621" s="196"/>
      <c r="D1621" s="186" t="s">
        <v>158</v>
      </c>
      <c r="E1621" s="205" t="s">
        <v>20</v>
      </c>
      <c r="F1621" s="206" t="s">
        <v>366</v>
      </c>
      <c r="H1621" s="207">
        <v>0.88</v>
      </c>
      <c r="I1621" s="201"/>
      <c r="L1621" s="196"/>
      <c r="M1621" s="202"/>
      <c r="N1621" s="203"/>
      <c r="O1621" s="203"/>
      <c r="P1621" s="203"/>
      <c r="Q1621" s="203"/>
      <c r="R1621" s="203"/>
      <c r="S1621" s="203"/>
      <c r="T1621" s="204"/>
      <c r="AT1621" s="205" t="s">
        <v>158</v>
      </c>
      <c r="AU1621" s="205" t="s">
        <v>86</v>
      </c>
      <c r="AV1621" s="13" t="s">
        <v>86</v>
      </c>
      <c r="AW1621" s="13" t="s">
        <v>40</v>
      </c>
      <c r="AX1621" s="13" t="s">
        <v>76</v>
      </c>
      <c r="AY1621" s="205" t="s">
        <v>148</v>
      </c>
    </row>
    <row r="1622" spans="2:51" s="12" customFormat="1" ht="13.5">
      <c r="B1622" s="188"/>
      <c r="D1622" s="186" t="s">
        <v>158</v>
      </c>
      <c r="E1622" s="189" t="s">
        <v>20</v>
      </c>
      <c r="F1622" s="190" t="s">
        <v>367</v>
      </c>
      <c r="H1622" s="191" t="s">
        <v>20</v>
      </c>
      <c r="I1622" s="192"/>
      <c r="L1622" s="188"/>
      <c r="M1622" s="193"/>
      <c r="N1622" s="194"/>
      <c r="O1622" s="194"/>
      <c r="P1622" s="194"/>
      <c r="Q1622" s="194"/>
      <c r="R1622" s="194"/>
      <c r="S1622" s="194"/>
      <c r="T1622" s="195"/>
      <c r="AT1622" s="191" t="s">
        <v>158</v>
      </c>
      <c r="AU1622" s="191" t="s">
        <v>86</v>
      </c>
      <c r="AV1622" s="12" t="s">
        <v>22</v>
      </c>
      <c r="AW1622" s="12" t="s">
        <v>40</v>
      </c>
      <c r="AX1622" s="12" t="s">
        <v>76</v>
      </c>
      <c r="AY1622" s="191" t="s">
        <v>148</v>
      </c>
    </row>
    <row r="1623" spans="2:51" s="13" customFormat="1" ht="13.5">
      <c r="B1623" s="196"/>
      <c r="D1623" s="186" t="s">
        <v>158</v>
      </c>
      <c r="E1623" s="205" t="s">
        <v>20</v>
      </c>
      <c r="F1623" s="206" t="s">
        <v>366</v>
      </c>
      <c r="H1623" s="207">
        <v>0.88</v>
      </c>
      <c r="I1623" s="201"/>
      <c r="L1623" s="196"/>
      <c r="M1623" s="202"/>
      <c r="N1623" s="203"/>
      <c r="O1623" s="203"/>
      <c r="P1623" s="203"/>
      <c r="Q1623" s="203"/>
      <c r="R1623" s="203"/>
      <c r="S1623" s="203"/>
      <c r="T1623" s="204"/>
      <c r="AT1623" s="205" t="s">
        <v>158</v>
      </c>
      <c r="AU1623" s="205" t="s">
        <v>86</v>
      </c>
      <c r="AV1623" s="13" t="s">
        <v>86</v>
      </c>
      <c r="AW1623" s="13" t="s">
        <v>40</v>
      </c>
      <c r="AX1623" s="13" t="s">
        <v>76</v>
      </c>
      <c r="AY1623" s="205" t="s">
        <v>148</v>
      </c>
    </row>
    <row r="1624" spans="2:51" s="12" customFormat="1" ht="13.5">
      <c r="B1624" s="188"/>
      <c r="D1624" s="186" t="s">
        <v>158</v>
      </c>
      <c r="E1624" s="189" t="s">
        <v>20</v>
      </c>
      <c r="F1624" s="190" t="s">
        <v>368</v>
      </c>
      <c r="H1624" s="191" t="s">
        <v>20</v>
      </c>
      <c r="I1624" s="192"/>
      <c r="L1624" s="188"/>
      <c r="M1624" s="193"/>
      <c r="N1624" s="194"/>
      <c r="O1624" s="194"/>
      <c r="P1624" s="194"/>
      <c r="Q1624" s="194"/>
      <c r="R1624" s="194"/>
      <c r="S1624" s="194"/>
      <c r="T1624" s="195"/>
      <c r="AT1624" s="191" t="s">
        <v>158</v>
      </c>
      <c r="AU1624" s="191" t="s">
        <v>86</v>
      </c>
      <c r="AV1624" s="12" t="s">
        <v>22</v>
      </c>
      <c r="AW1624" s="12" t="s">
        <v>40</v>
      </c>
      <c r="AX1624" s="12" t="s">
        <v>76</v>
      </c>
      <c r="AY1624" s="191" t="s">
        <v>148</v>
      </c>
    </row>
    <row r="1625" spans="2:51" s="13" customFormat="1" ht="13.5">
      <c r="B1625" s="196"/>
      <c r="D1625" s="186" t="s">
        <v>158</v>
      </c>
      <c r="E1625" s="205" t="s">
        <v>20</v>
      </c>
      <c r="F1625" s="206" t="s">
        <v>366</v>
      </c>
      <c r="H1625" s="207">
        <v>0.88</v>
      </c>
      <c r="I1625" s="201"/>
      <c r="L1625" s="196"/>
      <c r="M1625" s="202"/>
      <c r="N1625" s="203"/>
      <c r="O1625" s="203"/>
      <c r="P1625" s="203"/>
      <c r="Q1625" s="203"/>
      <c r="R1625" s="203"/>
      <c r="S1625" s="203"/>
      <c r="T1625" s="204"/>
      <c r="AT1625" s="205" t="s">
        <v>158</v>
      </c>
      <c r="AU1625" s="205" t="s">
        <v>86</v>
      </c>
      <c r="AV1625" s="13" t="s">
        <v>86</v>
      </c>
      <c r="AW1625" s="13" t="s">
        <v>40</v>
      </c>
      <c r="AX1625" s="13" t="s">
        <v>76</v>
      </c>
      <c r="AY1625" s="205" t="s">
        <v>148</v>
      </c>
    </row>
    <row r="1626" spans="2:51" s="12" customFormat="1" ht="13.5">
      <c r="B1626" s="188"/>
      <c r="D1626" s="186" t="s">
        <v>158</v>
      </c>
      <c r="E1626" s="189" t="s">
        <v>20</v>
      </c>
      <c r="F1626" s="190" t="s">
        <v>369</v>
      </c>
      <c r="H1626" s="191" t="s">
        <v>20</v>
      </c>
      <c r="I1626" s="192"/>
      <c r="L1626" s="188"/>
      <c r="M1626" s="193"/>
      <c r="N1626" s="194"/>
      <c r="O1626" s="194"/>
      <c r="P1626" s="194"/>
      <c r="Q1626" s="194"/>
      <c r="R1626" s="194"/>
      <c r="S1626" s="194"/>
      <c r="T1626" s="195"/>
      <c r="AT1626" s="191" t="s">
        <v>158</v>
      </c>
      <c r="AU1626" s="191" t="s">
        <v>86</v>
      </c>
      <c r="AV1626" s="12" t="s">
        <v>22</v>
      </c>
      <c r="AW1626" s="12" t="s">
        <v>40</v>
      </c>
      <c r="AX1626" s="12" t="s">
        <v>76</v>
      </c>
      <c r="AY1626" s="191" t="s">
        <v>148</v>
      </c>
    </row>
    <row r="1627" spans="2:51" s="13" customFormat="1" ht="13.5">
      <c r="B1627" s="196"/>
      <c r="D1627" s="186" t="s">
        <v>158</v>
      </c>
      <c r="E1627" s="205" t="s">
        <v>20</v>
      </c>
      <c r="F1627" s="206" t="s">
        <v>366</v>
      </c>
      <c r="H1627" s="207">
        <v>0.88</v>
      </c>
      <c r="I1627" s="201"/>
      <c r="L1627" s="196"/>
      <c r="M1627" s="202"/>
      <c r="N1627" s="203"/>
      <c r="O1627" s="203"/>
      <c r="P1627" s="203"/>
      <c r="Q1627" s="203"/>
      <c r="R1627" s="203"/>
      <c r="S1627" s="203"/>
      <c r="T1627" s="204"/>
      <c r="AT1627" s="205" t="s">
        <v>158</v>
      </c>
      <c r="AU1627" s="205" t="s">
        <v>86</v>
      </c>
      <c r="AV1627" s="13" t="s">
        <v>86</v>
      </c>
      <c r="AW1627" s="13" t="s">
        <v>40</v>
      </c>
      <c r="AX1627" s="13" t="s">
        <v>76</v>
      </c>
      <c r="AY1627" s="205" t="s">
        <v>148</v>
      </c>
    </row>
    <row r="1628" spans="2:51" s="12" customFormat="1" ht="13.5">
      <c r="B1628" s="188"/>
      <c r="D1628" s="186" t="s">
        <v>158</v>
      </c>
      <c r="E1628" s="189" t="s">
        <v>20</v>
      </c>
      <c r="F1628" s="190" t="s">
        <v>370</v>
      </c>
      <c r="H1628" s="191" t="s">
        <v>20</v>
      </c>
      <c r="I1628" s="192"/>
      <c r="L1628" s="188"/>
      <c r="M1628" s="193"/>
      <c r="N1628" s="194"/>
      <c r="O1628" s="194"/>
      <c r="P1628" s="194"/>
      <c r="Q1628" s="194"/>
      <c r="R1628" s="194"/>
      <c r="S1628" s="194"/>
      <c r="T1628" s="195"/>
      <c r="AT1628" s="191" t="s">
        <v>158</v>
      </c>
      <c r="AU1628" s="191" t="s">
        <v>86</v>
      </c>
      <c r="AV1628" s="12" t="s">
        <v>22</v>
      </c>
      <c r="AW1628" s="12" t="s">
        <v>40</v>
      </c>
      <c r="AX1628" s="12" t="s">
        <v>76</v>
      </c>
      <c r="AY1628" s="191" t="s">
        <v>148</v>
      </c>
    </row>
    <row r="1629" spans="2:51" s="13" customFormat="1" ht="13.5">
      <c r="B1629" s="196"/>
      <c r="D1629" s="186" t="s">
        <v>158</v>
      </c>
      <c r="E1629" s="205" t="s">
        <v>20</v>
      </c>
      <c r="F1629" s="206" t="s">
        <v>366</v>
      </c>
      <c r="H1629" s="207">
        <v>0.88</v>
      </c>
      <c r="I1629" s="201"/>
      <c r="L1629" s="196"/>
      <c r="M1629" s="202"/>
      <c r="N1629" s="203"/>
      <c r="O1629" s="203"/>
      <c r="P1629" s="203"/>
      <c r="Q1629" s="203"/>
      <c r="R1629" s="203"/>
      <c r="S1629" s="203"/>
      <c r="T1629" s="204"/>
      <c r="AT1629" s="205" t="s">
        <v>158</v>
      </c>
      <c r="AU1629" s="205" t="s">
        <v>86</v>
      </c>
      <c r="AV1629" s="13" t="s">
        <v>86</v>
      </c>
      <c r="AW1629" s="13" t="s">
        <v>40</v>
      </c>
      <c r="AX1629" s="13" t="s">
        <v>76</v>
      </c>
      <c r="AY1629" s="205" t="s">
        <v>148</v>
      </c>
    </row>
    <row r="1630" spans="2:51" s="12" customFormat="1" ht="13.5">
      <c r="B1630" s="188"/>
      <c r="D1630" s="186" t="s">
        <v>158</v>
      </c>
      <c r="E1630" s="189" t="s">
        <v>20</v>
      </c>
      <c r="F1630" s="190" t="s">
        <v>371</v>
      </c>
      <c r="H1630" s="191" t="s">
        <v>20</v>
      </c>
      <c r="I1630" s="192"/>
      <c r="L1630" s="188"/>
      <c r="M1630" s="193"/>
      <c r="N1630" s="194"/>
      <c r="O1630" s="194"/>
      <c r="P1630" s="194"/>
      <c r="Q1630" s="194"/>
      <c r="R1630" s="194"/>
      <c r="S1630" s="194"/>
      <c r="T1630" s="195"/>
      <c r="AT1630" s="191" t="s">
        <v>158</v>
      </c>
      <c r="AU1630" s="191" t="s">
        <v>86</v>
      </c>
      <c r="AV1630" s="12" t="s">
        <v>22</v>
      </c>
      <c r="AW1630" s="12" t="s">
        <v>40</v>
      </c>
      <c r="AX1630" s="12" t="s">
        <v>76</v>
      </c>
      <c r="AY1630" s="191" t="s">
        <v>148</v>
      </c>
    </row>
    <row r="1631" spans="2:51" s="13" customFormat="1" ht="13.5">
      <c r="B1631" s="196"/>
      <c r="D1631" s="186" t="s">
        <v>158</v>
      </c>
      <c r="E1631" s="205" t="s">
        <v>20</v>
      </c>
      <c r="F1631" s="206" t="s">
        <v>366</v>
      </c>
      <c r="H1631" s="207">
        <v>0.88</v>
      </c>
      <c r="I1631" s="201"/>
      <c r="L1631" s="196"/>
      <c r="M1631" s="202"/>
      <c r="N1631" s="203"/>
      <c r="O1631" s="203"/>
      <c r="P1631" s="203"/>
      <c r="Q1631" s="203"/>
      <c r="R1631" s="203"/>
      <c r="S1631" s="203"/>
      <c r="T1631" s="204"/>
      <c r="AT1631" s="205" t="s">
        <v>158</v>
      </c>
      <c r="AU1631" s="205" t="s">
        <v>86</v>
      </c>
      <c r="AV1631" s="13" t="s">
        <v>86</v>
      </c>
      <c r="AW1631" s="13" t="s">
        <v>40</v>
      </c>
      <c r="AX1631" s="13" t="s">
        <v>76</v>
      </c>
      <c r="AY1631" s="205" t="s">
        <v>148</v>
      </c>
    </row>
    <row r="1632" spans="2:51" s="12" customFormat="1" ht="13.5">
      <c r="B1632" s="188"/>
      <c r="D1632" s="186" t="s">
        <v>158</v>
      </c>
      <c r="E1632" s="189" t="s">
        <v>20</v>
      </c>
      <c r="F1632" s="190" t="s">
        <v>372</v>
      </c>
      <c r="H1632" s="191" t="s">
        <v>20</v>
      </c>
      <c r="I1632" s="192"/>
      <c r="L1632" s="188"/>
      <c r="M1632" s="193"/>
      <c r="N1632" s="194"/>
      <c r="O1632" s="194"/>
      <c r="P1632" s="194"/>
      <c r="Q1632" s="194"/>
      <c r="R1632" s="194"/>
      <c r="S1632" s="194"/>
      <c r="T1632" s="195"/>
      <c r="AT1632" s="191" t="s">
        <v>158</v>
      </c>
      <c r="AU1632" s="191" t="s">
        <v>86</v>
      </c>
      <c r="AV1632" s="12" t="s">
        <v>22</v>
      </c>
      <c r="AW1632" s="12" t="s">
        <v>40</v>
      </c>
      <c r="AX1632" s="12" t="s">
        <v>76</v>
      </c>
      <c r="AY1632" s="191" t="s">
        <v>148</v>
      </c>
    </row>
    <row r="1633" spans="2:51" s="13" customFormat="1" ht="13.5">
      <c r="B1633" s="196"/>
      <c r="D1633" s="186" t="s">
        <v>158</v>
      </c>
      <c r="E1633" s="205" t="s">
        <v>20</v>
      </c>
      <c r="F1633" s="206" t="s">
        <v>366</v>
      </c>
      <c r="H1633" s="207">
        <v>0.88</v>
      </c>
      <c r="I1633" s="201"/>
      <c r="L1633" s="196"/>
      <c r="M1633" s="202"/>
      <c r="N1633" s="203"/>
      <c r="O1633" s="203"/>
      <c r="P1633" s="203"/>
      <c r="Q1633" s="203"/>
      <c r="R1633" s="203"/>
      <c r="S1633" s="203"/>
      <c r="T1633" s="204"/>
      <c r="AT1633" s="205" t="s">
        <v>158</v>
      </c>
      <c r="AU1633" s="205" t="s">
        <v>86</v>
      </c>
      <c r="AV1633" s="13" t="s">
        <v>86</v>
      </c>
      <c r="AW1633" s="13" t="s">
        <v>40</v>
      </c>
      <c r="AX1633" s="13" t="s">
        <v>76</v>
      </c>
      <c r="AY1633" s="205" t="s">
        <v>148</v>
      </c>
    </row>
    <row r="1634" spans="2:51" s="12" customFormat="1" ht="13.5">
      <c r="B1634" s="188"/>
      <c r="D1634" s="186" t="s">
        <v>158</v>
      </c>
      <c r="E1634" s="189" t="s">
        <v>20</v>
      </c>
      <c r="F1634" s="190" t="s">
        <v>373</v>
      </c>
      <c r="H1634" s="191" t="s">
        <v>20</v>
      </c>
      <c r="I1634" s="192"/>
      <c r="L1634" s="188"/>
      <c r="M1634" s="193"/>
      <c r="N1634" s="194"/>
      <c r="O1634" s="194"/>
      <c r="P1634" s="194"/>
      <c r="Q1634" s="194"/>
      <c r="R1634" s="194"/>
      <c r="S1634" s="194"/>
      <c r="T1634" s="195"/>
      <c r="AT1634" s="191" t="s">
        <v>158</v>
      </c>
      <c r="AU1634" s="191" t="s">
        <v>86</v>
      </c>
      <c r="AV1634" s="12" t="s">
        <v>22</v>
      </c>
      <c r="AW1634" s="12" t="s">
        <v>40</v>
      </c>
      <c r="AX1634" s="12" t="s">
        <v>76</v>
      </c>
      <c r="AY1634" s="191" t="s">
        <v>148</v>
      </c>
    </row>
    <row r="1635" spans="2:51" s="13" customFormat="1" ht="13.5">
      <c r="B1635" s="196"/>
      <c r="D1635" s="186" t="s">
        <v>158</v>
      </c>
      <c r="E1635" s="205" t="s">
        <v>20</v>
      </c>
      <c r="F1635" s="206" t="s">
        <v>366</v>
      </c>
      <c r="H1635" s="207">
        <v>0.88</v>
      </c>
      <c r="I1635" s="201"/>
      <c r="L1635" s="196"/>
      <c r="M1635" s="202"/>
      <c r="N1635" s="203"/>
      <c r="O1635" s="203"/>
      <c r="P1635" s="203"/>
      <c r="Q1635" s="203"/>
      <c r="R1635" s="203"/>
      <c r="S1635" s="203"/>
      <c r="T1635" s="204"/>
      <c r="AT1635" s="205" t="s">
        <v>158</v>
      </c>
      <c r="AU1635" s="205" t="s">
        <v>86</v>
      </c>
      <c r="AV1635" s="13" t="s">
        <v>86</v>
      </c>
      <c r="AW1635" s="13" t="s">
        <v>40</v>
      </c>
      <c r="AX1635" s="13" t="s">
        <v>76</v>
      </c>
      <c r="AY1635" s="205" t="s">
        <v>148</v>
      </c>
    </row>
    <row r="1636" spans="2:51" s="12" customFormat="1" ht="13.5">
      <c r="B1636" s="188"/>
      <c r="D1636" s="186" t="s">
        <v>158</v>
      </c>
      <c r="E1636" s="189" t="s">
        <v>20</v>
      </c>
      <c r="F1636" s="190" t="s">
        <v>374</v>
      </c>
      <c r="H1636" s="191" t="s">
        <v>20</v>
      </c>
      <c r="I1636" s="192"/>
      <c r="L1636" s="188"/>
      <c r="M1636" s="193"/>
      <c r="N1636" s="194"/>
      <c r="O1636" s="194"/>
      <c r="P1636" s="194"/>
      <c r="Q1636" s="194"/>
      <c r="R1636" s="194"/>
      <c r="S1636" s="194"/>
      <c r="T1636" s="195"/>
      <c r="AT1636" s="191" t="s">
        <v>158</v>
      </c>
      <c r="AU1636" s="191" t="s">
        <v>86</v>
      </c>
      <c r="AV1636" s="12" t="s">
        <v>22</v>
      </c>
      <c r="AW1636" s="12" t="s">
        <v>40</v>
      </c>
      <c r="AX1636" s="12" t="s">
        <v>76</v>
      </c>
      <c r="AY1636" s="191" t="s">
        <v>148</v>
      </c>
    </row>
    <row r="1637" spans="2:51" s="13" customFormat="1" ht="13.5">
      <c r="B1637" s="196"/>
      <c r="D1637" s="186" t="s">
        <v>158</v>
      </c>
      <c r="E1637" s="205" t="s">
        <v>20</v>
      </c>
      <c r="F1637" s="206" t="s">
        <v>366</v>
      </c>
      <c r="H1637" s="207">
        <v>0.88</v>
      </c>
      <c r="I1637" s="201"/>
      <c r="L1637" s="196"/>
      <c r="M1637" s="202"/>
      <c r="N1637" s="203"/>
      <c r="O1637" s="203"/>
      <c r="P1637" s="203"/>
      <c r="Q1637" s="203"/>
      <c r="R1637" s="203"/>
      <c r="S1637" s="203"/>
      <c r="T1637" s="204"/>
      <c r="AT1637" s="205" t="s">
        <v>158</v>
      </c>
      <c r="AU1637" s="205" t="s">
        <v>86</v>
      </c>
      <c r="AV1637" s="13" t="s">
        <v>86</v>
      </c>
      <c r="AW1637" s="13" t="s">
        <v>40</v>
      </c>
      <c r="AX1637" s="13" t="s">
        <v>76</v>
      </c>
      <c r="AY1637" s="205" t="s">
        <v>148</v>
      </c>
    </row>
    <row r="1638" spans="2:51" s="12" customFormat="1" ht="13.5">
      <c r="B1638" s="188"/>
      <c r="D1638" s="186" t="s">
        <v>158</v>
      </c>
      <c r="E1638" s="189" t="s">
        <v>20</v>
      </c>
      <c r="F1638" s="190" t="s">
        <v>375</v>
      </c>
      <c r="H1638" s="191" t="s">
        <v>20</v>
      </c>
      <c r="I1638" s="192"/>
      <c r="L1638" s="188"/>
      <c r="M1638" s="193"/>
      <c r="N1638" s="194"/>
      <c r="O1638" s="194"/>
      <c r="P1638" s="194"/>
      <c r="Q1638" s="194"/>
      <c r="R1638" s="194"/>
      <c r="S1638" s="194"/>
      <c r="T1638" s="195"/>
      <c r="AT1638" s="191" t="s">
        <v>158</v>
      </c>
      <c r="AU1638" s="191" t="s">
        <v>86</v>
      </c>
      <c r="AV1638" s="12" t="s">
        <v>22</v>
      </c>
      <c r="AW1638" s="12" t="s">
        <v>40</v>
      </c>
      <c r="AX1638" s="12" t="s">
        <v>76</v>
      </c>
      <c r="AY1638" s="191" t="s">
        <v>148</v>
      </c>
    </row>
    <row r="1639" spans="2:51" s="13" customFormat="1" ht="13.5">
      <c r="B1639" s="196"/>
      <c r="D1639" s="186" t="s">
        <v>158</v>
      </c>
      <c r="E1639" s="205" t="s">
        <v>20</v>
      </c>
      <c r="F1639" s="206" t="s">
        <v>376</v>
      </c>
      <c r="H1639" s="207">
        <v>1.6</v>
      </c>
      <c r="I1639" s="201"/>
      <c r="L1639" s="196"/>
      <c r="M1639" s="202"/>
      <c r="N1639" s="203"/>
      <c r="O1639" s="203"/>
      <c r="P1639" s="203"/>
      <c r="Q1639" s="203"/>
      <c r="R1639" s="203"/>
      <c r="S1639" s="203"/>
      <c r="T1639" s="204"/>
      <c r="AT1639" s="205" t="s">
        <v>158</v>
      </c>
      <c r="AU1639" s="205" t="s">
        <v>86</v>
      </c>
      <c r="AV1639" s="13" t="s">
        <v>86</v>
      </c>
      <c r="AW1639" s="13" t="s">
        <v>40</v>
      </c>
      <c r="AX1639" s="13" t="s">
        <v>76</v>
      </c>
      <c r="AY1639" s="205" t="s">
        <v>148</v>
      </c>
    </row>
    <row r="1640" spans="2:51" s="12" customFormat="1" ht="13.5">
      <c r="B1640" s="188"/>
      <c r="D1640" s="186" t="s">
        <v>158</v>
      </c>
      <c r="E1640" s="189" t="s">
        <v>20</v>
      </c>
      <c r="F1640" s="190" t="s">
        <v>377</v>
      </c>
      <c r="H1640" s="191" t="s">
        <v>20</v>
      </c>
      <c r="I1640" s="192"/>
      <c r="L1640" s="188"/>
      <c r="M1640" s="193"/>
      <c r="N1640" s="194"/>
      <c r="O1640" s="194"/>
      <c r="P1640" s="194"/>
      <c r="Q1640" s="194"/>
      <c r="R1640" s="194"/>
      <c r="S1640" s="194"/>
      <c r="T1640" s="195"/>
      <c r="AT1640" s="191" t="s">
        <v>158</v>
      </c>
      <c r="AU1640" s="191" t="s">
        <v>86</v>
      </c>
      <c r="AV1640" s="12" t="s">
        <v>22</v>
      </c>
      <c r="AW1640" s="12" t="s">
        <v>40</v>
      </c>
      <c r="AX1640" s="12" t="s">
        <v>76</v>
      </c>
      <c r="AY1640" s="191" t="s">
        <v>148</v>
      </c>
    </row>
    <row r="1641" spans="2:51" s="13" customFormat="1" ht="13.5">
      <c r="B1641" s="196"/>
      <c r="D1641" s="186" t="s">
        <v>158</v>
      </c>
      <c r="E1641" s="205" t="s">
        <v>20</v>
      </c>
      <c r="F1641" s="206" t="s">
        <v>378</v>
      </c>
      <c r="H1641" s="207">
        <v>1.45</v>
      </c>
      <c r="I1641" s="201"/>
      <c r="L1641" s="196"/>
      <c r="M1641" s="202"/>
      <c r="N1641" s="203"/>
      <c r="O1641" s="203"/>
      <c r="P1641" s="203"/>
      <c r="Q1641" s="203"/>
      <c r="R1641" s="203"/>
      <c r="S1641" s="203"/>
      <c r="T1641" s="204"/>
      <c r="AT1641" s="205" t="s">
        <v>158</v>
      </c>
      <c r="AU1641" s="205" t="s">
        <v>86</v>
      </c>
      <c r="AV1641" s="13" t="s">
        <v>86</v>
      </c>
      <c r="AW1641" s="13" t="s">
        <v>40</v>
      </c>
      <c r="AX1641" s="13" t="s">
        <v>76</v>
      </c>
      <c r="AY1641" s="205" t="s">
        <v>148</v>
      </c>
    </row>
    <row r="1642" spans="2:51" s="12" customFormat="1" ht="13.5">
      <c r="B1642" s="188"/>
      <c r="D1642" s="186" t="s">
        <v>158</v>
      </c>
      <c r="E1642" s="189" t="s">
        <v>20</v>
      </c>
      <c r="F1642" s="190" t="s">
        <v>379</v>
      </c>
      <c r="H1642" s="191" t="s">
        <v>20</v>
      </c>
      <c r="I1642" s="192"/>
      <c r="L1642" s="188"/>
      <c r="M1642" s="193"/>
      <c r="N1642" s="194"/>
      <c r="O1642" s="194"/>
      <c r="P1642" s="194"/>
      <c r="Q1642" s="194"/>
      <c r="R1642" s="194"/>
      <c r="S1642" s="194"/>
      <c r="T1642" s="195"/>
      <c r="AT1642" s="191" t="s">
        <v>158</v>
      </c>
      <c r="AU1642" s="191" t="s">
        <v>86</v>
      </c>
      <c r="AV1642" s="12" t="s">
        <v>22</v>
      </c>
      <c r="AW1642" s="12" t="s">
        <v>40</v>
      </c>
      <c r="AX1642" s="12" t="s">
        <v>76</v>
      </c>
      <c r="AY1642" s="191" t="s">
        <v>148</v>
      </c>
    </row>
    <row r="1643" spans="2:51" s="13" customFormat="1" ht="13.5">
      <c r="B1643" s="196"/>
      <c r="D1643" s="186" t="s">
        <v>158</v>
      </c>
      <c r="E1643" s="205" t="s">
        <v>20</v>
      </c>
      <c r="F1643" s="206" t="s">
        <v>378</v>
      </c>
      <c r="H1643" s="207">
        <v>1.45</v>
      </c>
      <c r="I1643" s="201"/>
      <c r="L1643" s="196"/>
      <c r="M1643" s="202"/>
      <c r="N1643" s="203"/>
      <c r="O1643" s="203"/>
      <c r="P1643" s="203"/>
      <c r="Q1643" s="203"/>
      <c r="R1643" s="203"/>
      <c r="S1643" s="203"/>
      <c r="T1643" s="204"/>
      <c r="AT1643" s="205" t="s">
        <v>158</v>
      </c>
      <c r="AU1643" s="205" t="s">
        <v>86</v>
      </c>
      <c r="AV1643" s="13" t="s">
        <v>86</v>
      </c>
      <c r="AW1643" s="13" t="s">
        <v>40</v>
      </c>
      <c r="AX1643" s="13" t="s">
        <v>76</v>
      </c>
      <c r="AY1643" s="205" t="s">
        <v>148</v>
      </c>
    </row>
    <row r="1644" spans="2:51" s="12" customFormat="1" ht="13.5">
      <c r="B1644" s="188"/>
      <c r="D1644" s="186" t="s">
        <v>158</v>
      </c>
      <c r="E1644" s="189" t="s">
        <v>20</v>
      </c>
      <c r="F1644" s="190" t="s">
        <v>380</v>
      </c>
      <c r="H1644" s="191" t="s">
        <v>20</v>
      </c>
      <c r="I1644" s="192"/>
      <c r="L1644" s="188"/>
      <c r="M1644" s="193"/>
      <c r="N1644" s="194"/>
      <c r="O1644" s="194"/>
      <c r="P1644" s="194"/>
      <c r="Q1644" s="194"/>
      <c r="R1644" s="194"/>
      <c r="S1644" s="194"/>
      <c r="T1644" s="195"/>
      <c r="AT1644" s="191" t="s">
        <v>158</v>
      </c>
      <c r="AU1644" s="191" t="s">
        <v>86</v>
      </c>
      <c r="AV1644" s="12" t="s">
        <v>22</v>
      </c>
      <c r="AW1644" s="12" t="s">
        <v>40</v>
      </c>
      <c r="AX1644" s="12" t="s">
        <v>76</v>
      </c>
      <c r="AY1644" s="191" t="s">
        <v>148</v>
      </c>
    </row>
    <row r="1645" spans="2:51" s="13" customFormat="1" ht="13.5">
      <c r="B1645" s="196"/>
      <c r="D1645" s="186" t="s">
        <v>158</v>
      </c>
      <c r="E1645" s="205" t="s">
        <v>20</v>
      </c>
      <c r="F1645" s="206" t="s">
        <v>378</v>
      </c>
      <c r="H1645" s="207">
        <v>1.45</v>
      </c>
      <c r="I1645" s="201"/>
      <c r="L1645" s="196"/>
      <c r="M1645" s="202"/>
      <c r="N1645" s="203"/>
      <c r="O1645" s="203"/>
      <c r="P1645" s="203"/>
      <c r="Q1645" s="203"/>
      <c r="R1645" s="203"/>
      <c r="S1645" s="203"/>
      <c r="T1645" s="204"/>
      <c r="AT1645" s="205" t="s">
        <v>158</v>
      </c>
      <c r="AU1645" s="205" t="s">
        <v>86</v>
      </c>
      <c r="AV1645" s="13" t="s">
        <v>86</v>
      </c>
      <c r="AW1645" s="13" t="s">
        <v>40</v>
      </c>
      <c r="AX1645" s="13" t="s">
        <v>76</v>
      </c>
      <c r="AY1645" s="205" t="s">
        <v>148</v>
      </c>
    </row>
    <row r="1646" spans="2:51" s="12" customFormat="1" ht="13.5">
      <c r="B1646" s="188"/>
      <c r="D1646" s="186" t="s">
        <v>158</v>
      </c>
      <c r="E1646" s="189" t="s">
        <v>20</v>
      </c>
      <c r="F1646" s="190" t="s">
        <v>381</v>
      </c>
      <c r="H1646" s="191" t="s">
        <v>20</v>
      </c>
      <c r="I1646" s="192"/>
      <c r="L1646" s="188"/>
      <c r="M1646" s="193"/>
      <c r="N1646" s="194"/>
      <c r="O1646" s="194"/>
      <c r="P1646" s="194"/>
      <c r="Q1646" s="194"/>
      <c r="R1646" s="194"/>
      <c r="S1646" s="194"/>
      <c r="T1646" s="195"/>
      <c r="AT1646" s="191" t="s">
        <v>158</v>
      </c>
      <c r="AU1646" s="191" t="s">
        <v>86</v>
      </c>
      <c r="AV1646" s="12" t="s">
        <v>22</v>
      </c>
      <c r="AW1646" s="12" t="s">
        <v>40</v>
      </c>
      <c r="AX1646" s="12" t="s">
        <v>76</v>
      </c>
      <c r="AY1646" s="191" t="s">
        <v>148</v>
      </c>
    </row>
    <row r="1647" spans="2:51" s="13" customFormat="1" ht="13.5">
      <c r="B1647" s="196"/>
      <c r="D1647" s="186" t="s">
        <v>158</v>
      </c>
      <c r="E1647" s="205" t="s">
        <v>20</v>
      </c>
      <c r="F1647" s="206" t="s">
        <v>378</v>
      </c>
      <c r="H1647" s="207">
        <v>1.45</v>
      </c>
      <c r="I1647" s="201"/>
      <c r="L1647" s="196"/>
      <c r="M1647" s="202"/>
      <c r="N1647" s="203"/>
      <c r="O1647" s="203"/>
      <c r="P1647" s="203"/>
      <c r="Q1647" s="203"/>
      <c r="R1647" s="203"/>
      <c r="S1647" s="203"/>
      <c r="T1647" s="204"/>
      <c r="AT1647" s="205" t="s">
        <v>158</v>
      </c>
      <c r="AU1647" s="205" t="s">
        <v>86</v>
      </c>
      <c r="AV1647" s="13" t="s">
        <v>86</v>
      </c>
      <c r="AW1647" s="13" t="s">
        <v>40</v>
      </c>
      <c r="AX1647" s="13" t="s">
        <v>76</v>
      </c>
      <c r="AY1647" s="205" t="s">
        <v>148</v>
      </c>
    </row>
    <row r="1648" spans="2:51" s="12" customFormat="1" ht="13.5">
      <c r="B1648" s="188"/>
      <c r="D1648" s="186" t="s">
        <v>158</v>
      </c>
      <c r="E1648" s="189" t="s">
        <v>20</v>
      </c>
      <c r="F1648" s="190" t="s">
        <v>382</v>
      </c>
      <c r="H1648" s="191" t="s">
        <v>20</v>
      </c>
      <c r="I1648" s="192"/>
      <c r="L1648" s="188"/>
      <c r="M1648" s="193"/>
      <c r="N1648" s="194"/>
      <c r="O1648" s="194"/>
      <c r="P1648" s="194"/>
      <c r="Q1648" s="194"/>
      <c r="R1648" s="194"/>
      <c r="S1648" s="194"/>
      <c r="T1648" s="195"/>
      <c r="AT1648" s="191" t="s">
        <v>158</v>
      </c>
      <c r="AU1648" s="191" t="s">
        <v>86</v>
      </c>
      <c r="AV1648" s="12" t="s">
        <v>22</v>
      </c>
      <c r="AW1648" s="12" t="s">
        <v>40</v>
      </c>
      <c r="AX1648" s="12" t="s">
        <v>76</v>
      </c>
      <c r="AY1648" s="191" t="s">
        <v>148</v>
      </c>
    </row>
    <row r="1649" spans="2:51" s="13" customFormat="1" ht="13.5">
      <c r="B1649" s="196"/>
      <c r="D1649" s="186" t="s">
        <v>158</v>
      </c>
      <c r="E1649" s="205" t="s">
        <v>20</v>
      </c>
      <c r="F1649" s="206" t="s">
        <v>383</v>
      </c>
      <c r="H1649" s="207">
        <v>1.18</v>
      </c>
      <c r="I1649" s="201"/>
      <c r="L1649" s="196"/>
      <c r="M1649" s="202"/>
      <c r="N1649" s="203"/>
      <c r="O1649" s="203"/>
      <c r="P1649" s="203"/>
      <c r="Q1649" s="203"/>
      <c r="R1649" s="203"/>
      <c r="S1649" s="203"/>
      <c r="T1649" s="204"/>
      <c r="AT1649" s="205" t="s">
        <v>158</v>
      </c>
      <c r="AU1649" s="205" t="s">
        <v>86</v>
      </c>
      <c r="AV1649" s="13" t="s">
        <v>86</v>
      </c>
      <c r="AW1649" s="13" t="s">
        <v>40</v>
      </c>
      <c r="AX1649" s="13" t="s">
        <v>76</v>
      </c>
      <c r="AY1649" s="205" t="s">
        <v>148</v>
      </c>
    </row>
    <row r="1650" spans="2:51" s="12" customFormat="1" ht="13.5">
      <c r="B1650" s="188"/>
      <c r="D1650" s="186" t="s">
        <v>158</v>
      </c>
      <c r="E1650" s="189" t="s">
        <v>20</v>
      </c>
      <c r="F1650" s="190" t="s">
        <v>384</v>
      </c>
      <c r="H1650" s="191" t="s">
        <v>20</v>
      </c>
      <c r="I1650" s="192"/>
      <c r="L1650" s="188"/>
      <c r="M1650" s="193"/>
      <c r="N1650" s="194"/>
      <c r="O1650" s="194"/>
      <c r="P1650" s="194"/>
      <c r="Q1650" s="194"/>
      <c r="R1650" s="194"/>
      <c r="S1650" s="194"/>
      <c r="T1650" s="195"/>
      <c r="AT1650" s="191" t="s">
        <v>158</v>
      </c>
      <c r="AU1650" s="191" t="s">
        <v>86</v>
      </c>
      <c r="AV1650" s="12" t="s">
        <v>22</v>
      </c>
      <c r="AW1650" s="12" t="s">
        <v>40</v>
      </c>
      <c r="AX1650" s="12" t="s">
        <v>76</v>
      </c>
      <c r="AY1650" s="191" t="s">
        <v>148</v>
      </c>
    </row>
    <row r="1651" spans="2:51" s="13" customFormat="1" ht="13.5">
      <c r="B1651" s="196"/>
      <c r="D1651" s="186" t="s">
        <v>158</v>
      </c>
      <c r="E1651" s="205" t="s">
        <v>20</v>
      </c>
      <c r="F1651" s="206" t="s">
        <v>383</v>
      </c>
      <c r="H1651" s="207">
        <v>1.18</v>
      </c>
      <c r="I1651" s="201"/>
      <c r="L1651" s="196"/>
      <c r="M1651" s="202"/>
      <c r="N1651" s="203"/>
      <c r="O1651" s="203"/>
      <c r="P1651" s="203"/>
      <c r="Q1651" s="203"/>
      <c r="R1651" s="203"/>
      <c r="S1651" s="203"/>
      <c r="T1651" s="204"/>
      <c r="AT1651" s="205" t="s">
        <v>158</v>
      </c>
      <c r="AU1651" s="205" t="s">
        <v>86</v>
      </c>
      <c r="AV1651" s="13" t="s">
        <v>86</v>
      </c>
      <c r="AW1651" s="13" t="s">
        <v>40</v>
      </c>
      <c r="AX1651" s="13" t="s">
        <v>76</v>
      </c>
      <c r="AY1651" s="205" t="s">
        <v>148</v>
      </c>
    </row>
    <row r="1652" spans="2:51" s="12" customFormat="1" ht="13.5">
      <c r="B1652" s="188"/>
      <c r="D1652" s="186" t="s">
        <v>158</v>
      </c>
      <c r="E1652" s="189" t="s">
        <v>20</v>
      </c>
      <c r="F1652" s="190" t="s">
        <v>385</v>
      </c>
      <c r="H1652" s="191" t="s">
        <v>20</v>
      </c>
      <c r="I1652" s="192"/>
      <c r="L1652" s="188"/>
      <c r="M1652" s="193"/>
      <c r="N1652" s="194"/>
      <c r="O1652" s="194"/>
      <c r="P1652" s="194"/>
      <c r="Q1652" s="194"/>
      <c r="R1652" s="194"/>
      <c r="S1652" s="194"/>
      <c r="T1652" s="195"/>
      <c r="AT1652" s="191" t="s">
        <v>158</v>
      </c>
      <c r="AU1652" s="191" t="s">
        <v>86</v>
      </c>
      <c r="AV1652" s="12" t="s">
        <v>22</v>
      </c>
      <c r="AW1652" s="12" t="s">
        <v>40</v>
      </c>
      <c r="AX1652" s="12" t="s">
        <v>76</v>
      </c>
      <c r="AY1652" s="191" t="s">
        <v>148</v>
      </c>
    </row>
    <row r="1653" spans="2:51" s="13" customFormat="1" ht="13.5">
      <c r="B1653" s="196"/>
      <c r="D1653" s="186" t="s">
        <v>158</v>
      </c>
      <c r="E1653" s="205" t="s">
        <v>20</v>
      </c>
      <c r="F1653" s="206" t="s">
        <v>383</v>
      </c>
      <c r="H1653" s="207">
        <v>1.18</v>
      </c>
      <c r="I1653" s="201"/>
      <c r="L1653" s="196"/>
      <c r="M1653" s="202"/>
      <c r="N1653" s="203"/>
      <c r="O1653" s="203"/>
      <c r="P1653" s="203"/>
      <c r="Q1653" s="203"/>
      <c r="R1653" s="203"/>
      <c r="S1653" s="203"/>
      <c r="T1653" s="204"/>
      <c r="AT1653" s="205" t="s">
        <v>158</v>
      </c>
      <c r="AU1653" s="205" t="s">
        <v>86</v>
      </c>
      <c r="AV1653" s="13" t="s">
        <v>86</v>
      </c>
      <c r="AW1653" s="13" t="s">
        <v>40</v>
      </c>
      <c r="AX1653" s="13" t="s">
        <v>76</v>
      </c>
      <c r="AY1653" s="205" t="s">
        <v>148</v>
      </c>
    </row>
    <row r="1654" spans="2:51" s="12" customFormat="1" ht="13.5">
      <c r="B1654" s="188"/>
      <c r="D1654" s="186" t="s">
        <v>158</v>
      </c>
      <c r="E1654" s="189" t="s">
        <v>20</v>
      </c>
      <c r="F1654" s="190" t="s">
        <v>386</v>
      </c>
      <c r="H1654" s="191" t="s">
        <v>20</v>
      </c>
      <c r="I1654" s="192"/>
      <c r="L1654" s="188"/>
      <c r="M1654" s="193"/>
      <c r="N1654" s="194"/>
      <c r="O1654" s="194"/>
      <c r="P1654" s="194"/>
      <c r="Q1654" s="194"/>
      <c r="R1654" s="194"/>
      <c r="S1654" s="194"/>
      <c r="T1654" s="195"/>
      <c r="AT1654" s="191" t="s">
        <v>158</v>
      </c>
      <c r="AU1654" s="191" t="s">
        <v>86</v>
      </c>
      <c r="AV1654" s="12" t="s">
        <v>22</v>
      </c>
      <c r="AW1654" s="12" t="s">
        <v>40</v>
      </c>
      <c r="AX1654" s="12" t="s">
        <v>76</v>
      </c>
      <c r="AY1654" s="191" t="s">
        <v>148</v>
      </c>
    </row>
    <row r="1655" spans="2:51" s="12" customFormat="1" ht="13.5">
      <c r="B1655" s="188"/>
      <c r="D1655" s="186" t="s">
        <v>158</v>
      </c>
      <c r="E1655" s="189" t="s">
        <v>20</v>
      </c>
      <c r="F1655" s="190" t="s">
        <v>175</v>
      </c>
      <c r="H1655" s="191" t="s">
        <v>20</v>
      </c>
      <c r="I1655" s="192"/>
      <c r="L1655" s="188"/>
      <c r="M1655" s="193"/>
      <c r="N1655" s="194"/>
      <c r="O1655" s="194"/>
      <c r="P1655" s="194"/>
      <c r="Q1655" s="194"/>
      <c r="R1655" s="194"/>
      <c r="S1655" s="194"/>
      <c r="T1655" s="195"/>
      <c r="AT1655" s="191" t="s">
        <v>158</v>
      </c>
      <c r="AU1655" s="191" t="s">
        <v>86</v>
      </c>
      <c r="AV1655" s="12" t="s">
        <v>22</v>
      </c>
      <c r="AW1655" s="12" t="s">
        <v>40</v>
      </c>
      <c r="AX1655" s="12" t="s">
        <v>76</v>
      </c>
      <c r="AY1655" s="191" t="s">
        <v>148</v>
      </c>
    </row>
    <row r="1656" spans="2:51" s="12" customFormat="1" ht="13.5">
      <c r="B1656" s="188"/>
      <c r="D1656" s="186" t="s">
        <v>158</v>
      </c>
      <c r="E1656" s="189" t="s">
        <v>20</v>
      </c>
      <c r="F1656" s="190" t="s">
        <v>387</v>
      </c>
      <c r="H1656" s="191" t="s">
        <v>20</v>
      </c>
      <c r="I1656" s="192"/>
      <c r="L1656" s="188"/>
      <c r="M1656" s="193"/>
      <c r="N1656" s="194"/>
      <c r="O1656" s="194"/>
      <c r="P1656" s="194"/>
      <c r="Q1656" s="194"/>
      <c r="R1656" s="194"/>
      <c r="S1656" s="194"/>
      <c r="T1656" s="195"/>
      <c r="AT1656" s="191" t="s">
        <v>158</v>
      </c>
      <c r="AU1656" s="191" t="s">
        <v>86</v>
      </c>
      <c r="AV1656" s="12" t="s">
        <v>22</v>
      </c>
      <c r="AW1656" s="12" t="s">
        <v>40</v>
      </c>
      <c r="AX1656" s="12" t="s">
        <v>76</v>
      </c>
      <c r="AY1656" s="191" t="s">
        <v>148</v>
      </c>
    </row>
    <row r="1657" spans="2:51" s="13" customFormat="1" ht="13.5">
      <c r="B1657" s="196"/>
      <c r="D1657" s="186" t="s">
        <v>158</v>
      </c>
      <c r="E1657" s="205" t="s">
        <v>20</v>
      </c>
      <c r="F1657" s="206" t="s">
        <v>388</v>
      </c>
      <c r="H1657" s="207">
        <v>7.59</v>
      </c>
      <c r="I1657" s="201"/>
      <c r="L1657" s="196"/>
      <c r="M1657" s="202"/>
      <c r="N1657" s="203"/>
      <c r="O1657" s="203"/>
      <c r="P1657" s="203"/>
      <c r="Q1657" s="203"/>
      <c r="R1657" s="203"/>
      <c r="S1657" s="203"/>
      <c r="T1657" s="204"/>
      <c r="AT1657" s="205" t="s">
        <v>158</v>
      </c>
      <c r="AU1657" s="205" t="s">
        <v>86</v>
      </c>
      <c r="AV1657" s="13" t="s">
        <v>86</v>
      </c>
      <c r="AW1657" s="13" t="s">
        <v>40</v>
      </c>
      <c r="AX1657" s="13" t="s">
        <v>76</v>
      </c>
      <c r="AY1657" s="205" t="s">
        <v>148</v>
      </c>
    </row>
    <row r="1658" spans="2:51" s="12" customFormat="1" ht="13.5">
      <c r="B1658" s="188"/>
      <c r="D1658" s="186" t="s">
        <v>158</v>
      </c>
      <c r="E1658" s="189" t="s">
        <v>20</v>
      </c>
      <c r="F1658" s="190" t="s">
        <v>389</v>
      </c>
      <c r="H1658" s="191" t="s">
        <v>20</v>
      </c>
      <c r="I1658" s="192"/>
      <c r="L1658" s="188"/>
      <c r="M1658" s="193"/>
      <c r="N1658" s="194"/>
      <c r="O1658" s="194"/>
      <c r="P1658" s="194"/>
      <c r="Q1658" s="194"/>
      <c r="R1658" s="194"/>
      <c r="S1658" s="194"/>
      <c r="T1658" s="195"/>
      <c r="AT1658" s="191" t="s">
        <v>158</v>
      </c>
      <c r="AU1658" s="191" t="s">
        <v>86</v>
      </c>
      <c r="AV1658" s="12" t="s">
        <v>22</v>
      </c>
      <c r="AW1658" s="12" t="s">
        <v>40</v>
      </c>
      <c r="AX1658" s="12" t="s">
        <v>76</v>
      </c>
      <c r="AY1658" s="191" t="s">
        <v>148</v>
      </c>
    </row>
    <row r="1659" spans="2:51" s="13" customFormat="1" ht="13.5">
      <c r="B1659" s="196"/>
      <c r="D1659" s="186" t="s">
        <v>158</v>
      </c>
      <c r="E1659" s="205" t="s">
        <v>20</v>
      </c>
      <c r="F1659" s="206" t="s">
        <v>390</v>
      </c>
      <c r="H1659" s="207">
        <v>20.71</v>
      </c>
      <c r="I1659" s="201"/>
      <c r="L1659" s="196"/>
      <c r="M1659" s="202"/>
      <c r="N1659" s="203"/>
      <c r="O1659" s="203"/>
      <c r="P1659" s="203"/>
      <c r="Q1659" s="203"/>
      <c r="R1659" s="203"/>
      <c r="S1659" s="203"/>
      <c r="T1659" s="204"/>
      <c r="AT1659" s="205" t="s">
        <v>158</v>
      </c>
      <c r="AU1659" s="205" t="s">
        <v>86</v>
      </c>
      <c r="AV1659" s="13" t="s">
        <v>86</v>
      </c>
      <c r="AW1659" s="13" t="s">
        <v>40</v>
      </c>
      <c r="AX1659" s="13" t="s">
        <v>76</v>
      </c>
      <c r="AY1659" s="205" t="s">
        <v>148</v>
      </c>
    </row>
    <row r="1660" spans="2:51" s="12" customFormat="1" ht="13.5">
      <c r="B1660" s="188"/>
      <c r="D1660" s="186" t="s">
        <v>158</v>
      </c>
      <c r="E1660" s="189" t="s">
        <v>20</v>
      </c>
      <c r="F1660" s="190" t="s">
        <v>391</v>
      </c>
      <c r="H1660" s="191" t="s">
        <v>20</v>
      </c>
      <c r="I1660" s="192"/>
      <c r="L1660" s="188"/>
      <c r="M1660" s="193"/>
      <c r="N1660" s="194"/>
      <c r="O1660" s="194"/>
      <c r="P1660" s="194"/>
      <c r="Q1660" s="194"/>
      <c r="R1660" s="194"/>
      <c r="S1660" s="194"/>
      <c r="T1660" s="195"/>
      <c r="AT1660" s="191" t="s">
        <v>158</v>
      </c>
      <c r="AU1660" s="191" t="s">
        <v>86</v>
      </c>
      <c r="AV1660" s="12" t="s">
        <v>22</v>
      </c>
      <c r="AW1660" s="12" t="s">
        <v>40</v>
      </c>
      <c r="AX1660" s="12" t="s">
        <v>76</v>
      </c>
      <c r="AY1660" s="191" t="s">
        <v>148</v>
      </c>
    </row>
    <row r="1661" spans="2:51" s="13" customFormat="1" ht="13.5">
      <c r="B1661" s="196"/>
      <c r="D1661" s="186" t="s">
        <v>158</v>
      </c>
      <c r="E1661" s="205" t="s">
        <v>20</v>
      </c>
      <c r="F1661" s="206" t="s">
        <v>392</v>
      </c>
      <c r="H1661" s="207">
        <v>5.67</v>
      </c>
      <c r="I1661" s="201"/>
      <c r="L1661" s="196"/>
      <c r="M1661" s="202"/>
      <c r="N1661" s="203"/>
      <c r="O1661" s="203"/>
      <c r="P1661" s="203"/>
      <c r="Q1661" s="203"/>
      <c r="R1661" s="203"/>
      <c r="S1661" s="203"/>
      <c r="T1661" s="204"/>
      <c r="AT1661" s="205" t="s">
        <v>158</v>
      </c>
      <c r="AU1661" s="205" t="s">
        <v>86</v>
      </c>
      <c r="AV1661" s="13" t="s">
        <v>86</v>
      </c>
      <c r="AW1661" s="13" t="s">
        <v>40</v>
      </c>
      <c r="AX1661" s="13" t="s">
        <v>76</v>
      </c>
      <c r="AY1661" s="205" t="s">
        <v>148</v>
      </c>
    </row>
    <row r="1662" spans="2:51" s="12" customFormat="1" ht="13.5">
      <c r="B1662" s="188"/>
      <c r="D1662" s="186" t="s">
        <v>158</v>
      </c>
      <c r="E1662" s="189" t="s">
        <v>20</v>
      </c>
      <c r="F1662" s="190" t="s">
        <v>393</v>
      </c>
      <c r="H1662" s="191" t="s">
        <v>20</v>
      </c>
      <c r="I1662" s="192"/>
      <c r="L1662" s="188"/>
      <c r="M1662" s="193"/>
      <c r="N1662" s="194"/>
      <c r="O1662" s="194"/>
      <c r="P1662" s="194"/>
      <c r="Q1662" s="194"/>
      <c r="R1662" s="194"/>
      <c r="S1662" s="194"/>
      <c r="T1662" s="195"/>
      <c r="AT1662" s="191" t="s">
        <v>158</v>
      </c>
      <c r="AU1662" s="191" t="s">
        <v>86</v>
      </c>
      <c r="AV1662" s="12" t="s">
        <v>22</v>
      </c>
      <c r="AW1662" s="12" t="s">
        <v>40</v>
      </c>
      <c r="AX1662" s="12" t="s">
        <v>76</v>
      </c>
      <c r="AY1662" s="191" t="s">
        <v>148</v>
      </c>
    </row>
    <row r="1663" spans="2:51" s="13" customFormat="1" ht="13.5">
      <c r="B1663" s="196"/>
      <c r="D1663" s="186" t="s">
        <v>158</v>
      </c>
      <c r="E1663" s="205" t="s">
        <v>20</v>
      </c>
      <c r="F1663" s="206" t="s">
        <v>394</v>
      </c>
      <c r="H1663" s="207">
        <v>6.85</v>
      </c>
      <c r="I1663" s="201"/>
      <c r="L1663" s="196"/>
      <c r="M1663" s="202"/>
      <c r="N1663" s="203"/>
      <c r="O1663" s="203"/>
      <c r="P1663" s="203"/>
      <c r="Q1663" s="203"/>
      <c r="R1663" s="203"/>
      <c r="S1663" s="203"/>
      <c r="T1663" s="204"/>
      <c r="AT1663" s="205" t="s">
        <v>158</v>
      </c>
      <c r="AU1663" s="205" t="s">
        <v>86</v>
      </c>
      <c r="AV1663" s="13" t="s">
        <v>86</v>
      </c>
      <c r="AW1663" s="13" t="s">
        <v>40</v>
      </c>
      <c r="AX1663" s="13" t="s">
        <v>76</v>
      </c>
      <c r="AY1663" s="205" t="s">
        <v>148</v>
      </c>
    </row>
    <row r="1664" spans="2:51" s="12" customFormat="1" ht="13.5">
      <c r="B1664" s="188"/>
      <c r="D1664" s="186" t="s">
        <v>158</v>
      </c>
      <c r="E1664" s="189" t="s">
        <v>20</v>
      </c>
      <c r="F1664" s="190" t="s">
        <v>395</v>
      </c>
      <c r="H1664" s="191" t="s">
        <v>20</v>
      </c>
      <c r="I1664" s="192"/>
      <c r="L1664" s="188"/>
      <c r="M1664" s="193"/>
      <c r="N1664" s="194"/>
      <c r="O1664" s="194"/>
      <c r="P1664" s="194"/>
      <c r="Q1664" s="194"/>
      <c r="R1664" s="194"/>
      <c r="S1664" s="194"/>
      <c r="T1664" s="195"/>
      <c r="AT1664" s="191" t="s">
        <v>158</v>
      </c>
      <c r="AU1664" s="191" t="s">
        <v>86</v>
      </c>
      <c r="AV1664" s="12" t="s">
        <v>22</v>
      </c>
      <c r="AW1664" s="12" t="s">
        <v>40</v>
      </c>
      <c r="AX1664" s="12" t="s">
        <v>76</v>
      </c>
      <c r="AY1664" s="191" t="s">
        <v>148</v>
      </c>
    </row>
    <row r="1665" spans="2:51" s="13" customFormat="1" ht="13.5">
      <c r="B1665" s="196"/>
      <c r="D1665" s="186" t="s">
        <v>158</v>
      </c>
      <c r="E1665" s="205" t="s">
        <v>20</v>
      </c>
      <c r="F1665" s="206" t="s">
        <v>396</v>
      </c>
      <c r="H1665" s="207">
        <v>8.09</v>
      </c>
      <c r="I1665" s="201"/>
      <c r="L1665" s="196"/>
      <c r="M1665" s="202"/>
      <c r="N1665" s="203"/>
      <c r="O1665" s="203"/>
      <c r="P1665" s="203"/>
      <c r="Q1665" s="203"/>
      <c r="R1665" s="203"/>
      <c r="S1665" s="203"/>
      <c r="T1665" s="204"/>
      <c r="AT1665" s="205" t="s">
        <v>158</v>
      </c>
      <c r="AU1665" s="205" t="s">
        <v>86</v>
      </c>
      <c r="AV1665" s="13" t="s">
        <v>86</v>
      </c>
      <c r="AW1665" s="13" t="s">
        <v>40</v>
      </c>
      <c r="AX1665" s="13" t="s">
        <v>76</v>
      </c>
      <c r="AY1665" s="205" t="s">
        <v>148</v>
      </c>
    </row>
    <row r="1666" spans="2:51" s="15" customFormat="1" ht="13.5">
      <c r="B1666" s="216"/>
      <c r="D1666" s="197" t="s">
        <v>158</v>
      </c>
      <c r="E1666" s="217" t="s">
        <v>20</v>
      </c>
      <c r="F1666" s="218" t="s">
        <v>191</v>
      </c>
      <c r="H1666" s="219">
        <v>229.45</v>
      </c>
      <c r="I1666" s="220"/>
      <c r="L1666" s="216"/>
      <c r="M1666" s="221"/>
      <c r="N1666" s="222"/>
      <c r="O1666" s="222"/>
      <c r="P1666" s="222"/>
      <c r="Q1666" s="222"/>
      <c r="R1666" s="222"/>
      <c r="S1666" s="222"/>
      <c r="T1666" s="223"/>
      <c r="AT1666" s="224" t="s">
        <v>158</v>
      </c>
      <c r="AU1666" s="224" t="s">
        <v>86</v>
      </c>
      <c r="AV1666" s="15" t="s">
        <v>155</v>
      </c>
      <c r="AW1666" s="15" t="s">
        <v>40</v>
      </c>
      <c r="AX1666" s="15" t="s">
        <v>22</v>
      </c>
      <c r="AY1666" s="224" t="s">
        <v>148</v>
      </c>
    </row>
    <row r="1667" spans="2:65" s="1" customFormat="1" ht="22.5" customHeight="1">
      <c r="B1667" s="173"/>
      <c r="C1667" s="174" t="s">
        <v>889</v>
      </c>
      <c r="D1667" s="174" t="s">
        <v>150</v>
      </c>
      <c r="E1667" s="175" t="s">
        <v>890</v>
      </c>
      <c r="F1667" s="176" t="s">
        <v>891</v>
      </c>
      <c r="G1667" s="177" t="s">
        <v>153</v>
      </c>
      <c r="H1667" s="178">
        <v>1851.182</v>
      </c>
      <c r="I1667" s="179"/>
      <c r="J1667" s="180">
        <f>ROUND(I1667*H1667,2)</f>
        <v>0</v>
      </c>
      <c r="K1667" s="176" t="s">
        <v>154</v>
      </c>
      <c r="L1667" s="36"/>
      <c r="M1667" s="181" t="s">
        <v>20</v>
      </c>
      <c r="N1667" s="182" t="s">
        <v>48</v>
      </c>
      <c r="O1667" s="37"/>
      <c r="P1667" s="183">
        <f>O1667*H1667</f>
        <v>0</v>
      </c>
      <c r="Q1667" s="183">
        <v>0</v>
      </c>
      <c r="R1667" s="183">
        <f>Q1667*H1667</f>
        <v>0</v>
      </c>
      <c r="S1667" s="183">
        <v>0.01</v>
      </c>
      <c r="T1667" s="184">
        <f>S1667*H1667</f>
        <v>18.51182</v>
      </c>
      <c r="AR1667" s="19" t="s">
        <v>155</v>
      </c>
      <c r="AT1667" s="19" t="s">
        <v>150</v>
      </c>
      <c r="AU1667" s="19" t="s">
        <v>86</v>
      </c>
      <c r="AY1667" s="19" t="s">
        <v>148</v>
      </c>
      <c r="BE1667" s="185">
        <f>IF(N1667="základní",J1667,0)</f>
        <v>0</v>
      </c>
      <c r="BF1667" s="185">
        <f>IF(N1667="snížená",J1667,0)</f>
        <v>0</v>
      </c>
      <c r="BG1667" s="185">
        <f>IF(N1667="zákl. přenesená",J1667,0)</f>
        <v>0</v>
      </c>
      <c r="BH1667" s="185">
        <f>IF(N1667="sníž. přenesená",J1667,0)</f>
        <v>0</v>
      </c>
      <c r="BI1667" s="185">
        <f>IF(N1667="nulová",J1667,0)</f>
        <v>0</v>
      </c>
      <c r="BJ1667" s="19" t="s">
        <v>86</v>
      </c>
      <c r="BK1667" s="185">
        <f>ROUND(I1667*H1667,2)</f>
        <v>0</v>
      </c>
      <c r="BL1667" s="19" t="s">
        <v>155</v>
      </c>
      <c r="BM1667" s="19" t="s">
        <v>889</v>
      </c>
    </row>
    <row r="1668" spans="2:47" s="1" customFormat="1" ht="27">
      <c r="B1668" s="36"/>
      <c r="D1668" s="186" t="s">
        <v>156</v>
      </c>
      <c r="F1668" s="187" t="s">
        <v>892</v>
      </c>
      <c r="I1668" s="147"/>
      <c r="L1668" s="36"/>
      <c r="M1668" s="65"/>
      <c r="N1668" s="37"/>
      <c r="O1668" s="37"/>
      <c r="P1668" s="37"/>
      <c r="Q1668" s="37"/>
      <c r="R1668" s="37"/>
      <c r="S1668" s="37"/>
      <c r="T1668" s="66"/>
      <c r="AT1668" s="19" t="s">
        <v>156</v>
      </c>
      <c r="AU1668" s="19" t="s">
        <v>86</v>
      </c>
    </row>
    <row r="1669" spans="2:51" s="12" customFormat="1" ht="13.5">
      <c r="B1669" s="188"/>
      <c r="D1669" s="186" t="s">
        <v>158</v>
      </c>
      <c r="E1669" s="189" t="s">
        <v>20</v>
      </c>
      <c r="F1669" s="190" t="s">
        <v>893</v>
      </c>
      <c r="H1669" s="191" t="s">
        <v>20</v>
      </c>
      <c r="I1669" s="192"/>
      <c r="L1669" s="188"/>
      <c r="M1669" s="193"/>
      <c r="N1669" s="194"/>
      <c r="O1669" s="194"/>
      <c r="P1669" s="194"/>
      <c r="Q1669" s="194"/>
      <c r="R1669" s="194"/>
      <c r="S1669" s="194"/>
      <c r="T1669" s="195"/>
      <c r="AT1669" s="191" t="s">
        <v>158</v>
      </c>
      <c r="AU1669" s="191" t="s">
        <v>86</v>
      </c>
      <c r="AV1669" s="12" t="s">
        <v>22</v>
      </c>
      <c r="AW1669" s="12" t="s">
        <v>40</v>
      </c>
      <c r="AX1669" s="12" t="s">
        <v>76</v>
      </c>
      <c r="AY1669" s="191" t="s">
        <v>148</v>
      </c>
    </row>
    <row r="1670" spans="2:51" s="12" customFormat="1" ht="13.5">
      <c r="B1670" s="188"/>
      <c r="D1670" s="186" t="s">
        <v>158</v>
      </c>
      <c r="E1670" s="189" t="s">
        <v>20</v>
      </c>
      <c r="F1670" s="190" t="s">
        <v>489</v>
      </c>
      <c r="H1670" s="191" t="s">
        <v>20</v>
      </c>
      <c r="I1670" s="192"/>
      <c r="L1670" s="188"/>
      <c r="M1670" s="193"/>
      <c r="N1670" s="194"/>
      <c r="O1670" s="194"/>
      <c r="P1670" s="194"/>
      <c r="Q1670" s="194"/>
      <c r="R1670" s="194"/>
      <c r="S1670" s="194"/>
      <c r="T1670" s="195"/>
      <c r="AT1670" s="191" t="s">
        <v>158</v>
      </c>
      <c r="AU1670" s="191" t="s">
        <v>86</v>
      </c>
      <c r="AV1670" s="12" t="s">
        <v>22</v>
      </c>
      <c r="AW1670" s="12" t="s">
        <v>40</v>
      </c>
      <c r="AX1670" s="12" t="s">
        <v>76</v>
      </c>
      <c r="AY1670" s="191" t="s">
        <v>148</v>
      </c>
    </row>
    <row r="1671" spans="2:51" s="12" customFormat="1" ht="13.5">
      <c r="B1671" s="188"/>
      <c r="D1671" s="186" t="s">
        <v>158</v>
      </c>
      <c r="E1671" s="189" t="s">
        <v>20</v>
      </c>
      <c r="F1671" s="190" t="s">
        <v>490</v>
      </c>
      <c r="H1671" s="191" t="s">
        <v>20</v>
      </c>
      <c r="I1671" s="192"/>
      <c r="L1671" s="188"/>
      <c r="M1671" s="193"/>
      <c r="N1671" s="194"/>
      <c r="O1671" s="194"/>
      <c r="P1671" s="194"/>
      <c r="Q1671" s="194"/>
      <c r="R1671" s="194"/>
      <c r="S1671" s="194"/>
      <c r="T1671" s="195"/>
      <c r="AT1671" s="191" t="s">
        <v>158</v>
      </c>
      <c r="AU1671" s="191" t="s">
        <v>86</v>
      </c>
      <c r="AV1671" s="12" t="s">
        <v>22</v>
      </c>
      <c r="AW1671" s="12" t="s">
        <v>40</v>
      </c>
      <c r="AX1671" s="12" t="s">
        <v>76</v>
      </c>
      <c r="AY1671" s="191" t="s">
        <v>148</v>
      </c>
    </row>
    <row r="1672" spans="2:51" s="13" customFormat="1" ht="13.5">
      <c r="B1672" s="196"/>
      <c r="D1672" s="186" t="s">
        <v>158</v>
      </c>
      <c r="E1672" s="205" t="s">
        <v>20</v>
      </c>
      <c r="F1672" s="206" t="s">
        <v>491</v>
      </c>
      <c r="H1672" s="207">
        <v>1430.234</v>
      </c>
      <c r="I1672" s="201"/>
      <c r="L1672" s="196"/>
      <c r="M1672" s="202"/>
      <c r="N1672" s="203"/>
      <c r="O1672" s="203"/>
      <c r="P1672" s="203"/>
      <c r="Q1672" s="203"/>
      <c r="R1672" s="203"/>
      <c r="S1672" s="203"/>
      <c r="T1672" s="204"/>
      <c r="AT1672" s="205" t="s">
        <v>158</v>
      </c>
      <c r="AU1672" s="205" t="s">
        <v>86</v>
      </c>
      <c r="AV1672" s="13" t="s">
        <v>86</v>
      </c>
      <c r="AW1672" s="13" t="s">
        <v>40</v>
      </c>
      <c r="AX1672" s="13" t="s">
        <v>76</v>
      </c>
      <c r="AY1672" s="205" t="s">
        <v>148</v>
      </c>
    </row>
    <row r="1673" spans="2:51" s="12" customFormat="1" ht="13.5">
      <c r="B1673" s="188"/>
      <c r="D1673" s="186" t="s">
        <v>158</v>
      </c>
      <c r="E1673" s="189" t="s">
        <v>20</v>
      </c>
      <c r="F1673" s="190" t="s">
        <v>492</v>
      </c>
      <c r="H1673" s="191" t="s">
        <v>20</v>
      </c>
      <c r="I1673" s="192"/>
      <c r="L1673" s="188"/>
      <c r="M1673" s="193"/>
      <c r="N1673" s="194"/>
      <c r="O1673" s="194"/>
      <c r="P1673" s="194"/>
      <c r="Q1673" s="194"/>
      <c r="R1673" s="194"/>
      <c r="S1673" s="194"/>
      <c r="T1673" s="195"/>
      <c r="AT1673" s="191" t="s">
        <v>158</v>
      </c>
      <c r="AU1673" s="191" t="s">
        <v>86</v>
      </c>
      <c r="AV1673" s="12" t="s">
        <v>22</v>
      </c>
      <c r="AW1673" s="12" t="s">
        <v>40</v>
      </c>
      <c r="AX1673" s="12" t="s">
        <v>76</v>
      </c>
      <c r="AY1673" s="191" t="s">
        <v>148</v>
      </c>
    </row>
    <row r="1674" spans="2:51" s="13" customFormat="1" ht="13.5">
      <c r="B1674" s="196"/>
      <c r="D1674" s="186" t="s">
        <v>158</v>
      </c>
      <c r="E1674" s="205" t="s">
        <v>20</v>
      </c>
      <c r="F1674" s="206" t="s">
        <v>493</v>
      </c>
      <c r="H1674" s="207">
        <v>198.33</v>
      </c>
      <c r="I1674" s="201"/>
      <c r="L1674" s="196"/>
      <c r="M1674" s="202"/>
      <c r="N1674" s="203"/>
      <c r="O1674" s="203"/>
      <c r="P1674" s="203"/>
      <c r="Q1674" s="203"/>
      <c r="R1674" s="203"/>
      <c r="S1674" s="203"/>
      <c r="T1674" s="204"/>
      <c r="AT1674" s="205" t="s">
        <v>158</v>
      </c>
      <c r="AU1674" s="205" t="s">
        <v>86</v>
      </c>
      <c r="AV1674" s="13" t="s">
        <v>86</v>
      </c>
      <c r="AW1674" s="13" t="s">
        <v>40</v>
      </c>
      <c r="AX1674" s="13" t="s">
        <v>76</v>
      </c>
      <c r="AY1674" s="205" t="s">
        <v>148</v>
      </c>
    </row>
    <row r="1675" spans="2:51" s="12" customFormat="1" ht="13.5">
      <c r="B1675" s="188"/>
      <c r="D1675" s="186" t="s">
        <v>158</v>
      </c>
      <c r="E1675" s="189" t="s">
        <v>20</v>
      </c>
      <c r="F1675" s="190" t="s">
        <v>494</v>
      </c>
      <c r="H1675" s="191" t="s">
        <v>20</v>
      </c>
      <c r="I1675" s="192"/>
      <c r="L1675" s="188"/>
      <c r="M1675" s="193"/>
      <c r="N1675" s="194"/>
      <c r="O1675" s="194"/>
      <c r="P1675" s="194"/>
      <c r="Q1675" s="194"/>
      <c r="R1675" s="194"/>
      <c r="S1675" s="194"/>
      <c r="T1675" s="195"/>
      <c r="AT1675" s="191" t="s">
        <v>158</v>
      </c>
      <c r="AU1675" s="191" t="s">
        <v>86</v>
      </c>
      <c r="AV1675" s="12" t="s">
        <v>22</v>
      </c>
      <c r="AW1675" s="12" t="s">
        <v>40</v>
      </c>
      <c r="AX1675" s="12" t="s">
        <v>76</v>
      </c>
      <c r="AY1675" s="191" t="s">
        <v>148</v>
      </c>
    </row>
    <row r="1676" spans="2:51" s="13" customFormat="1" ht="13.5">
      <c r="B1676" s="196"/>
      <c r="D1676" s="186" t="s">
        <v>158</v>
      </c>
      <c r="E1676" s="205" t="s">
        <v>20</v>
      </c>
      <c r="F1676" s="206" t="s">
        <v>495</v>
      </c>
      <c r="H1676" s="207">
        <v>222.618</v>
      </c>
      <c r="I1676" s="201"/>
      <c r="L1676" s="196"/>
      <c r="M1676" s="202"/>
      <c r="N1676" s="203"/>
      <c r="O1676" s="203"/>
      <c r="P1676" s="203"/>
      <c r="Q1676" s="203"/>
      <c r="R1676" s="203"/>
      <c r="S1676" s="203"/>
      <c r="T1676" s="204"/>
      <c r="AT1676" s="205" t="s">
        <v>158</v>
      </c>
      <c r="AU1676" s="205" t="s">
        <v>86</v>
      </c>
      <c r="AV1676" s="13" t="s">
        <v>86</v>
      </c>
      <c r="AW1676" s="13" t="s">
        <v>40</v>
      </c>
      <c r="AX1676" s="13" t="s">
        <v>76</v>
      </c>
      <c r="AY1676" s="205" t="s">
        <v>148</v>
      </c>
    </row>
    <row r="1677" spans="2:51" s="15" customFormat="1" ht="13.5">
      <c r="B1677" s="216"/>
      <c r="D1677" s="186" t="s">
        <v>158</v>
      </c>
      <c r="E1677" s="235" t="s">
        <v>20</v>
      </c>
      <c r="F1677" s="236" t="s">
        <v>191</v>
      </c>
      <c r="H1677" s="237">
        <v>1851.182</v>
      </c>
      <c r="I1677" s="220"/>
      <c r="L1677" s="216"/>
      <c r="M1677" s="221"/>
      <c r="N1677" s="222"/>
      <c r="O1677" s="222"/>
      <c r="P1677" s="222"/>
      <c r="Q1677" s="222"/>
      <c r="R1677" s="222"/>
      <c r="S1677" s="222"/>
      <c r="T1677" s="223"/>
      <c r="AT1677" s="224" t="s">
        <v>158</v>
      </c>
      <c r="AU1677" s="224" t="s">
        <v>86</v>
      </c>
      <c r="AV1677" s="15" t="s">
        <v>155</v>
      </c>
      <c r="AW1677" s="15" t="s">
        <v>40</v>
      </c>
      <c r="AX1677" s="15" t="s">
        <v>22</v>
      </c>
      <c r="AY1677" s="224" t="s">
        <v>148</v>
      </c>
    </row>
    <row r="1678" spans="2:63" s="11" customFormat="1" ht="29.25" customHeight="1">
      <c r="B1678" s="159"/>
      <c r="D1678" s="170" t="s">
        <v>75</v>
      </c>
      <c r="E1678" s="171" t="s">
        <v>894</v>
      </c>
      <c r="F1678" s="171" t="s">
        <v>895</v>
      </c>
      <c r="I1678" s="162"/>
      <c r="J1678" s="172">
        <f>BK1678</f>
        <v>0</v>
      </c>
      <c r="L1678" s="159"/>
      <c r="M1678" s="164"/>
      <c r="N1678" s="165"/>
      <c r="O1678" s="165"/>
      <c r="P1678" s="166">
        <f>SUM(P1679:P1687)</f>
        <v>0</v>
      </c>
      <c r="Q1678" s="165"/>
      <c r="R1678" s="166">
        <f>SUM(R1679:R1687)</f>
        <v>0</v>
      </c>
      <c r="S1678" s="165"/>
      <c r="T1678" s="167">
        <f>SUM(T1679:T1687)</f>
        <v>0</v>
      </c>
      <c r="AR1678" s="160" t="s">
        <v>22</v>
      </c>
      <c r="AT1678" s="168" t="s">
        <v>75</v>
      </c>
      <c r="AU1678" s="168" t="s">
        <v>22</v>
      </c>
      <c r="AY1678" s="160" t="s">
        <v>148</v>
      </c>
      <c r="BK1678" s="169">
        <f>SUM(BK1679:BK1687)</f>
        <v>0</v>
      </c>
    </row>
    <row r="1679" spans="2:65" s="1" customFormat="1" ht="22.5" customHeight="1">
      <c r="B1679" s="173"/>
      <c r="C1679" s="174" t="s">
        <v>896</v>
      </c>
      <c r="D1679" s="174" t="s">
        <v>150</v>
      </c>
      <c r="E1679" s="175" t="s">
        <v>897</v>
      </c>
      <c r="F1679" s="176" t="s">
        <v>898</v>
      </c>
      <c r="G1679" s="177" t="s">
        <v>221</v>
      </c>
      <c r="H1679" s="178">
        <v>52.267</v>
      </c>
      <c r="I1679" s="179"/>
      <c r="J1679" s="180">
        <f>ROUND(I1679*H1679,2)</f>
        <v>0</v>
      </c>
      <c r="K1679" s="176" t="s">
        <v>154</v>
      </c>
      <c r="L1679" s="36"/>
      <c r="M1679" s="181" t="s">
        <v>20</v>
      </c>
      <c r="N1679" s="182" t="s">
        <v>48</v>
      </c>
      <c r="O1679" s="37"/>
      <c r="P1679" s="183">
        <f>O1679*H1679</f>
        <v>0</v>
      </c>
      <c r="Q1679" s="183">
        <v>0</v>
      </c>
      <c r="R1679" s="183">
        <f>Q1679*H1679</f>
        <v>0</v>
      </c>
      <c r="S1679" s="183">
        <v>0</v>
      </c>
      <c r="T1679" s="184">
        <f>S1679*H1679</f>
        <v>0</v>
      </c>
      <c r="AR1679" s="19" t="s">
        <v>155</v>
      </c>
      <c r="AT1679" s="19" t="s">
        <v>150</v>
      </c>
      <c r="AU1679" s="19" t="s">
        <v>86</v>
      </c>
      <c r="AY1679" s="19" t="s">
        <v>148</v>
      </c>
      <c r="BE1679" s="185">
        <f>IF(N1679="základní",J1679,0)</f>
        <v>0</v>
      </c>
      <c r="BF1679" s="185">
        <f>IF(N1679="snížená",J1679,0)</f>
        <v>0</v>
      </c>
      <c r="BG1679" s="185">
        <f>IF(N1679="zákl. přenesená",J1679,0)</f>
        <v>0</v>
      </c>
      <c r="BH1679" s="185">
        <f>IF(N1679="sníž. přenesená",J1679,0)</f>
        <v>0</v>
      </c>
      <c r="BI1679" s="185">
        <f>IF(N1679="nulová",J1679,0)</f>
        <v>0</v>
      </c>
      <c r="BJ1679" s="19" t="s">
        <v>86</v>
      </c>
      <c r="BK1679" s="185">
        <f>ROUND(I1679*H1679,2)</f>
        <v>0</v>
      </c>
      <c r="BL1679" s="19" t="s">
        <v>155</v>
      </c>
      <c r="BM1679" s="19" t="s">
        <v>899</v>
      </c>
    </row>
    <row r="1680" spans="2:47" s="1" customFormat="1" ht="27">
      <c r="B1680" s="36"/>
      <c r="D1680" s="197" t="s">
        <v>156</v>
      </c>
      <c r="F1680" s="238" t="s">
        <v>900</v>
      </c>
      <c r="I1680" s="147"/>
      <c r="L1680" s="36"/>
      <c r="M1680" s="65"/>
      <c r="N1680" s="37"/>
      <c r="O1680" s="37"/>
      <c r="P1680" s="37"/>
      <c r="Q1680" s="37"/>
      <c r="R1680" s="37"/>
      <c r="S1680" s="37"/>
      <c r="T1680" s="66"/>
      <c r="AT1680" s="19" t="s">
        <v>156</v>
      </c>
      <c r="AU1680" s="19" t="s">
        <v>86</v>
      </c>
    </row>
    <row r="1681" spans="2:65" s="1" customFormat="1" ht="22.5" customHeight="1">
      <c r="B1681" s="173"/>
      <c r="C1681" s="174" t="s">
        <v>901</v>
      </c>
      <c r="D1681" s="174" t="s">
        <v>150</v>
      </c>
      <c r="E1681" s="175" t="s">
        <v>902</v>
      </c>
      <c r="F1681" s="176" t="s">
        <v>903</v>
      </c>
      <c r="G1681" s="177" t="s">
        <v>221</v>
      </c>
      <c r="H1681" s="178">
        <v>52.267</v>
      </c>
      <c r="I1681" s="179"/>
      <c r="J1681" s="180">
        <f>ROUND(I1681*H1681,2)</f>
        <v>0</v>
      </c>
      <c r="K1681" s="176" t="s">
        <v>154</v>
      </c>
      <c r="L1681" s="36"/>
      <c r="M1681" s="181" t="s">
        <v>20</v>
      </c>
      <c r="N1681" s="182" t="s">
        <v>48</v>
      </c>
      <c r="O1681" s="37"/>
      <c r="P1681" s="183">
        <f>O1681*H1681</f>
        <v>0</v>
      </c>
      <c r="Q1681" s="183">
        <v>0</v>
      </c>
      <c r="R1681" s="183">
        <f>Q1681*H1681</f>
        <v>0</v>
      </c>
      <c r="S1681" s="183">
        <v>0</v>
      </c>
      <c r="T1681" s="184">
        <f>S1681*H1681</f>
        <v>0</v>
      </c>
      <c r="AR1681" s="19" t="s">
        <v>155</v>
      </c>
      <c r="AT1681" s="19" t="s">
        <v>150</v>
      </c>
      <c r="AU1681" s="19" t="s">
        <v>86</v>
      </c>
      <c r="AY1681" s="19" t="s">
        <v>148</v>
      </c>
      <c r="BE1681" s="185">
        <f>IF(N1681="základní",J1681,0)</f>
        <v>0</v>
      </c>
      <c r="BF1681" s="185">
        <f>IF(N1681="snížená",J1681,0)</f>
        <v>0</v>
      </c>
      <c r="BG1681" s="185">
        <f>IF(N1681="zákl. přenesená",J1681,0)</f>
        <v>0</v>
      </c>
      <c r="BH1681" s="185">
        <f>IF(N1681="sníž. přenesená",J1681,0)</f>
        <v>0</v>
      </c>
      <c r="BI1681" s="185">
        <f>IF(N1681="nulová",J1681,0)</f>
        <v>0</v>
      </c>
      <c r="BJ1681" s="19" t="s">
        <v>86</v>
      </c>
      <c r="BK1681" s="185">
        <f>ROUND(I1681*H1681,2)</f>
        <v>0</v>
      </c>
      <c r="BL1681" s="19" t="s">
        <v>155</v>
      </c>
      <c r="BM1681" s="19" t="s">
        <v>904</v>
      </c>
    </row>
    <row r="1682" spans="2:47" s="1" customFormat="1" ht="13.5">
      <c r="B1682" s="36"/>
      <c r="D1682" s="197" t="s">
        <v>156</v>
      </c>
      <c r="F1682" s="238" t="s">
        <v>905</v>
      </c>
      <c r="I1682" s="147"/>
      <c r="L1682" s="36"/>
      <c r="M1682" s="65"/>
      <c r="N1682" s="37"/>
      <c r="O1682" s="37"/>
      <c r="P1682" s="37"/>
      <c r="Q1682" s="37"/>
      <c r="R1682" s="37"/>
      <c r="S1682" s="37"/>
      <c r="T1682" s="66"/>
      <c r="AT1682" s="19" t="s">
        <v>156</v>
      </c>
      <c r="AU1682" s="19" t="s">
        <v>86</v>
      </c>
    </row>
    <row r="1683" spans="2:65" s="1" customFormat="1" ht="22.5" customHeight="1">
      <c r="B1683" s="173"/>
      <c r="C1683" s="174" t="s">
        <v>906</v>
      </c>
      <c r="D1683" s="174" t="s">
        <v>150</v>
      </c>
      <c r="E1683" s="175" t="s">
        <v>907</v>
      </c>
      <c r="F1683" s="176" t="s">
        <v>908</v>
      </c>
      <c r="G1683" s="177" t="s">
        <v>221</v>
      </c>
      <c r="H1683" s="178">
        <v>1045.34</v>
      </c>
      <c r="I1683" s="179"/>
      <c r="J1683" s="180">
        <f>ROUND(I1683*H1683,2)</f>
        <v>0</v>
      </c>
      <c r="K1683" s="176" t="s">
        <v>154</v>
      </c>
      <c r="L1683" s="36"/>
      <c r="M1683" s="181" t="s">
        <v>20</v>
      </c>
      <c r="N1683" s="182" t="s">
        <v>48</v>
      </c>
      <c r="O1683" s="37"/>
      <c r="P1683" s="183">
        <f>O1683*H1683</f>
        <v>0</v>
      </c>
      <c r="Q1683" s="183">
        <v>0</v>
      </c>
      <c r="R1683" s="183">
        <f>Q1683*H1683</f>
        <v>0</v>
      </c>
      <c r="S1683" s="183">
        <v>0</v>
      </c>
      <c r="T1683" s="184">
        <f>S1683*H1683</f>
        <v>0</v>
      </c>
      <c r="AR1683" s="19" t="s">
        <v>155</v>
      </c>
      <c r="AT1683" s="19" t="s">
        <v>150</v>
      </c>
      <c r="AU1683" s="19" t="s">
        <v>86</v>
      </c>
      <c r="AY1683" s="19" t="s">
        <v>148</v>
      </c>
      <c r="BE1683" s="185">
        <f>IF(N1683="základní",J1683,0)</f>
        <v>0</v>
      </c>
      <c r="BF1683" s="185">
        <f>IF(N1683="snížená",J1683,0)</f>
        <v>0</v>
      </c>
      <c r="BG1683" s="185">
        <f>IF(N1683="zákl. přenesená",J1683,0)</f>
        <v>0</v>
      </c>
      <c r="BH1683" s="185">
        <f>IF(N1683="sníž. přenesená",J1683,0)</f>
        <v>0</v>
      </c>
      <c r="BI1683" s="185">
        <f>IF(N1683="nulová",J1683,0)</f>
        <v>0</v>
      </c>
      <c r="BJ1683" s="19" t="s">
        <v>86</v>
      </c>
      <c r="BK1683" s="185">
        <f>ROUND(I1683*H1683,2)</f>
        <v>0</v>
      </c>
      <c r="BL1683" s="19" t="s">
        <v>155</v>
      </c>
      <c r="BM1683" s="19" t="s">
        <v>909</v>
      </c>
    </row>
    <row r="1684" spans="2:47" s="1" customFormat="1" ht="27">
      <c r="B1684" s="36"/>
      <c r="D1684" s="186" t="s">
        <v>156</v>
      </c>
      <c r="F1684" s="187" t="s">
        <v>910</v>
      </c>
      <c r="I1684" s="147"/>
      <c r="L1684" s="36"/>
      <c r="M1684" s="65"/>
      <c r="N1684" s="37"/>
      <c r="O1684" s="37"/>
      <c r="P1684" s="37"/>
      <c r="Q1684" s="37"/>
      <c r="R1684" s="37"/>
      <c r="S1684" s="37"/>
      <c r="T1684" s="66"/>
      <c r="AT1684" s="19" t="s">
        <v>156</v>
      </c>
      <c r="AU1684" s="19" t="s">
        <v>86</v>
      </c>
    </row>
    <row r="1685" spans="2:51" s="13" customFormat="1" ht="13.5">
      <c r="B1685" s="196"/>
      <c r="D1685" s="197" t="s">
        <v>158</v>
      </c>
      <c r="E1685" s="198" t="s">
        <v>20</v>
      </c>
      <c r="F1685" s="199" t="s">
        <v>911</v>
      </c>
      <c r="H1685" s="200">
        <v>1045.34</v>
      </c>
      <c r="I1685" s="201"/>
      <c r="L1685" s="196"/>
      <c r="M1685" s="202"/>
      <c r="N1685" s="203"/>
      <c r="O1685" s="203"/>
      <c r="P1685" s="203"/>
      <c r="Q1685" s="203"/>
      <c r="R1685" s="203"/>
      <c r="S1685" s="203"/>
      <c r="T1685" s="204"/>
      <c r="AT1685" s="205" t="s">
        <v>158</v>
      </c>
      <c r="AU1685" s="205" t="s">
        <v>86</v>
      </c>
      <c r="AV1685" s="13" t="s">
        <v>86</v>
      </c>
      <c r="AW1685" s="13" t="s">
        <v>40</v>
      </c>
      <c r="AX1685" s="13" t="s">
        <v>22</v>
      </c>
      <c r="AY1685" s="205" t="s">
        <v>148</v>
      </c>
    </row>
    <row r="1686" spans="2:65" s="1" customFormat="1" ht="22.5" customHeight="1">
      <c r="B1686" s="173"/>
      <c r="C1686" s="174" t="s">
        <v>912</v>
      </c>
      <c r="D1686" s="174" t="s">
        <v>150</v>
      </c>
      <c r="E1686" s="175" t="s">
        <v>913</v>
      </c>
      <c r="F1686" s="176" t="s">
        <v>914</v>
      </c>
      <c r="G1686" s="177" t="s">
        <v>221</v>
      </c>
      <c r="H1686" s="178">
        <v>52.267</v>
      </c>
      <c r="I1686" s="179"/>
      <c r="J1686" s="180">
        <f>ROUND(I1686*H1686,2)</f>
        <v>0</v>
      </c>
      <c r="K1686" s="176" t="s">
        <v>154</v>
      </c>
      <c r="L1686" s="36"/>
      <c r="M1686" s="181" t="s">
        <v>20</v>
      </c>
      <c r="N1686" s="182" t="s">
        <v>48</v>
      </c>
      <c r="O1686" s="37"/>
      <c r="P1686" s="183">
        <f>O1686*H1686</f>
        <v>0</v>
      </c>
      <c r="Q1686" s="183">
        <v>0</v>
      </c>
      <c r="R1686" s="183">
        <f>Q1686*H1686</f>
        <v>0</v>
      </c>
      <c r="S1686" s="183">
        <v>0</v>
      </c>
      <c r="T1686" s="184">
        <f>S1686*H1686</f>
        <v>0</v>
      </c>
      <c r="AR1686" s="19" t="s">
        <v>155</v>
      </c>
      <c r="AT1686" s="19" t="s">
        <v>150</v>
      </c>
      <c r="AU1686" s="19" t="s">
        <v>86</v>
      </c>
      <c r="AY1686" s="19" t="s">
        <v>148</v>
      </c>
      <c r="BE1686" s="185">
        <f>IF(N1686="základní",J1686,0)</f>
        <v>0</v>
      </c>
      <c r="BF1686" s="185">
        <f>IF(N1686="snížená",J1686,0)</f>
        <v>0</v>
      </c>
      <c r="BG1686" s="185">
        <f>IF(N1686="zákl. přenesená",J1686,0)</f>
        <v>0</v>
      </c>
      <c r="BH1686" s="185">
        <f>IF(N1686="sníž. přenesená",J1686,0)</f>
        <v>0</v>
      </c>
      <c r="BI1686" s="185">
        <f>IF(N1686="nulová",J1686,0)</f>
        <v>0</v>
      </c>
      <c r="BJ1686" s="19" t="s">
        <v>86</v>
      </c>
      <c r="BK1686" s="185">
        <f>ROUND(I1686*H1686,2)</f>
        <v>0</v>
      </c>
      <c r="BL1686" s="19" t="s">
        <v>155</v>
      </c>
      <c r="BM1686" s="19" t="s">
        <v>915</v>
      </c>
    </row>
    <row r="1687" spans="2:47" s="1" customFormat="1" ht="13.5">
      <c r="B1687" s="36"/>
      <c r="D1687" s="186" t="s">
        <v>156</v>
      </c>
      <c r="F1687" s="187" t="s">
        <v>916</v>
      </c>
      <c r="I1687" s="147"/>
      <c r="L1687" s="36"/>
      <c r="M1687" s="65"/>
      <c r="N1687" s="37"/>
      <c r="O1687" s="37"/>
      <c r="P1687" s="37"/>
      <c r="Q1687" s="37"/>
      <c r="R1687" s="37"/>
      <c r="S1687" s="37"/>
      <c r="T1687" s="66"/>
      <c r="AT1687" s="19" t="s">
        <v>156</v>
      </c>
      <c r="AU1687" s="19" t="s">
        <v>86</v>
      </c>
    </row>
    <row r="1688" spans="2:63" s="11" customFormat="1" ht="29.25" customHeight="1">
      <c r="B1688" s="159"/>
      <c r="D1688" s="170" t="s">
        <v>75</v>
      </c>
      <c r="E1688" s="171" t="s">
        <v>917</v>
      </c>
      <c r="F1688" s="171" t="s">
        <v>918</v>
      </c>
      <c r="I1688" s="162"/>
      <c r="J1688" s="172">
        <f>BK1688</f>
        <v>0</v>
      </c>
      <c r="L1688" s="159"/>
      <c r="M1688" s="164"/>
      <c r="N1688" s="165"/>
      <c r="O1688" s="165"/>
      <c r="P1688" s="166">
        <f>SUM(P1689:P1690)</f>
        <v>0</v>
      </c>
      <c r="Q1688" s="165"/>
      <c r="R1688" s="166">
        <f>SUM(R1689:R1690)</f>
        <v>0</v>
      </c>
      <c r="S1688" s="165"/>
      <c r="T1688" s="167">
        <f>SUM(T1689:T1690)</f>
        <v>0</v>
      </c>
      <c r="AR1688" s="160" t="s">
        <v>22</v>
      </c>
      <c r="AT1688" s="168" t="s">
        <v>75</v>
      </c>
      <c r="AU1688" s="168" t="s">
        <v>22</v>
      </c>
      <c r="AY1688" s="160" t="s">
        <v>148</v>
      </c>
      <c r="BK1688" s="169">
        <f>SUM(BK1689:BK1690)</f>
        <v>0</v>
      </c>
    </row>
    <row r="1689" spans="2:65" s="1" customFormat="1" ht="22.5" customHeight="1">
      <c r="B1689" s="173"/>
      <c r="C1689" s="174" t="s">
        <v>919</v>
      </c>
      <c r="D1689" s="174" t="s">
        <v>150</v>
      </c>
      <c r="E1689" s="175" t="s">
        <v>920</v>
      </c>
      <c r="F1689" s="176" t="s">
        <v>921</v>
      </c>
      <c r="G1689" s="177" t="s">
        <v>221</v>
      </c>
      <c r="H1689" s="178">
        <v>211.68</v>
      </c>
      <c r="I1689" s="179"/>
      <c r="J1689" s="180">
        <f>ROUND(I1689*H1689,2)</f>
        <v>0</v>
      </c>
      <c r="K1689" s="176" t="s">
        <v>154</v>
      </c>
      <c r="L1689" s="36"/>
      <c r="M1689" s="181" t="s">
        <v>20</v>
      </c>
      <c r="N1689" s="182" t="s">
        <v>48</v>
      </c>
      <c r="O1689" s="37"/>
      <c r="P1689" s="183">
        <f>O1689*H1689</f>
        <v>0</v>
      </c>
      <c r="Q1689" s="183">
        <v>0</v>
      </c>
      <c r="R1689" s="183">
        <f>Q1689*H1689</f>
        <v>0</v>
      </c>
      <c r="S1689" s="183">
        <v>0</v>
      </c>
      <c r="T1689" s="184">
        <f>S1689*H1689</f>
        <v>0</v>
      </c>
      <c r="AR1689" s="19" t="s">
        <v>155</v>
      </c>
      <c r="AT1689" s="19" t="s">
        <v>150</v>
      </c>
      <c r="AU1689" s="19" t="s">
        <v>86</v>
      </c>
      <c r="AY1689" s="19" t="s">
        <v>148</v>
      </c>
      <c r="BE1689" s="185">
        <f>IF(N1689="základní",J1689,0)</f>
        <v>0</v>
      </c>
      <c r="BF1689" s="185">
        <f>IF(N1689="snížená",J1689,0)</f>
        <v>0</v>
      </c>
      <c r="BG1689" s="185">
        <f>IF(N1689="zákl. přenesená",J1689,0)</f>
        <v>0</v>
      </c>
      <c r="BH1689" s="185">
        <f>IF(N1689="sníž. přenesená",J1689,0)</f>
        <v>0</v>
      </c>
      <c r="BI1689" s="185">
        <f>IF(N1689="nulová",J1689,0)</f>
        <v>0</v>
      </c>
      <c r="BJ1689" s="19" t="s">
        <v>86</v>
      </c>
      <c r="BK1689" s="185">
        <f>ROUND(I1689*H1689,2)</f>
        <v>0</v>
      </c>
      <c r="BL1689" s="19" t="s">
        <v>155</v>
      </c>
      <c r="BM1689" s="19" t="s">
        <v>922</v>
      </c>
    </row>
    <row r="1690" spans="2:47" s="1" customFormat="1" ht="40.5">
      <c r="B1690" s="36"/>
      <c r="D1690" s="186" t="s">
        <v>156</v>
      </c>
      <c r="F1690" s="187" t="s">
        <v>923</v>
      </c>
      <c r="I1690" s="147"/>
      <c r="L1690" s="36"/>
      <c r="M1690" s="65"/>
      <c r="N1690" s="37"/>
      <c r="O1690" s="37"/>
      <c r="P1690" s="37"/>
      <c r="Q1690" s="37"/>
      <c r="R1690" s="37"/>
      <c r="S1690" s="37"/>
      <c r="T1690" s="66"/>
      <c r="AT1690" s="19" t="s">
        <v>156</v>
      </c>
      <c r="AU1690" s="19" t="s">
        <v>86</v>
      </c>
    </row>
    <row r="1691" spans="2:63" s="11" customFormat="1" ht="36.75" customHeight="1">
      <c r="B1691" s="159"/>
      <c r="D1691" s="160" t="s">
        <v>75</v>
      </c>
      <c r="E1691" s="161" t="s">
        <v>924</v>
      </c>
      <c r="F1691" s="161" t="s">
        <v>925</v>
      </c>
      <c r="I1691" s="162"/>
      <c r="J1691" s="163">
        <f>BK1691</f>
        <v>0</v>
      </c>
      <c r="L1691" s="159"/>
      <c r="M1691" s="164"/>
      <c r="N1691" s="165"/>
      <c r="O1691" s="165"/>
      <c r="P1691" s="166">
        <f>P1692+P1762+P1831+P1939+P1954+P1959+P1965+P1971+P1976+P1994+P2126+P2218+P2326+P2391+P2437+P2471</f>
        <v>0</v>
      </c>
      <c r="Q1691" s="165"/>
      <c r="R1691" s="166">
        <f>R1692+R1762+R1831+R1939+R1954+R1959+R1965+R1971+R1976+R1994+R2126+R2218+R2326+R2391+R2437+R2471</f>
        <v>7.7481849271005</v>
      </c>
      <c r="S1691" s="165"/>
      <c r="T1691" s="167">
        <f>T1692+T1762+T1831+T1939+T1954+T1959+T1965+T1971+T1976+T1994+T2126+T2218+T2326+T2391+T2437+T2471</f>
        <v>7.207575500000001</v>
      </c>
      <c r="AR1691" s="160" t="s">
        <v>86</v>
      </c>
      <c r="AT1691" s="168" t="s">
        <v>75</v>
      </c>
      <c r="AU1691" s="168" t="s">
        <v>76</v>
      </c>
      <c r="AY1691" s="160" t="s">
        <v>148</v>
      </c>
      <c r="BK1691" s="169">
        <f>BK1692+BK1762+BK1831+BK1939+BK1954+BK1959+BK1965+BK1971+BK1976+BK1994+BK2126+BK2218+BK2326+BK2391+BK2437+BK2471</f>
        <v>0</v>
      </c>
    </row>
    <row r="1692" spans="2:63" s="11" customFormat="1" ht="19.5" customHeight="1">
      <c r="B1692" s="159"/>
      <c r="D1692" s="170" t="s">
        <v>75</v>
      </c>
      <c r="E1692" s="171" t="s">
        <v>926</v>
      </c>
      <c r="F1692" s="171" t="s">
        <v>927</v>
      </c>
      <c r="I1692" s="162"/>
      <c r="J1692" s="172">
        <f>BK1692</f>
        <v>0</v>
      </c>
      <c r="L1692" s="159"/>
      <c r="M1692" s="164"/>
      <c r="N1692" s="165"/>
      <c r="O1692" s="165"/>
      <c r="P1692" s="166">
        <f>SUM(P1693:P1761)</f>
        <v>0</v>
      </c>
      <c r="Q1692" s="165"/>
      <c r="R1692" s="166">
        <f>SUM(R1693:R1761)</f>
        <v>0.6368197925000001</v>
      </c>
      <c r="S1692" s="165"/>
      <c r="T1692" s="167">
        <f>SUM(T1693:T1761)</f>
        <v>0</v>
      </c>
      <c r="AR1692" s="160" t="s">
        <v>86</v>
      </c>
      <c r="AT1692" s="168" t="s">
        <v>75</v>
      </c>
      <c r="AU1692" s="168" t="s">
        <v>22</v>
      </c>
      <c r="AY1692" s="160" t="s">
        <v>148</v>
      </c>
      <c r="BK1692" s="169">
        <f>SUM(BK1693:BK1761)</f>
        <v>0</v>
      </c>
    </row>
    <row r="1693" spans="2:65" s="1" customFormat="1" ht="22.5" customHeight="1">
      <c r="B1693" s="173"/>
      <c r="C1693" s="174" t="s">
        <v>922</v>
      </c>
      <c r="D1693" s="174" t="s">
        <v>150</v>
      </c>
      <c r="E1693" s="175" t="s">
        <v>928</v>
      </c>
      <c r="F1693" s="176" t="s">
        <v>929</v>
      </c>
      <c r="G1693" s="177" t="s">
        <v>153</v>
      </c>
      <c r="H1693" s="178">
        <v>26.85</v>
      </c>
      <c r="I1693" s="179"/>
      <c r="J1693" s="180">
        <f>ROUND(I1693*H1693,2)</f>
        <v>0</v>
      </c>
      <c r="K1693" s="176" t="s">
        <v>154</v>
      </c>
      <c r="L1693" s="36"/>
      <c r="M1693" s="181" t="s">
        <v>20</v>
      </c>
      <c r="N1693" s="182" t="s">
        <v>48</v>
      </c>
      <c r="O1693" s="37"/>
      <c r="P1693" s="183">
        <f>O1693*H1693</f>
        <v>0</v>
      </c>
      <c r="Q1693" s="183">
        <v>0</v>
      </c>
      <c r="R1693" s="183">
        <f>Q1693*H1693</f>
        <v>0</v>
      </c>
      <c r="S1693" s="183">
        <v>0</v>
      </c>
      <c r="T1693" s="184">
        <f>S1693*H1693</f>
        <v>0</v>
      </c>
      <c r="AR1693" s="19" t="s">
        <v>258</v>
      </c>
      <c r="AT1693" s="19" t="s">
        <v>150</v>
      </c>
      <c r="AU1693" s="19" t="s">
        <v>86</v>
      </c>
      <c r="AY1693" s="19" t="s">
        <v>148</v>
      </c>
      <c r="BE1693" s="185">
        <f>IF(N1693="základní",J1693,0)</f>
        <v>0</v>
      </c>
      <c r="BF1693" s="185">
        <f>IF(N1693="snížená",J1693,0)</f>
        <v>0</v>
      </c>
      <c r="BG1693" s="185">
        <f>IF(N1693="zákl. přenesená",J1693,0)</f>
        <v>0</v>
      </c>
      <c r="BH1693" s="185">
        <f>IF(N1693="sníž. přenesená",J1693,0)</f>
        <v>0</v>
      </c>
      <c r="BI1693" s="185">
        <f>IF(N1693="nulová",J1693,0)</f>
        <v>0</v>
      </c>
      <c r="BJ1693" s="19" t="s">
        <v>86</v>
      </c>
      <c r="BK1693" s="185">
        <f>ROUND(I1693*H1693,2)</f>
        <v>0</v>
      </c>
      <c r="BL1693" s="19" t="s">
        <v>258</v>
      </c>
      <c r="BM1693" s="19" t="s">
        <v>930</v>
      </c>
    </row>
    <row r="1694" spans="2:47" s="1" customFormat="1" ht="27">
      <c r="B1694" s="36"/>
      <c r="D1694" s="186" t="s">
        <v>156</v>
      </c>
      <c r="F1694" s="187" t="s">
        <v>931</v>
      </c>
      <c r="I1694" s="147"/>
      <c r="L1694" s="36"/>
      <c r="M1694" s="65"/>
      <c r="N1694" s="37"/>
      <c r="O1694" s="37"/>
      <c r="P1694" s="37"/>
      <c r="Q1694" s="37"/>
      <c r="R1694" s="37"/>
      <c r="S1694" s="37"/>
      <c r="T1694" s="66"/>
      <c r="AT1694" s="19" t="s">
        <v>156</v>
      </c>
      <c r="AU1694" s="19" t="s">
        <v>86</v>
      </c>
    </row>
    <row r="1695" spans="2:51" s="12" customFormat="1" ht="13.5">
      <c r="B1695" s="188"/>
      <c r="D1695" s="186" t="s">
        <v>158</v>
      </c>
      <c r="E1695" s="189" t="s">
        <v>20</v>
      </c>
      <c r="F1695" s="190" t="s">
        <v>932</v>
      </c>
      <c r="H1695" s="191" t="s">
        <v>20</v>
      </c>
      <c r="I1695" s="192"/>
      <c r="L1695" s="188"/>
      <c r="M1695" s="193"/>
      <c r="N1695" s="194"/>
      <c r="O1695" s="194"/>
      <c r="P1695" s="194"/>
      <c r="Q1695" s="194"/>
      <c r="R1695" s="194"/>
      <c r="S1695" s="194"/>
      <c r="T1695" s="195"/>
      <c r="AT1695" s="191" t="s">
        <v>158</v>
      </c>
      <c r="AU1695" s="191" t="s">
        <v>86</v>
      </c>
      <c r="AV1695" s="12" t="s">
        <v>22</v>
      </c>
      <c r="AW1695" s="12" t="s">
        <v>40</v>
      </c>
      <c r="AX1695" s="12" t="s">
        <v>76</v>
      </c>
      <c r="AY1695" s="191" t="s">
        <v>148</v>
      </c>
    </row>
    <row r="1696" spans="2:51" s="12" customFormat="1" ht="13.5">
      <c r="B1696" s="188"/>
      <c r="D1696" s="186" t="s">
        <v>158</v>
      </c>
      <c r="E1696" s="189" t="s">
        <v>20</v>
      </c>
      <c r="F1696" s="190" t="s">
        <v>283</v>
      </c>
      <c r="H1696" s="191" t="s">
        <v>20</v>
      </c>
      <c r="I1696" s="192"/>
      <c r="L1696" s="188"/>
      <c r="M1696" s="193"/>
      <c r="N1696" s="194"/>
      <c r="O1696" s="194"/>
      <c r="P1696" s="194"/>
      <c r="Q1696" s="194"/>
      <c r="R1696" s="194"/>
      <c r="S1696" s="194"/>
      <c r="T1696" s="195"/>
      <c r="AT1696" s="191" t="s">
        <v>158</v>
      </c>
      <c r="AU1696" s="191" t="s">
        <v>86</v>
      </c>
      <c r="AV1696" s="12" t="s">
        <v>22</v>
      </c>
      <c r="AW1696" s="12" t="s">
        <v>40</v>
      </c>
      <c r="AX1696" s="12" t="s">
        <v>76</v>
      </c>
      <c r="AY1696" s="191" t="s">
        <v>148</v>
      </c>
    </row>
    <row r="1697" spans="2:51" s="12" customFormat="1" ht="13.5">
      <c r="B1697" s="188"/>
      <c r="D1697" s="186" t="s">
        <v>158</v>
      </c>
      <c r="E1697" s="189" t="s">
        <v>20</v>
      </c>
      <c r="F1697" s="190" t="s">
        <v>284</v>
      </c>
      <c r="H1697" s="191" t="s">
        <v>20</v>
      </c>
      <c r="I1697" s="192"/>
      <c r="L1697" s="188"/>
      <c r="M1697" s="193"/>
      <c r="N1697" s="194"/>
      <c r="O1697" s="194"/>
      <c r="P1697" s="194"/>
      <c r="Q1697" s="194"/>
      <c r="R1697" s="194"/>
      <c r="S1697" s="194"/>
      <c r="T1697" s="195"/>
      <c r="AT1697" s="191" t="s">
        <v>158</v>
      </c>
      <c r="AU1697" s="191" t="s">
        <v>86</v>
      </c>
      <c r="AV1697" s="12" t="s">
        <v>22</v>
      </c>
      <c r="AW1697" s="12" t="s">
        <v>40</v>
      </c>
      <c r="AX1697" s="12" t="s">
        <v>76</v>
      </c>
      <c r="AY1697" s="191" t="s">
        <v>148</v>
      </c>
    </row>
    <row r="1698" spans="2:51" s="13" customFormat="1" ht="13.5">
      <c r="B1698" s="196"/>
      <c r="D1698" s="186" t="s">
        <v>158</v>
      </c>
      <c r="E1698" s="205" t="s">
        <v>20</v>
      </c>
      <c r="F1698" s="206" t="s">
        <v>933</v>
      </c>
      <c r="H1698" s="207">
        <v>1.2</v>
      </c>
      <c r="I1698" s="201"/>
      <c r="L1698" s="196"/>
      <c r="M1698" s="202"/>
      <c r="N1698" s="203"/>
      <c r="O1698" s="203"/>
      <c r="P1698" s="203"/>
      <c r="Q1698" s="203"/>
      <c r="R1698" s="203"/>
      <c r="S1698" s="203"/>
      <c r="T1698" s="204"/>
      <c r="AT1698" s="205" t="s">
        <v>158</v>
      </c>
      <c r="AU1698" s="205" t="s">
        <v>86</v>
      </c>
      <c r="AV1698" s="13" t="s">
        <v>86</v>
      </c>
      <c r="AW1698" s="13" t="s">
        <v>40</v>
      </c>
      <c r="AX1698" s="13" t="s">
        <v>76</v>
      </c>
      <c r="AY1698" s="205" t="s">
        <v>148</v>
      </c>
    </row>
    <row r="1699" spans="2:51" s="12" customFormat="1" ht="13.5">
      <c r="B1699" s="188"/>
      <c r="D1699" s="186" t="s">
        <v>158</v>
      </c>
      <c r="E1699" s="189" t="s">
        <v>20</v>
      </c>
      <c r="F1699" s="190" t="s">
        <v>934</v>
      </c>
      <c r="H1699" s="191" t="s">
        <v>20</v>
      </c>
      <c r="I1699" s="192"/>
      <c r="L1699" s="188"/>
      <c r="M1699" s="193"/>
      <c r="N1699" s="194"/>
      <c r="O1699" s="194"/>
      <c r="P1699" s="194"/>
      <c r="Q1699" s="194"/>
      <c r="R1699" s="194"/>
      <c r="S1699" s="194"/>
      <c r="T1699" s="195"/>
      <c r="AT1699" s="191" t="s">
        <v>158</v>
      </c>
      <c r="AU1699" s="191" t="s">
        <v>86</v>
      </c>
      <c r="AV1699" s="12" t="s">
        <v>22</v>
      </c>
      <c r="AW1699" s="12" t="s">
        <v>40</v>
      </c>
      <c r="AX1699" s="12" t="s">
        <v>76</v>
      </c>
      <c r="AY1699" s="191" t="s">
        <v>148</v>
      </c>
    </row>
    <row r="1700" spans="2:51" s="13" customFormat="1" ht="13.5">
      <c r="B1700" s="196"/>
      <c r="D1700" s="186" t="s">
        <v>158</v>
      </c>
      <c r="E1700" s="205" t="s">
        <v>20</v>
      </c>
      <c r="F1700" s="206" t="s">
        <v>935</v>
      </c>
      <c r="H1700" s="207">
        <v>25.65</v>
      </c>
      <c r="I1700" s="201"/>
      <c r="L1700" s="196"/>
      <c r="M1700" s="202"/>
      <c r="N1700" s="203"/>
      <c r="O1700" s="203"/>
      <c r="P1700" s="203"/>
      <c r="Q1700" s="203"/>
      <c r="R1700" s="203"/>
      <c r="S1700" s="203"/>
      <c r="T1700" s="204"/>
      <c r="AT1700" s="205" t="s">
        <v>158</v>
      </c>
      <c r="AU1700" s="205" t="s">
        <v>86</v>
      </c>
      <c r="AV1700" s="13" t="s">
        <v>86</v>
      </c>
      <c r="AW1700" s="13" t="s">
        <v>40</v>
      </c>
      <c r="AX1700" s="13" t="s">
        <v>76</v>
      </c>
      <c r="AY1700" s="205" t="s">
        <v>148</v>
      </c>
    </row>
    <row r="1701" spans="2:51" s="15" customFormat="1" ht="13.5">
      <c r="B1701" s="216"/>
      <c r="D1701" s="197" t="s">
        <v>158</v>
      </c>
      <c r="E1701" s="217" t="s">
        <v>20</v>
      </c>
      <c r="F1701" s="218" t="s">
        <v>191</v>
      </c>
      <c r="H1701" s="219">
        <v>26.85</v>
      </c>
      <c r="I1701" s="220"/>
      <c r="L1701" s="216"/>
      <c r="M1701" s="221"/>
      <c r="N1701" s="222"/>
      <c r="O1701" s="222"/>
      <c r="P1701" s="222"/>
      <c r="Q1701" s="222"/>
      <c r="R1701" s="222"/>
      <c r="S1701" s="222"/>
      <c r="T1701" s="223"/>
      <c r="AT1701" s="224" t="s">
        <v>158</v>
      </c>
      <c r="AU1701" s="224" t="s">
        <v>86</v>
      </c>
      <c r="AV1701" s="15" t="s">
        <v>155</v>
      </c>
      <c r="AW1701" s="15" t="s">
        <v>40</v>
      </c>
      <c r="AX1701" s="15" t="s">
        <v>22</v>
      </c>
      <c r="AY1701" s="224" t="s">
        <v>148</v>
      </c>
    </row>
    <row r="1702" spans="2:65" s="1" customFormat="1" ht="22.5" customHeight="1">
      <c r="B1702" s="173"/>
      <c r="C1702" s="225" t="s">
        <v>930</v>
      </c>
      <c r="D1702" s="225" t="s">
        <v>230</v>
      </c>
      <c r="E1702" s="226" t="s">
        <v>936</v>
      </c>
      <c r="F1702" s="227" t="s">
        <v>937</v>
      </c>
      <c r="G1702" s="228" t="s">
        <v>221</v>
      </c>
      <c r="H1702" s="229">
        <v>0.009</v>
      </c>
      <c r="I1702" s="230"/>
      <c r="J1702" s="231">
        <f>ROUND(I1702*H1702,2)</f>
        <v>0</v>
      </c>
      <c r="K1702" s="227" t="s">
        <v>154</v>
      </c>
      <c r="L1702" s="232"/>
      <c r="M1702" s="233" t="s">
        <v>20</v>
      </c>
      <c r="N1702" s="234" t="s">
        <v>48</v>
      </c>
      <c r="O1702" s="37"/>
      <c r="P1702" s="183">
        <f>O1702*H1702</f>
        <v>0</v>
      </c>
      <c r="Q1702" s="183">
        <v>1</v>
      </c>
      <c r="R1702" s="183">
        <f>Q1702*H1702</f>
        <v>0.009</v>
      </c>
      <c r="S1702" s="183">
        <v>0</v>
      </c>
      <c r="T1702" s="184">
        <f>S1702*H1702</f>
        <v>0</v>
      </c>
      <c r="AR1702" s="19" t="s">
        <v>412</v>
      </c>
      <c r="AT1702" s="19" t="s">
        <v>230</v>
      </c>
      <c r="AU1702" s="19" t="s">
        <v>86</v>
      </c>
      <c r="AY1702" s="19" t="s">
        <v>148</v>
      </c>
      <c r="BE1702" s="185">
        <f>IF(N1702="základní",J1702,0)</f>
        <v>0</v>
      </c>
      <c r="BF1702" s="185">
        <f>IF(N1702="snížená",J1702,0)</f>
        <v>0</v>
      </c>
      <c r="BG1702" s="185">
        <f>IF(N1702="zákl. přenesená",J1702,0)</f>
        <v>0</v>
      </c>
      <c r="BH1702" s="185">
        <f>IF(N1702="sníž. přenesená",J1702,0)</f>
        <v>0</v>
      </c>
      <c r="BI1702" s="185">
        <f>IF(N1702="nulová",J1702,0)</f>
        <v>0</v>
      </c>
      <c r="BJ1702" s="19" t="s">
        <v>86</v>
      </c>
      <c r="BK1702" s="185">
        <f>ROUND(I1702*H1702,2)</f>
        <v>0</v>
      </c>
      <c r="BL1702" s="19" t="s">
        <v>258</v>
      </c>
      <c r="BM1702" s="19" t="s">
        <v>938</v>
      </c>
    </row>
    <row r="1703" spans="2:47" s="1" customFormat="1" ht="27">
      <c r="B1703" s="36"/>
      <c r="D1703" s="186" t="s">
        <v>156</v>
      </c>
      <c r="F1703" s="187" t="s">
        <v>939</v>
      </c>
      <c r="I1703" s="147"/>
      <c r="L1703" s="36"/>
      <c r="M1703" s="65"/>
      <c r="N1703" s="37"/>
      <c r="O1703" s="37"/>
      <c r="P1703" s="37"/>
      <c r="Q1703" s="37"/>
      <c r="R1703" s="37"/>
      <c r="S1703" s="37"/>
      <c r="T1703" s="66"/>
      <c r="AT1703" s="19" t="s">
        <v>156</v>
      </c>
      <c r="AU1703" s="19" t="s">
        <v>86</v>
      </c>
    </row>
    <row r="1704" spans="2:51" s="12" customFormat="1" ht="13.5">
      <c r="B1704" s="188"/>
      <c r="D1704" s="186" t="s">
        <v>158</v>
      </c>
      <c r="E1704" s="189" t="s">
        <v>20</v>
      </c>
      <c r="F1704" s="190" t="s">
        <v>940</v>
      </c>
      <c r="H1704" s="191" t="s">
        <v>20</v>
      </c>
      <c r="I1704" s="192"/>
      <c r="L1704" s="188"/>
      <c r="M1704" s="193"/>
      <c r="N1704" s="194"/>
      <c r="O1704" s="194"/>
      <c r="P1704" s="194"/>
      <c r="Q1704" s="194"/>
      <c r="R1704" s="194"/>
      <c r="S1704" s="194"/>
      <c r="T1704" s="195"/>
      <c r="AT1704" s="191" t="s">
        <v>158</v>
      </c>
      <c r="AU1704" s="191" t="s">
        <v>86</v>
      </c>
      <c r="AV1704" s="12" t="s">
        <v>22</v>
      </c>
      <c r="AW1704" s="12" t="s">
        <v>40</v>
      </c>
      <c r="AX1704" s="12" t="s">
        <v>76</v>
      </c>
      <c r="AY1704" s="191" t="s">
        <v>148</v>
      </c>
    </row>
    <row r="1705" spans="2:51" s="12" customFormat="1" ht="13.5">
      <c r="B1705" s="188"/>
      <c r="D1705" s="186" t="s">
        <v>158</v>
      </c>
      <c r="E1705" s="189" t="s">
        <v>20</v>
      </c>
      <c r="F1705" s="190" t="s">
        <v>268</v>
      </c>
      <c r="H1705" s="191" t="s">
        <v>20</v>
      </c>
      <c r="I1705" s="192"/>
      <c r="L1705" s="188"/>
      <c r="M1705" s="193"/>
      <c r="N1705" s="194"/>
      <c r="O1705" s="194"/>
      <c r="P1705" s="194"/>
      <c r="Q1705" s="194"/>
      <c r="R1705" s="194"/>
      <c r="S1705" s="194"/>
      <c r="T1705" s="195"/>
      <c r="AT1705" s="191" t="s">
        <v>158</v>
      </c>
      <c r="AU1705" s="191" t="s">
        <v>86</v>
      </c>
      <c r="AV1705" s="12" t="s">
        <v>22</v>
      </c>
      <c r="AW1705" s="12" t="s">
        <v>40</v>
      </c>
      <c r="AX1705" s="12" t="s">
        <v>76</v>
      </c>
      <c r="AY1705" s="191" t="s">
        <v>148</v>
      </c>
    </row>
    <row r="1706" spans="2:51" s="13" customFormat="1" ht="13.5">
      <c r="B1706" s="196"/>
      <c r="D1706" s="197" t="s">
        <v>158</v>
      </c>
      <c r="E1706" s="198" t="s">
        <v>20</v>
      </c>
      <c r="F1706" s="199" t="s">
        <v>941</v>
      </c>
      <c r="H1706" s="200">
        <v>0.009</v>
      </c>
      <c r="I1706" s="201"/>
      <c r="L1706" s="196"/>
      <c r="M1706" s="202"/>
      <c r="N1706" s="203"/>
      <c r="O1706" s="203"/>
      <c r="P1706" s="203"/>
      <c r="Q1706" s="203"/>
      <c r="R1706" s="203"/>
      <c r="S1706" s="203"/>
      <c r="T1706" s="204"/>
      <c r="AT1706" s="205" t="s">
        <v>158</v>
      </c>
      <c r="AU1706" s="205" t="s">
        <v>86</v>
      </c>
      <c r="AV1706" s="13" t="s">
        <v>86</v>
      </c>
      <c r="AW1706" s="13" t="s">
        <v>40</v>
      </c>
      <c r="AX1706" s="13" t="s">
        <v>22</v>
      </c>
      <c r="AY1706" s="205" t="s">
        <v>148</v>
      </c>
    </row>
    <row r="1707" spans="2:65" s="1" customFormat="1" ht="31.5" customHeight="1">
      <c r="B1707" s="173"/>
      <c r="C1707" s="174" t="s">
        <v>938</v>
      </c>
      <c r="D1707" s="174" t="s">
        <v>150</v>
      </c>
      <c r="E1707" s="175" t="s">
        <v>942</v>
      </c>
      <c r="F1707" s="176" t="s">
        <v>943</v>
      </c>
      <c r="G1707" s="177" t="s">
        <v>153</v>
      </c>
      <c r="H1707" s="178">
        <v>74.415</v>
      </c>
      <c r="I1707" s="179"/>
      <c r="J1707" s="180">
        <f>ROUND(I1707*H1707,2)</f>
        <v>0</v>
      </c>
      <c r="K1707" s="176" t="s">
        <v>154</v>
      </c>
      <c r="L1707" s="36"/>
      <c r="M1707" s="181" t="s">
        <v>20</v>
      </c>
      <c r="N1707" s="182" t="s">
        <v>48</v>
      </c>
      <c r="O1707" s="37"/>
      <c r="P1707" s="183">
        <f>O1707*H1707</f>
        <v>0</v>
      </c>
      <c r="Q1707" s="183">
        <v>0.004</v>
      </c>
      <c r="R1707" s="183">
        <f>Q1707*H1707</f>
        <v>0.29766000000000004</v>
      </c>
      <c r="S1707" s="183">
        <v>0</v>
      </c>
      <c r="T1707" s="184">
        <f>S1707*H1707</f>
        <v>0</v>
      </c>
      <c r="AR1707" s="19" t="s">
        <v>258</v>
      </c>
      <c r="AT1707" s="19" t="s">
        <v>150</v>
      </c>
      <c r="AU1707" s="19" t="s">
        <v>86</v>
      </c>
      <c r="AY1707" s="19" t="s">
        <v>148</v>
      </c>
      <c r="BE1707" s="185">
        <f>IF(N1707="základní",J1707,0)</f>
        <v>0</v>
      </c>
      <c r="BF1707" s="185">
        <f>IF(N1707="snížená",J1707,0)</f>
        <v>0</v>
      </c>
      <c r="BG1707" s="185">
        <f>IF(N1707="zákl. přenesená",J1707,0)</f>
        <v>0</v>
      </c>
      <c r="BH1707" s="185">
        <f>IF(N1707="sníž. přenesená",J1707,0)</f>
        <v>0</v>
      </c>
      <c r="BI1707" s="185">
        <f>IF(N1707="nulová",J1707,0)</f>
        <v>0</v>
      </c>
      <c r="BJ1707" s="19" t="s">
        <v>86</v>
      </c>
      <c r="BK1707" s="185">
        <f>ROUND(I1707*H1707,2)</f>
        <v>0</v>
      </c>
      <c r="BL1707" s="19" t="s">
        <v>258</v>
      </c>
      <c r="BM1707" s="19" t="s">
        <v>944</v>
      </c>
    </row>
    <row r="1708" spans="2:47" s="1" customFormat="1" ht="27">
      <c r="B1708" s="36"/>
      <c r="D1708" s="186" t="s">
        <v>156</v>
      </c>
      <c r="F1708" s="187" t="s">
        <v>945</v>
      </c>
      <c r="I1708" s="147"/>
      <c r="L1708" s="36"/>
      <c r="M1708" s="65"/>
      <c r="N1708" s="37"/>
      <c r="O1708" s="37"/>
      <c r="P1708" s="37"/>
      <c r="Q1708" s="37"/>
      <c r="R1708" s="37"/>
      <c r="S1708" s="37"/>
      <c r="T1708" s="66"/>
      <c r="AT1708" s="19" t="s">
        <v>156</v>
      </c>
      <c r="AU1708" s="19" t="s">
        <v>86</v>
      </c>
    </row>
    <row r="1709" spans="2:51" s="12" customFormat="1" ht="13.5">
      <c r="B1709" s="188"/>
      <c r="D1709" s="186" t="s">
        <v>158</v>
      </c>
      <c r="E1709" s="189" t="s">
        <v>20</v>
      </c>
      <c r="F1709" s="190" t="s">
        <v>946</v>
      </c>
      <c r="H1709" s="191" t="s">
        <v>20</v>
      </c>
      <c r="I1709" s="192"/>
      <c r="L1709" s="188"/>
      <c r="M1709" s="193"/>
      <c r="N1709" s="194"/>
      <c r="O1709" s="194"/>
      <c r="P1709" s="194"/>
      <c r="Q1709" s="194"/>
      <c r="R1709" s="194"/>
      <c r="S1709" s="194"/>
      <c r="T1709" s="195"/>
      <c r="AT1709" s="191" t="s">
        <v>158</v>
      </c>
      <c r="AU1709" s="191" t="s">
        <v>86</v>
      </c>
      <c r="AV1709" s="12" t="s">
        <v>22</v>
      </c>
      <c r="AW1709" s="12" t="s">
        <v>40</v>
      </c>
      <c r="AX1709" s="12" t="s">
        <v>76</v>
      </c>
      <c r="AY1709" s="191" t="s">
        <v>148</v>
      </c>
    </row>
    <row r="1710" spans="2:51" s="12" customFormat="1" ht="13.5">
      <c r="B1710" s="188"/>
      <c r="D1710" s="186" t="s">
        <v>158</v>
      </c>
      <c r="E1710" s="189" t="s">
        <v>20</v>
      </c>
      <c r="F1710" s="190" t="s">
        <v>283</v>
      </c>
      <c r="H1710" s="191" t="s">
        <v>20</v>
      </c>
      <c r="I1710" s="192"/>
      <c r="L1710" s="188"/>
      <c r="M1710" s="193"/>
      <c r="N1710" s="194"/>
      <c r="O1710" s="194"/>
      <c r="P1710" s="194"/>
      <c r="Q1710" s="194"/>
      <c r="R1710" s="194"/>
      <c r="S1710" s="194"/>
      <c r="T1710" s="195"/>
      <c r="AT1710" s="191" t="s">
        <v>158</v>
      </c>
      <c r="AU1710" s="191" t="s">
        <v>86</v>
      </c>
      <c r="AV1710" s="12" t="s">
        <v>22</v>
      </c>
      <c r="AW1710" s="12" t="s">
        <v>40</v>
      </c>
      <c r="AX1710" s="12" t="s">
        <v>76</v>
      </c>
      <c r="AY1710" s="191" t="s">
        <v>148</v>
      </c>
    </row>
    <row r="1711" spans="2:51" s="12" customFormat="1" ht="13.5">
      <c r="B1711" s="188"/>
      <c r="D1711" s="186" t="s">
        <v>158</v>
      </c>
      <c r="E1711" s="189" t="s">
        <v>20</v>
      </c>
      <c r="F1711" s="190" t="s">
        <v>779</v>
      </c>
      <c r="H1711" s="191" t="s">
        <v>20</v>
      </c>
      <c r="I1711" s="192"/>
      <c r="L1711" s="188"/>
      <c r="M1711" s="193"/>
      <c r="N1711" s="194"/>
      <c r="O1711" s="194"/>
      <c r="P1711" s="194"/>
      <c r="Q1711" s="194"/>
      <c r="R1711" s="194"/>
      <c r="S1711" s="194"/>
      <c r="T1711" s="195"/>
      <c r="AT1711" s="191" t="s">
        <v>158</v>
      </c>
      <c r="AU1711" s="191" t="s">
        <v>86</v>
      </c>
      <c r="AV1711" s="12" t="s">
        <v>22</v>
      </c>
      <c r="AW1711" s="12" t="s">
        <v>40</v>
      </c>
      <c r="AX1711" s="12" t="s">
        <v>76</v>
      </c>
      <c r="AY1711" s="191" t="s">
        <v>148</v>
      </c>
    </row>
    <row r="1712" spans="2:51" s="13" customFormat="1" ht="13.5">
      <c r="B1712" s="196"/>
      <c r="D1712" s="186" t="s">
        <v>158</v>
      </c>
      <c r="E1712" s="205" t="s">
        <v>20</v>
      </c>
      <c r="F1712" s="206" t="s">
        <v>780</v>
      </c>
      <c r="H1712" s="207">
        <v>4.55</v>
      </c>
      <c r="I1712" s="201"/>
      <c r="L1712" s="196"/>
      <c r="M1712" s="202"/>
      <c r="N1712" s="203"/>
      <c r="O1712" s="203"/>
      <c r="P1712" s="203"/>
      <c r="Q1712" s="203"/>
      <c r="R1712" s="203"/>
      <c r="S1712" s="203"/>
      <c r="T1712" s="204"/>
      <c r="AT1712" s="205" t="s">
        <v>158</v>
      </c>
      <c r="AU1712" s="205" t="s">
        <v>86</v>
      </c>
      <c r="AV1712" s="13" t="s">
        <v>86</v>
      </c>
      <c r="AW1712" s="13" t="s">
        <v>40</v>
      </c>
      <c r="AX1712" s="13" t="s">
        <v>76</v>
      </c>
      <c r="AY1712" s="205" t="s">
        <v>148</v>
      </c>
    </row>
    <row r="1713" spans="2:51" s="13" customFormat="1" ht="13.5">
      <c r="B1713" s="196"/>
      <c r="D1713" s="186" t="s">
        <v>158</v>
      </c>
      <c r="E1713" s="205" t="s">
        <v>20</v>
      </c>
      <c r="F1713" s="206" t="s">
        <v>947</v>
      </c>
      <c r="H1713" s="207">
        <v>0.61</v>
      </c>
      <c r="I1713" s="201"/>
      <c r="L1713" s="196"/>
      <c r="M1713" s="202"/>
      <c r="N1713" s="203"/>
      <c r="O1713" s="203"/>
      <c r="P1713" s="203"/>
      <c r="Q1713" s="203"/>
      <c r="R1713" s="203"/>
      <c r="S1713" s="203"/>
      <c r="T1713" s="204"/>
      <c r="AT1713" s="205" t="s">
        <v>158</v>
      </c>
      <c r="AU1713" s="205" t="s">
        <v>86</v>
      </c>
      <c r="AV1713" s="13" t="s">
        <v>86</v>
      </c>
      <c r="AW1713" s="13" t="s">
        <v>40</v>
      </c>
      <c r="AX1713" s="13" t="s">
        <v>76</v>
      </c>
      <c r="AY1713" s="205" t="s">
        <v>148</v>
      </c>
    </row>
    <row r="1714" spans="2:51" s="14" customFormat="1" ht="13.5">
      <c r="B1714" s="208"/>
      <c r="D1714" s="186" t="s">
        <v>158</v>
      </c>
      <c r="E1714" s="209" t="s">
        <v>20</v>
      </c>
      <c r="F1714" s="210" t="s">
        <v>188</v>
      </c>
      <c r="H1714" s="211">
        <v>5.16</v>
      </c>
      <c r="I1714" s="212"/>
      <c r="L1714" s="208"/>
      <c r="M1714" s="213"/>
      <c r="N1714" s="214"/>
      <c r="O1714" s="214"/>
      <c r="P1714" s="214"/>
      <c r="Q1714" s="214"/>
      <c r="R1714" s="214"/>
      <c r="S1714" s="214"/>
      <c r="T1714" s="215"/>
      <c r="AT1714" s="209" t="s">
        <v>158</v>
      </c>
      <c r="AU1714" s="209" t="s">
        <v>86</v>
      </c>
      <c r="AV1714" s="14" t="s">
        <v>170</v>
      </c>
      <c r="AW1714" s="14" t="s">
        <v>40</v>
      </c>
      <c r="AX1714" s="14" t="s">
        <v>76</v>
      </c>
      <c r="AY1714" s="209" t="s">
        <v>148</v>
      </c>
    </row>
    <row r="1715" spans="2:51" s="12" customFormat="1" ht="13.5">
      <c r="B1715" s="188"/>
      <c r="D1715" s="186" t="s">
        <v>158</v>
      </c>
      <c r="E1715" s="189" t="s">
        <v>20</v>
      </c>
      <c r="F1715" s="190" t="s">
        <v>450</v>
      </c>
      <c r="H1715" s="191" t="s">
        <v>20</v>
      </c>
      <c r="I1715" s="192"/>
      <c r="L1715" s="188"/>
      <c r="M1715" s="193"/>
      <c r="N1715" s="194"/>
      <c r="O1715" s="194"/>
      <c r="P1715" s="194"/>
      <c r="Q1715" s="194"/>
      <c r="R1715" s="194"/>
      <c r="S1715" s="194"/>
      <c r="T1715" s="195"/>
      <c r="AT1715" s="191" t="s">
        <v>158</v>
      </c>
      <c r="AU1715" s="191" t="s">
        <v>86</v>
      </c>
      <c r="AV1715" s="12" t="s">
        <v>22</v>
      </c>
      <c r="AW1715" s="12" t="s">
        <v>40</v>
      </c>
      <c r="AX1715" s="12" t="s">
        <v>76</v>
      </c>
      <c r="AY1715" s="191" t="s">
        <v>148</v>
      </c>
    </row>
    <row r="1716" spans="2:51" s="13" customFormat="1" ht="13.5">
      <c r="B1716" s="196"/>
      <c r="D1716" s="186" t="s">
        <v>158</v>
      </c>
      <c r="E1716" s="205" t="s">
        <v>20</v>
      </c>
      <c r="F1716" s="206" t="s">
        <v>451</v>
      </c>
      <c r="H1716" s="207">
        <v>69.255</v>
      </c>
      <c r="I1716" s="201"/>
      <c r="L1716" s="196"/>
      <c r="M1716" s="202"/>
      <c r="N1716" s="203"/>
      <c r="O1716" s="203"/>
      <c r="P1716" s="203"/>
      <c r="Q1716" s="203"/>
      <c r="R1716" s="203"/>
      <c r="S1716" s="203"/>
      <c r="T1716" s="204"/>
      <c r="AT1716" s="205" t="s">
        <v>158</v>
      </c>
      <c r="AU1716" s="205" t="s">
        <v>86</v>
      </c>
      <c r="AV1716" s="13" t="s">
        <v>86</v>
      </c>
      <c r="AW1716" s="13" t="s">
        <v>40</v>
      </c>
      <c r="AX1716" s="13" t="s">
        <v>76</v>
      </c>
      <c r="AY1716" s="205" t="s">
        <v>148</v>
      </c>
    </row>
    <row r="1717" spans="2:51" s="14" customFormat="1" ht="13.5">
      <c r="B1717" s="208"/>
      <c r="D1717" s="186" t="s">
        <v>158</v>
      </c>
      <c r="E1717" s="209" t="s">
        <v>20</v>
      </c>
      <c r="F1717" s="210" t="s">
        <v>188</v>
      </c>
      <c r="H1717" s="211">
        <v>69.255</v>
      </c>
      <c r="I1717" s="212"/>
      <c r="L1717" s="208"/>
      <c r="M1717" s="213"/>
      <c r="N1717" s="214"/>
      <c r="O1717" s="214"/>
      <c r="P1717" s="214"/>
      <c r="Q1717" s="214"/>
      <c r="R1717" s="214"/>
      <c r="S1717" s="214"/>
      <c r="T1717" s="215"/>
      <c r="AT1717" s="209" t="s">
        <v>158</v>
      </c>
      <c r="AU1717" s="209" t="s">
        <v>86</v>
      </c>
      <c r="AV1717" s="14" t="s">
        <v>170</v>
      </c>
      <c r="AW1717" s="14" t="s">
        <v>40</v>
      </c>
      <c r="AX1717" s="14" t="s">
        <v>76</v>
      </c>
      <c r="AY1717" s="209" t="s">
        <v>148</v>
      </c>
    </row>
    <row r="1718" spans="2:51" s="15" customFormat="1" ht="13.5">
      <c r="B1718" s="216"/>
      <c r="D1718" s="197" t="s">
        <v>158</v>
      </c>
      <c r="E1718" s="217" t="s">
        <v>20</v>
      </c>
      <c r="F1718" s="218" t="s">
        <v>191</v>
      </c>
      <c r="H1718" s="219">
        <v>74.415</v>
      </c>
      <c r="I1718" s="220"/>
      <c r="L1718" s="216"/>
      <c r="M1718" s="221"/>
      <c r="N1718" s="222"/>
      <c r="O1718" s="222"/>
      <c r="P1718" s="222"/>
      <c r="Q1718" s="222"/>
      <c r="R1718" s="222"/>
      <c r="S1718" s="222"/>
      <c r="T1718" s="223"/>
      <c r="AT1718" s="224" t="s">
        <v>158</v>
      </c>
      <c r="AU1718" s="224" t="s">
        <v>86</v>
      </c>
      <c r="AV1718" s="15" t="s">
        <v>155</v>
      </c>
      <c r="AW1718" s="15" t="s">
        <v>40</v>
      </c>
      <c r="AX1718" s="15" t="s">
        <v>22</v>
      </c>
      <c r="AY1718" s="224" t="s">
        <v>148</v>
      </c>
    </row>
    <row r="1719" spans="2:65" s="1" customFormat="1" ht="22.5" customHeight="1">
      <c r="B1719" s="173"/>
      <c r="C1719" s="174" t="s">
        <v>944</v>
      </c>
      <c r="D1719" s="174" t="s">
        <v>150</v>
      </c>
      <c r="E1719" s="175" t="s">
        <v>948</v>
      </c>
      <c r="F1719" s="176" t="s">
        <v>949</v>
      </c>
      <c r="G1719" s="177" t="s">
        <v>153</v>
      </c>
      <c r="H1719" s="178">
        <v>29.16</v>
      </c>
      <c r="I1719" s="179"/>
      <c r="J1719" s="180">
        <f>ROUND(I1719*H1719,2)</f>
        <v>0</v>
      </c>
      <c r="K1719" s="176" t="s">
        <v>154</v>
      </c>
      <c r="L1719" s="36"/>
      <c r="M1719" s="181" t="s">
        <v>20</v>
      </c>
      <c r="N1719" s="182" t="s">
        <v>48</v>
      </c>
      <c r="O1719" s="37"/>
      <c r="P1719" s="183">
        <f>O1719*H1719</f>
        <v>0</v>
      </c>
      <c r="Q1719" s="183">
        <v>0.004</v>
      </c>
      <c r="R1719" s="183">
        <f>Q1719*H1719</f>
        <v>0.11664000000000001</v>
      </c>
      <c r="S1719" s="183">
        <v>0</v>
      </c>
      <c r="T1719" s="184">
        <f>S1719*H1719</f>
        <v>0</v>
      </c>
      <c r="AR1719" s="19" t="s">
        <v>258</v>
      </c>
      <c r="AT1719" s="19" t="s">
        <v>150</v>
      </c>
      <c r="AU1719" s="19" t="s">
        <v>86</v>
      </c>
      <c r="AY1719" s="19" t="s">
        <v>148</v>
      </c>
      <c r="BE1719" s="185">
        <f>IF(N1719="základní",J1719,0)</f>
        <v>0</v>
      </c>
      <c r="BF1719" s="185">
        <f>IF(N1719="snížená",J1719,0)</f>
        <v>0</v>
      </c>
      <c r="BG1719" s="185">
        <f>IF(N1719="zákl. přenesená",J1719,0)</f>
        <v>0</v>
      </c>
      <c r="BH1719" s="185">
        <f>IF(N1719="sníž. přenesená",J1719,0)</f>
        <v>0</v>
      </c>
      <c r="BI1719" s="185">
        <f>IF(N1719="nulová",J1719,0)</f>
        <v>0</v>
      </c>
      <c r="BJ1719" s="19" t="s">
        <v>86</v>
      </c>
      <c r="BK1719" s="185">
        <f>ROUND(I1719*H1719,2)</f>
        <v>0</v>
      </c>
      <c r="BL1719" s="19" t="s">
        <v>258</v>
      </c>
      <c r="BM1719" s="19" t="s">
        <v>28</v>
      </c>
    </row>
    <row r="1720" spans="2:47" s="1" customFormat="1" ht="27">
      <c r="B1720" s="36"/>
      <c r="D1720" s="186" t="s">
        <v>156</v>
      </c>
      <c r="F1720" s="187" t="s">
        <v>950</v>
      </c>
      <c r="I1720" s="147"/>
      <c r="L1720" s="36"/>
      <c r="M1720" s="65"/>
      <c r="N1720" s="37"/>
      <c r="O1720" s="37"/>
      <c r="P1720" s="37"/>
      <c r="Q1720" s="37"/>
      <c r="R1720" s="37"/>
      <c r="S1720" s="37"/>
      <c r="T1720" s="66"/>
      <c r="AT1720" s="19" t="s">
        <v>156</v>
      </c>
      <c r="AU1720" s="19" t="s">
        <v>86</v>
      </c>
    </row>
    <row r="1721" spans="2:51" s="12" customFormat="1" ht="13.5">
      <c r="B1721" s="188"/>
      <c r="D1721" s="186" t="s">
        <v>158</v>
      </c>
      <c r="E1721" s="189" t="s">
        <v>20</v>
      </c>
      <c r="F1721" s="190" t="s">
        <v>951</v>
      </c>
      <c r="H1721" s="191" t="s">
        <v>20</v>
      </c>
      <c r="I1721" s="192"/>
      <c r="L1721" s="188"/>
      <c r="M1721" s="193"/>
      <c r="N1721" s="194"/>
      <c r="O1721" s="194"/>
      <c r="P1721" s="194"/>
      <c r="Q1721" s="194"/>
      <c r="R1721" s="194"/>
      <c r="S1721" s="194"/>
      <c r="T1721" s="195"/>
      <c r="AT1721" s="191" t="s">
        <v>158</v>
      </c>
      <c r="AU1721" s="191" t="s">
        <v>86</v>
      </c>
      <c r="AV1721" s="12" t="s">
        <v>22</v>
      </c>
      <c r="AW1721" s="12" t="s">
        <v>40</v>
      </c>
      <c r="AX1721" s="12" t="s">
        <v>76</v>
      </c>
      <c r="AY1721" s="191" t="s">
        <v>148</v>
      </c>
    </row>
    <row r="1722" spans="2:51" s="13" customFormat="1" ht="13.5">
      <c r="B1722" s="196"/>
      <c r="D1722" s="197" t="s">
        <v>158</v>
      </c>
      <c r="E1722" s="198" t="s">
        <v>20</v>
      </c>
      <c r="F1722" s="199" t="s">
        <v>952</v>
      </c>
      <c r="H1722" s="200">
        <v>29.16</v>
      </c>
      <c r="I1722" s="201"/>
      <c r="L1722" s="196"/>
      <c r="M1722" s="202"/>
      <c r="N1722" s="203"/>
      <c r="O1722" s="203"/>
      <c r="P1722" s="203"/>
      <c r="Q1722" s="203"/>
      <c r="R1722" s="203"/>
      <c r="S1722" s="203"/>
      <c r="T1722" s="204"/>
      <c r="AT1722" s="205" t="s">
        <v>158</v>
      </c>
      <c r="AU1722" s="205" t="s">
        <v>86</v>
      </c>
      <c r="AV1722" s="13" t="s">
        <v>86</v>
      </c>
      <c r="AW1722" s="13" t="s">
        <v>40</v>
      </c>
      <c r="AX1722" s="13" t="s">
        <v>22</v>
      </c>
      <c r="AY1722" s="205" t="s">
        <v>148</v>
      </c>
    </row>
    <row r="1723" spans="2:65" s="1" customFormat="1" ht="22.5" customHeight="1">
      <c r="B1723" s="173"/>
      <c r="C1723" s="174" t="s">
        <v>28</v>
      </c>
      <c r="D1723" s="174" t="s">
        <v>150</v>
      </c>
      <c r="E1723" s="175" t="s">
        <v>953</v>
      </c>
      <c r="F1723" s="176" t="s">
        <v>954</v>
      </c>
      <c r="G1723" s="177" t="s">
        <v>153</v>
      </c>
      <c r="H1723" s="178">
        <v>26.85</v>
      </c>
      <c r="I1723" s="179"/>
      <c r="J1723" s="180">
        <f>ROUND(I1723*H1723,2)</f>
        <v>0</v>
      </c>
      <c r="K1723" s="176" t="s">
        <v>154</v>
      </c>
      <c r="L1723" s="36"/>
      <c r="M1723" s="181" t="s">
        <v>20</v>
      </c>
      <c r="N1723" s="182" t="s">
        <v>48</v>
      </c>
      <c r="O1723" s="37"/>
      <c r="P1723" s="183">
        <f>O1723*H1723</f>
        <v>0</v>
      </c>
      <c r="Q1723" s="183">
        <v>0.00039825</v>
      </c>
      <c r="R1723" s="183">
        <f>Q1723*H1723</f>
        <v>0.010693012500000001</v>
      </c>
      <c r="S1723" s="183">
        <v>0</v>
      </c>
      <c r="T1723" s="184">
        <f>S1723*H1723</f>
        <v>0</v>
      </c>
      <c r="AR1723" s="19" t="s">
        <v>258</v>
      </c>
      <c r="AT1723" s="19" t="s">
        <v>150</v>
      </c>
      <c r="AU1723" s="19" t="s">
        <v>86</v>
      </c>
      <c r="AY1723" s="19" t="s">
        <v>148</v>
      </c>
      <c r="BE1723" s="185">
        <f>IF(N1723="základní",J1723,0)</f>
        <v>0</v>
      </c>
      <c r="BF1723" s="185">
        <f>IF(N1723="snížená",J1723,0)</f>
        <v>0</v>
      </c>
      <c r="BG1723" s="185">
        <f>IF(N1723="zákl. přenesená",J1723,0)</f>
        <v>0</v>
      </c>
      <c r="BH1723" s="185">
        <f>IF(N1723="sníž. přenesená",J1723,0)</f>
        <v>0</v>
      </c>
      <c r="BI1723" s="185">
        <f>IF(N1723="nulová",J1723,0)</f>
        <v>0</v>
      </c>
      <c r="BJ1723" s="19" t="s">
        <v>86</v>
      </c>
      <c r="BK1723" s="185">
        <f>ROUND(I1723*H1723,2)</f>
        <v>0</v>
      </c>
      <c r="BL1723" s="19" t="s">
        <v>258</v>
      </c>
      <c r="BM1723" s="19" t="s">
        <v>955</v>
      </c>
    </row>
    <row r="1724" spans="2:47" s="1" customFormat="1" ht="13.5">
      <c r="B1724" s="36"/>
      <c r="D1724" s="186" t="s">
        <v>156</v>
      </c>
      <c r="F1724" s="187" t="s">
        <v>956</v>
      </c>
      <c r="I1724" s="147"/>
      <c r="L1724" s="36"/>
      <c r="M1724" s="65"/>
      <c r="N1724" s="37"/>
      <c r="O1724" s="37"/>
      <c r="P1724" s="37"/>
      <c r="Q1724" s="37"/>
      <c r="R1724" s="37"/>
      <c r="S1724" s="37"/>
      <c r="T1724" s="66"/>
      <c r="AT1724" s="19" t="s">
        <v>156</v>
      </c>
      <c r="AU1724" s="19" t="s">
        <v>86</v>
      </c>
    </row>
    <row r="1725" spans="2:51" s="12" customFormat="1" ht="13.5">
      <c r="B1725" s="188"/>
      <c r="D1725" s="186" t="s">
        <v>158</v>
      </c>
      <c r="E1725" s="189" t="s">
        <v>20</v>
      </c>
      <c r="F1725" s="190" t="s">
        <v>957</v>
      </c>
      <c r="H1725" s="191" t="s">
        <v>20</v>
      </c>
      <c r="I1725" s="192"/>
      <c r="L1725" s="188"/>
      <c r="M1725" s="193"/>
      <c r="N1725" s="194"/>
      <c r="O1725" s="194"/>
      <c r="P1725" s="194"/>
      <c r="Q1725" s="194"/>
      <c r="R1725" s="194"/>
      <c r="S1725" s="194"/>
      <c r="T1725" s="195"/>
      <c r="AT1725" s="191" t="s">
        <v>158</v>
      </c>
      <c r="AU1725" s="191" t="s">
        <v>86</v>
      </c>
      <c r="AV1725" s="12" t="s">
        <v>22</v>
      </c>
      <c r="AW1725" s="12" t="s">
        <v>40</v>
      </c>
      <c r="AX1725" s="12" t="s">
        <v>76</v>
      </c>
      <c r="AY1725" s="191" t="s">
        <v>148</v>
      </c>
    </row>
    <row r="1726" spans="2:51" s="12" customFormat="1" ht="13.5">
      <c r="B1726" s="188"/>
      <c r="D1726" s="186" t="s">
        <v>158</v>
      </c>
      <c r="E1726" s="189" t="s">
        <v>20</v>
      </c>
      <c r="F1726" s="190" t="s">
        <v>283</v>
      </c>
      <c r="H1726" s="191" t="s">
        <v>20</v>
      </c>
      <c r="I1726" s="192"/>
      <c r="L1726" s="188"/>
      <c r="M1726" s="193"/>
      <c r="N1726" s="194"/>
      <c r="O1726" s="194"/>
      <c r="P1726" s="194"/>
      <c r="Q1726" s="194"/>
      <c r="R1726" s="194"/>
      <c r="S1726" s="194"/>
      <c r="T1726" s="195"/>
      <c r="AT1726" s="191" t="s">
        <v>158</v>
      </c>
      <c r="AU1726" s="191" t="s">
        <v>86</v>
      </c>
      <c r="AV1726" s="12" t="s">
        <v>22</v>
      </c>
      <c r="AW1726" s="12" t="s">
        <v>40</v>
      </c>
      <c r="AX1726" s="12" t="s">
        <v>76</v>
      </c>
      <c r="AY1726" s="191" t="s">
        <v>148</v>
      </c>
    </row>
    <row r="1727" spans="2:51" s="12" customFormat="1" ht="13.5">
      <c r="B1727" s="188"/>
      <c r="D1727" s="186" t="s">
        <v>158</v>
      </c>
      <c r="E1727" s="189" t="s">
        <v>20</v>
      </c>
      <c r="F1727" s="190" t="s">
        <v>284</v>
      </c>
      <c r="H1727" s="191" t="s">
        <v>20</v>
      </c>
      <c r="I1727" s="192"/>
      <c r="L1727" s="188"/>
      <c r="M1727" s="193"/>
      <c r="N1727" s="194"/>
      <c r="O1727" s="194"/>
      <c r="P1727" s="194"/>
      <c r="Q1727" s="194"/>
      <c r="R1727" s="194"/>
      <c r="S1727" s="194"/>
      <c r="T1727" s="195"/>
      <c r="AT1727" s="191" t="s">
        <v>158</v>
      </c>
      <c r="AU1727" s="191" t="s">
        <v>86</v>
      </c>
      <c r="AV1727" s="12" t="s">
        <v>22</v>
      </c>
      <c r="AW1727" s="12" t="s">
        <v>40</v>
      </c>
      <c r="AX1727" s="12" t="s">
        <v>76</v>
      </c>
      <c r="AY1727" s="191" t="s">
        <v>148</v>
      </c>
    </row>
    <row r="1728" spans="2:51" s="13" customFormat="1" ht="13.5">
      <c r="B1728" s="196"/>
      <c r="D1728" s="186" t="s">
        <v>158</v>
      </c>
      <c r="E1728" s="205" t="s">
        <v>20</v>
      </c>
      <c r="F1728" s="206" t="s">
        <v>933</v>
      </c>
      <c r="H1728" s="207">
        <v>1.2</v>
      </c>
      <c r="I1728" s="201"/>
      <c r="L1728" s="196"/>
      <c r="M1728" s="202"/>
      <c r="N1728" s="203"/>
      <c r="O1728" s="203"/>
      <c r="P1728" s="203"/>
      <c r="Q1728" s="203"/>
      <c r="R1728" s="203"/>
      <c r="S1728" s="203"/>
      <c r="T1728" s="204"/>
      <c r="AT1728" s="205" t="s">
        <v>158</v>
      </c>
      <c r="AU1728" s="205" t="s">
        <v>86</v>
      </c>
      <c r="AV1728" s="13" t="s">
        <v>86</v>
      </c>
      <c r="AW1728" s="13" t="s">
        <v>40</v>
      </c>
      <c r="AX1728" s="13" t="s">
        <v>76</v>
      </c>
      <c r="AY1728" s="205" t="s">
        <v>148</v>
      </c>
    </row>
    <row r="1729" spans="2:51" s="14" customFormat="1" ht="13.5">
      <c r="B1729" s="208"/>
      <c r="D1729" s="186" t="s">
        <v>158</v>
      </c>
      <c r="E1729" s="209" t="s">
        <v>20</v>
      </c>
      <c r="F1729" s="210" t="s">
        <v>188</v>
      </c>
      <c r="H1729" s="211">
        <v>1.2</v>
      </c>
      <c r="I1729" s="212"/>
      <c r="L1729" s="208"/>
      <c r="M1729" s="213"/>
      <c r="N1729" s="214"/>
      <c r="O1729" s="214"/>
      <c r="P1729" s="214"/>
      <c r="Q1729" s="214"/>
      <c r="R1729" s="214"/>
      <c r="S1729" s="214"/>
      <c r="T1729" s="215"/>
      <c r="AT1729" s="209" t="s">
        <v>158</v>
      </c>
      <c r="AU1729" s="209" t="s">
        <v>86</v>
      </c>
      <c r="AV1729" s="14" t="s">
        <v>170</v>
      </c>
      <c r="AW1729" s="14" t="s">
        <v>40</v>
      </c>
      <c r="AX1729" s="14" t="s">
        <v>76</v>
      </c>
      <c r="AY1729" s="209" t="s">
        <v>148</v>
      </c>
    </row>
    <row r="1730" spans="2:51" s="12" customFormat="1" ht="13.5">
      <c r="B1730" s="188"/>
      <c r="D1730" s="186" t="s">
        <v>158</v>
      </c>
      <c r="E1730" s="189" t="s">
        <v>20</v>
      </c>
      <c r="F1730" s="190" t="s">
        <v>934</v>
      </c>
      <c r="H1730" s="191" t="s">
        <v>20</v>
      </c>
      <c r="I1730" s="192"/>
      <c r="L1730" s="188"/>
      <c r="M1730" s="193"/>
      <c r="N1730" s="194"/>
      <c r="O1730" s="194"/>
      <c r="P1730" s="194"/>
      <c r="Q1730" s="194"/>
      <c r="R1730" s="194"/>
      <c r="S1730" s="194"/>
      <c r="T1730" s="195"/>
      <c r="AT1730" s="191" t="s">
        <v>158</v>
      </c>
      <c r="AU1730" s="191" t="s">
        <v>86</v>
      </c>
      <c r="AV1730" s="12" t="s">
        <v>22</v>
      </c>
      <c r="AW1730" s="12" t="s">
        <v>40</v>
      </c>
      <c r="AX1730" s="12" t="s">
        <v>76</v>
      </c>
      <c r="AY1730" s="191" t="s">
        <v>148</v>
      </c>
    </row>
    <row r="1731" spans="2:51" s="13" customFormat="1" ht="13.5">
      <c r="B1731" s="196"/>
      <c r="D1731" s="186" t="s">
        <v>158</v>
      </c>
      <c r="E1731" s="205" t="s">
        <v>20</v>
      </c>
      <c r="F1731" s="206" t="s">
        <v>935</v>
      </c>
      <c r="H1731" s="207">
        <v>25.65</v>
      </c>
      <c r="I1731" s="201"/>
      <c r="L1731" s="196"/>
      <c r="M1731" s="202"/>
      <c r="N1731" s="203"/>
      <c r="O1731" s="203"/>
      <c r="P1731" s="203"/>
      <c r="Q1731" s="203"/>
      <c r="R1731" s="203"/>
      <c r="S1731" s="203"/>
      <c r="T1731" s="204"/>
      <c r="AT1731" s="205" t="s">
        <v>158</v>
      </c>
      <c r="AU1731" s="205" t="s">
        <v>86</v>
      </c>
      <c r="AV1731" s="13" t="s">
        <v>86</v>
      </c>
      <c r="AW1731" s="13" t="s">
        <v>40</v>
      </c>
      <c r="AX1731" s="13" t="s">
        <v>76</v>
      </c>
      <c r="AY1731" s="205" t="s">
        <v>148</v>
      </c>
    </row>
    <row r="1732" spans="2:51" s="14" customFormat="1" ht="13.5">
      <c r="B1732" s="208"/>
      <c r="D1732" s="186" t="s">
        <v>158</v>
      </c>
      <c r="E1732" s="209" t="s">
        <v>20</v>
      </c>
      <c r="F1732" s="210" t="s">
        <v>188</v>
      </c>
      <c r="H1732" s="211">
        <v>25.65</v>
      </c>
      <c r="I1732" s="212"/>
      <c r="L1732" s="208"/>
      <c r="M1732" s="213"/>
      <c r="N1732" s="214"/>
      <c r="O1732" s="214"/>
      <c r="P1732" s="214"/>
      <c r="Q1732" s="214"/>
      <c r="R1732" s="214"/>
      <c r="S1732" s="214"/>
      <c r="T1732" s="215"/>
      <c r="AT1732" s="209" t="s">
        <v>158</v>
      </c>
      <c r="AU1732" s="209" t="s">
        <v>86</v>
      </c>
      <c r="AV1732" s="14" t="s">
        <v>170</v>
      </c>
      <c r="AW1732" s="14" t="s">
        <v>40</v>
      </c>
      <c r="AX1732" s="14" t="s">
        <v>76</v>
      </c>
      <c r="AY1732" s="209" t="s">
        <v>148</v>
      </c>
    </row>
    <row r="1733" spans="2:51" s="15" customFormat="1" ht="13.5">
      <c r="B1733" s="216"/>
      <c r="D1733" s="197" t="s">
        <v>158</v>
      </c>
      <c r="E1733" s="217" t="s">
        <v>20</v>
      </c>
      <c r="F1733" s="218" t="s">
        <v>191</v>
      </c>
      <c r="H1733" s="219">
        <v>26.85</v>
      </c>
      <c r="I1733" s="220"/>
      <c r="L1733" s="216"/>
      <c r="M1733" s="221"/>
      <c r="N1733" s="222"/>
      <c r="O1733" s="222"/>
      <c r="P1733" s="222"/>
      <c r="Q1733" s="222"/>
      <c r="R1733" s="222"/>
      <c r="S1733" s="222"/>
      <c r="T1733" s="223"/>
      <c r="AT1733" s="224" t="s">
        <v>158</v>
      </c>
      <c r="AU1733" s="224" t="s">
        <v>86</v>
      </c>
      <c r="AV1733" s="15" t="s">
        <v>155</v>
      </c>
      <c r="AW1733" s="15" t="s">
        <v>40</v>
      </c>
      <c r="AX1733" s="15" t="s">
        <v>22</v>
      </c>
      <c r="AY1733" s="224" t="s">
        <v>148</v>
      </c>
    </row>
    <row r="1734" spans="2:65" s="1" customFormat="1" ht="22.5" customHeight="1">
      <c r="B1734" s="173"/>
      <c r="C1734" s="225" t="s">
        <v>955</v>
      </c>
      <c r="D1734" s="225" t="s">
        <v>230</v>
      </c>
      <c r="E1734" s="226" t="s">
        <v>958</v>
      </c>
      <c r="F1734" s="227" t="s">
        <v>959</v>
      </c>
      <c r="G1734" s="228" t="s">
        <v>153</v>
      </c>
      <c r="H1734" s="229">
        <v>30.878</v>
      </c>
      <c r="I1734" s="230"/>
      <c r="J1734" s="231">
        <f>ROUND(I1734*H1734,2)</f>
        <v>0</v>
      </c>
      <c r="K1734" s="227" t="s">
        <v>154</v>
      </c>
      <c r="L1734" s="232"/>
      <c r="M1734" s="233" t="s">
        <v>20</v>
      </c>
      <c r="N1734" s="234" t="s">
        <v>48</v>
      </c>
      <c r="O1734" s="37"/>
      <c r="P1734" s="183">
        <f>O1734*H1734</f>
        <v>0</v>
      </c>
      <c r="Q1734" s="183">
        <v>0.0045</v>
      </c>
      <c r="R1734" s="183">
        <f>Q1734*H1734</f>
        <v>0.138951</v>
      </c>
      <c r="S1734" s="183">
        <v>0</v>
      </c>
      <c r="T1734" s="184">
        <f>S1734*H1734</f>
        <v>0</v>
      </c>
      <c r="AR1734" s="19" t="s">
        <v>412</v>
      </c>
      <c r="AT1734" s="19" t="s">
        <v>230</v>
      </c>
      <c r="AU1734" s="19" t="s">
        <v>86</v>
      </c>
      <c r="AY1734" s="19" t="s">
        <v>148</v>
      </c>
      <c r="BE1734" s="185">
        <f>IF(N1734="základní",J1734,0)</f>
        <v>0</v>
      </c>
      <c r="BF1734" s="185">
        <f>IF(N1734="snížená",J1734,0)</f>
        <v>0</v>
      </c>
      <c r="BG1734" s="185">
        <f>IF(N1734="zákl. přenesená",J1734,0)</f>
        <v>0</v>
      </c>
      <c r="BH1734" s="185">
        <f>IF(N1734="sníž. přenesená",J1734,0)</f>
        <v>0</v>
      </c>
      <c r="BI1734" s="185">
        <f>IF(N1734="nulová",J1734,0)</f>
        <v>0</v>
      </c>
      <c r="BJ1734" s="19" t="s">
        <v>86</v>
      </c>
      <c r="BK1734" s="185">
        <f>ROUND(I1734*H1734,2)</f>
        <v>0</v>
      </c>
      <c r="BL1734" s="19" t="s">
        <v>258</v>
      </c>
      <c r="BM1734" s="19" t="s">
        <v>960</v>
      </c>
    </row>
    <row r="1735" spans="2:47" s="1" customFormat="1" ht="13.5">
      <c r="B1735" s="36"/>
      <c r="D1735" s="186" t="s">
        <v>156</v>
      </c>
      <c r="F1735" s="187" t="s">
        <v>961</v>
      </c>
      <c r="I1735" s="147"/>
      <c r="L1735" s="36"/>
      <c r="M1735" s="65"/>
      <c r="N1735" s="37"/>
      <c r="O1735" s="37"/>
      <c r="P1735" s="37"/>
      <c r="Q1735" s="37"/>
      <c r="R1735" s="37"/>
      <c r="S1735" s="37"/>
      <c r="T1735" s="66"/>
      <c r="AT1735" s="19" t="s">
        <v>156</v>
      </c>
      <c r="AU1735" s="19" t="s">
        <v>86</v>
      </c>
    </row>
    <row r="1736" spans="2:51" s="12" customFormat="1" ht="13.5">
      <c r="B1736" s="188"/>
      <c r="D1736" s="186" t="s">
        <v>158</v>
      </c>
      <c r="E1736" s="189" t="s">
        <v>20</v>
      </c>
      <c r="F1736" s="190" t="s">
        <v>268</v>
      </c>
      <c r="H1736" s="191" t="s">
        <v>20</v>
      </c>
      <c r="I1736" s="192"/>
      <c r="L1736" s="188"/>
      <c r="M1736" s="193"/>
      <c r="N1736" s="194"/>
      <c r="O1736" s="194"/>
      <c r="P1736" s="194"/>
      <c r="Q1736" s="194"/>
      <c r="R1736" s="194"/>
      <c r="S1736" s="194"/>
      <c r="T1736" s="195"/>
      <c r="AT1736" s="191" t="s">
        <v>158</v>
      </c>
      <c r="AU1736" s="191" t="s">
        <v>86</v>
      </c>
      <c r="AV1736" s="12" t="s">
        <v>22</v>
      </c>
      <c r="AW1736" s="12" t="s">
        <v>40</v>
      </c>
      <c r="AX1736" s="12" t="s">
        <v>76</v>
      </c>
      <c r="AY1736" s="191" t="s">
        <v>148</v>
      </c>
    </row>
    <row r="1737" spans="2:51" s="13" customFormat="1" ht="13.5">
      <c r="B1737" s="196"/>
      <c r="D1737" s="197" t="s">
        <v>158</v>
      </c>
      <c r="E1737" s="198" t="s">
        <v>20</v>
      </c>
      <c r="F1737" s="199" t="s">
        <v>962</v>
      </c>
      <c r="H1737" s="200">
        <v>30.878</v>
      </c>
      <c r="I1737" s="201"/>
      <c r="L1737" s="196"/>
      <c r="M1737" s="202"/>
      <c r="N1737" s="203"/>
      <c r="O1737" s="203"/>
      <c r="P1737" s="203"/>
      <c r="Q1737" s="203"/>
      <c r="R1737" s="203"/>
      <c r="S1737" s="203"/>
      <c r="T1737" s="204"/>
      <c r="AT1737" s="205" t="s">
        <v>158</v>
      </c>
      <c r="AU1737" s="205" t="s">
        <v>86</v>
      </c>
      <c r="AV1737" s="13" t="s">
        <v>86</v>
      </c>
      <c r="AW1737" s="13" t="s">
        <v>40</v>
      </c>
      <c r="AX1737" s="13" t="s">
        <v>22</v>
      </c>
      <c r="AY1737" s="205" t="s">
        <v>148</v>
      </c>
    </row>
    <row r="1738" spans="2:65" s="1" customFormat="1" ht="31.5" customHeight="1">
      <c r="B1738" s="173"/>
      <c r="C1738" s="174" t="s">
        <v>960</v>
      </c>
      <c r="D1738" s="174" t="s">
        <v>150</v>
      </c>
      <c r="E1738" s="175" t="s">
        <v>963</v>
      </c>
      <c r="F1738" s="176" t="s">
        <v>964</v>
      </c>
      <c r="G1738" s="177" t="s">
        <v>153</v>
      </c>
      <c r="H1738" s="178">
        <v>73.782</v>
      </c>
      <c r="I1738" s="179"/>
      <c r="J1738" s="180">
        <f>ROUND(I1738*H1738,2)</f>
        <v>0</v>
      </c>
      <c r="K1738" s="176" t="s">
        <v>154</v>
      </c>
      <c r="L1738" s="36"/>
      <c r="M1738" s="181" t="s">
        <v>20</v>
      </c>
      <c r="N1738" s="182" t="s">
        <v>48</v>
      </c>
      <c r="O1738" s="37"/>
      <c r="P1738" s="183">
        <f>O1738*H1738</f>
        <v>0</v>
      </c>
      <c r="Q1738" s="183">
        <v>0.00059</v>
      </c>
      <c r="R1738" s="183">
        <f>Q1738*H1738</f>
        <v>0.04353138</v>
      </c>
      <c r="S1738" s="183">
        <v>0</v>
      </c>
      <c r="T1738" s="184">
        <f>S1738*H1738</f>
        <v>0</v>
      </c>
      <c r="AR1738" s="19" t="s">
        <v>258</v>
      </c>
      <c r="AT1738" s="19" t="s">
        <v>150</v>
      </c>
      <c r="AU1738" s="19" t="s">
        <v>86</v>
      </c>
      <c r="AY1738" s="19" t="s">
        <v>148</v>
      </c>
      <c r="BE1738" s="185">
        <f>IF(N1738="základní",J1738,0)</f>
        <v>0</v>
      </c>
      <c r="BF1738" s="185">
        <f>IF(N1738="snížená",J1738,0)</f>
        <v>0</v>
      </c>
      <c r="BG1738" s="185">
        <f>IF(N1738="zákl. přenesená",J1738,0)</f>
        <v>0</v>
      </c>
      <c r="BH1738" s="185">
        <f>IF(N1738="sníž. přenesená",J1738,0)</f>
        <v>0</v>
      </c>
      <c r="BI1738" s="185">
        <f>IF(N1738="nulová",J1738,0)</f>
        <v>0</v>
      </c>
      <c r="BJ1738" s="19" t="s">
        <v>86</v>
      </c>
      <c r="BK1738" s="185">
        <f>ROUND(I1738*H1738,2)</f>
        <v>0</v>
      </c>
      <c r="BL1738" s="19" t="s">
        <v>258</v>
      </c>
      <c r="BM1738" s="19" t="s">
        <v>965</v>
      </c>
    </row>
    <row r="1739" spans="2:47" s="1" customFormat="1" ht="27">
      <c r="B1739" s="36"/>
      <c r="D1739" s="186" t="s">
        <v>156</v>
      </c>
      <c r="F1739" s="187" t="s">
        <v>966</v>
      </c>
      <c r="I1739" s="147"/>
      <c r="L1739" s="36"/>
      <c r="M1739" s="65"/>
      <c r="N1739" s="37"/>
      <c r="O1739" s="37"/>
      <c r="P1739" s="37"/>
      <c r="Q1739" s="37"/>
      <c r="R1739" s="37"/>
      <c r="S1739" s="37"/>
      <c r="T1739" s="66"/>
      <c r="AT1739" s="19" t="s">
        <v>156</v>
      </c>
      <c r="AU1739" s="19" t="s">
        <v>86</v>
      </c>
    </row>
    <row r="1740" spans="2:51" s="12" customFormat="1" ht="13.5">
      <c r="B1740" s="188"/>
      <c r="D1740" s="186" t="s">
        <v>158</v>
      </c>
      <c r="E1740" s="189" t="s">
        <v>20</v>
      </c>
      <c r="F1740" s="190" t="s">
        <v>967</v>
      </c>
      <c r="H1740" s="191" t="s">
        <v>20</v>
      </c>
      <c r="I1740" s="192"/>
      <c r="L1740" s="188"/>
      <c r="M1740" s="193"/>
      <c r="N1740" s="194"/>
      <c r="O1740" s="194"/>
      <c r="P1740" s="194"/>
      <c r="Q1740" s="194"/>
      <c r="R1740" s="194"/>
      <c r="S1740" s="194"/>
      <c r="T1740" s="195"/>
      <c r="AT1740" s="191" t="s">
        <v>158</v>
      </c>
      <c r="AU1740" s="191" t="s">
        <v>86</v>
      </c>
      <c r="AV1740" s="12" t="s">
        <v>22</v>
      </c>
      <c r="AW1740" s="12" t="s">
        <v>40</v>
      </c>
      <c r="AX1740" s="12" t="s">
        <v>76</v>
      </c>
      <c r="AY1740" s="191" t="s">
        <v>148</v>
      </c>
    </row>
    <row r="1741" spans="2:51" s="12" customFormat="1" ht="13.5">
      <c r="B1741" s="188"/>
      <c r="D1741" s="186" t="s">
        <v>158</v>
      </c>
      <c r="E1741" s="189" t="s">
        <v>20</v>
      </c>
      <c r="F1741" s="190" t="s">
        <v>176</v>
      </c>
      <c r="H1741" s="191" t="s">
        <v>20</v>
      </c>
      <c r="I1741" s="192"/>
      <c r="L1741" s="188"/>
      <c r="M1741" s="193"/>
      <c r="N1741" s="194"/>
      <c r="O1741" s="194"/>
      <c r="P1741" s="194"/>
      <c r="Q1741" s="194"/>
      <c r="R1741" s="194"/>
      <c r="S1741" s="194"/>
      <c r="T1741" s="195"/>
      <c r="AT1741" s="191" t="s">
        <v>158</v>
      </c>
      <c r="AU1741" s="191" t="s">
        <v>86</v>
      </c>
      <c r="AV1741" s="12" t="s">
        <v>22</v>
      </c>
      <c r="AW1741" s="12" t="s">
        <v>40</v>
      </c>
      <c r="AX1741" s="12" t="s">
        <v>76</v>
      </c>
      <c r="AY1741" s="191" t="s">
        <v>148</v>
      </c>
    </row>
    <row r="1742" spans="2:51" s="12" customFormat="1" ht="13.5">
      <c r="B1742" s="188"/>
      <c r="D1742" s="186" t="s">
        <v>158</v>
      </c>
      <c r="E1742" s="189" t="s">
        <v>20</v>
      </c>
      <c r="F1742" s="190" t="s">
        <v>177</v>
      </c>
      <c r="H1742" s="191" t="s">
        <v>20</v>
      </c>
      <c r="I1742" s="192"/>
      <c r="L1742" s="188"/>
      <c r="M1742" s="193"/>
      <c r="N1742" s="194"/>
      <c r="O1742" s="194"/>
      <c r="P1742" s="194"/>
      <c r="Q1742" s="194"/>
      <c r="R1742" s="194"/>
      <c r="S1742" s="194"/>
      <c r="T1742" s="195"/>
      <c r="AT1742" s="191" t="s">
        <v>158</v>
      </c>
      <c r="AU1742" s="191" t="s">
        <v>86</v>
      </c>
      <c r="AV1742" s="12" t="s">
        <v>22</v>
      </c>
      <c r="AW1742" s="12" t="s">
        <v>40</v>
      </c>
      <c r="AX1742" s="12" t="s">
        <v>76</v>
      </c>
      <c r="AY1742" s="191" t="s">
        <v>148</v>
      </c>
    </row>
    <row r="1743" spans="2:51" s="12" customFormat="1" ht="13.5">
      <c r="B1743" s="188"/>
      <c r="D1743" s="186" t="s">
        <v>158</v>
      </c>
      <c r="E1743" s="189" t="s">
        <v>20</v>
      </c>
      <c r="F1743" s="190" t="s">
        <v>178</v>
      </c>
      <c r="H1743" s="191" t="s">
        <v>20</v>
      </c>
      <c r="I1743" s="192"/>
      <c r="L1743" s="188"/>
      <c r="M1743" s="193"/>
      <c r="N1743" s="194"/>
      <c r="O1743" s="194"/>
      <c r="P1743" s="194"/>
      <c r="Q1743" s="194"/>
      <c r="R1743" s="194"/>
      <c r="S1743" s="194"/>
      <c r="T1743" s="195"/>
      <c r="AT1743" s="191" t="s">
        <v>158</v>
      </c>
      <c r="AU1743" s="191" t="s">
        <v>86</v>
      </c>
      <c r="AV1743" s="12" t="s">
        <v>22</v>
      </c>
      <c r="AW1743" s="12" t="s">
        <v>40</v>
      </c>
      <c r="AX1743" s="12" t="s">
        <v>76</v>
      </c>
      <c r="AY1743" s="191" t="s">
        <v>148</v>
      </c>
    </row>
    <row r="1744" spans="2:51" s="13" customFormat="1" ht="13.5">
      <c r="B1744" s="196"/>
      <c r="D1744" s="186" t="s">
        <v>158</v>
      </c>
      <c r="E1744" s="205" t="s">
        <v>20</v>
      </c>
      <c r="F1744" s="206" t="s">
        <v>502</v>
      </c>
      <c r="H1744" s="207">
        <v>15.263</v>
      </c>
      <c r="I1744" s="201"/>
      <c r="L1744" s="196"/>
      <c r="M1744" s="202"/>
      <c r="N1744" s="203"/>
      <c r="O1744" s="203"/>
      <c r="P1744" s="203"/>
      <c r="Q1744" s="203"/>
      <c r="R1744" s="203"/>
      <c r="S1744" s="203"/>
      <c r="T1744" s="204"/>
      <c r="AT1744" s="205" t="s">
        <v>158</v>
      </c>
      <c r="AU1744" s="205" t="s">
        <v>86</v>
      </c>
      <c r="AV1744" s="13" t="s">
        <v>86</v>
      </c>
      <c r="AW1744" s="13" t="s">
        <v>40</v>
      </c>
      <c r="AX1744" s="13" t="s">
        <v>76</v>
      </c>
      <c r="AY1744" s="205" t="s">
        <v>148</v>
      </c>
    </row>
    <row r="1745" spans="2:51" s="13" customFormat="1" ht="13.5">
      <c r="B1745" s="196"/>
      <c r="D1745" s="186" t="s">
        <v>158</v>
      </c>
      <c r="E1745" s="205" t="s">
        <v>20</v>
      </c>
      <c r="F1745" s="206" t="s">
        <v>503</v>
      </c>
      <c r="H1745" s="207">
        <v>2.325</v>
      </c>
      <c r="I1745" s="201"/>
      <c r="L1745" s="196"/>
      <c r="M1745" s="202"/>
      <c r="N1745" s="203"/>
      <c r="O1745" s="203"/>
      <c r="P1745" s="203"/>
      <c r="Q1745" s="203"/>
      <c r="R1745" s="203"/>
      <c r="S1745" s="203"/>
      <c r="T1745" s="204"/>
      <c r="AT1745" s="205" t="s">
        <v>158</v>
      </c>
      <c r="AU1745" s="205" t="s">
        <v>86</v>
      </c>
      <c r="AV1745" s="13" t="s">
        <v>86</v>
      </c>
      <c r="AW1745" s="13" t="s">
        <v>40</v>
      </c>
      <c r="AX1745" s="13" t="s">
        <v>76</v>
      </c>
      <c r="AY1745" s="205" t="s">
        <v>148</v>
      </c>
    </row>
    <row r="1746" spans="2:51" s="13" customFormat="1" ht="13.5">
      <c r="B1746" s="196"/>
      <c r="D1746" s="186" t="s">
        <v>158</v>
      </c>
      <c r="E1746" s="205" t="s">
        <v>20</v>
      </c>
      <c r="F1746" s="206" t="s">
        <v>504</v>
      </c>
      <c r="H1746" s="207">
        <v>2.187</v>
      </c>
      <c r="I1746" s="201"/>
      <c r="L1746" s="196"/>
      <c r="M1746" s="202"/>
      <c r="N1746" s="203"/>
      <c r="O1746" s="203"/>
      <c r="P1746" s="203"/>
      <c r="Q1746" s="203"/>
      <c r="R1746" s="203"/>
      <c r="S1746" s="203"/>
      <c r="T1746" s="204"/>
      <c r="AT1746" s="205" t="s">
        <v>158</v>
      </c>
      <c r="AU1746" s="205" t="s">
        <v>86</v>
      </c>
      <c r="AV1746" s="13" t="s">
        <v>86</v>
      </c>
      <c r="AW1746" s="13" t="s">
        <v>40</v>
      </c>
      <c r="AX1746" s="13" t="s">
        <v>76</v>
      </c>
      <c r="AY1746" s="205" t="s">
        <v>148</v>
      </c>
    </row>
    <row r="1747" spans="2:51" s="12" customFormat="1" ht="13.5">
      <c r="B1747" s="188"/>
      <c r="D1747" s="186" t="s">
        <v>158</v>
      </c>
      <c r="E1747" s="189" t="s">
        <v>20</v>
      </c>
      <c r="F1747" s="190" t="s">
        <v>182</v>
      </c>
      <c r="H1747" s="191" t="s">
        <v>20</v>
      </c>
      <c r="I1747" s="192"/>
      <c r="L1747" s="188"/>
      <c r="M1747" s="193"/>
      <c r="N1747" s="194"/>
      <c r="O1747" s="194"/>
      <c r="P1747" s="194"/>
      <c r="Q1747" s="194"/>
      <c r="R1747" s="194"/>
      <c r="S1747" s="194"/>
      <c r="T1747" s="195"/>
      <c r="AT1747" s="191" t="s">
        <v>158</v>
      </c>
      <c r="AU1747" s="191" t="s">
        <v>86</v>
      </c>
      <c r="AV1747" s="12" t="s">
        <v>22</v>
      </c>
      <c r="AW1747" s="12" t="s">
        <v>40</v>
      </c>
      <c r="AX1747" s="12" t="s">
        <v>76</v>
      </c>
      <c r="AY1747" s="191" t="s">
        <v>148</v>
      </c>
    </row>
    <row r="1748" spans="2:51" s="13" customFormat="1" ht="13.5">
      <c r="B1748" s="196"/>
      <c r="D1748" s="186" t="s">
        <v>158</v>
      </c>
      <c r="E1748" s="205" t="s">
        <v>20</v>
      </c>
      <c r="F1748" s="206" t="s">
        <v>505</v>
      </c>
      <c r="H1748" s="207">
        <v>27.122</v>
      </c>
      <c r="I1748" s="201"/>
      <c r="L1748" s="196"/>
      <c r="M1748" s="202"/>
      <c r="N1748" s="203"/>
      <c r="O1748" s="203"/>
      <c r="P1748" s="203"/>
      <c r="Q1748" s="203"/>
      <c r="R1748" s="203"/>
      <c r="S1748" s="203"/>
      <c r="T1748" s="204"/>
      <c r="AT1748" s="205" t="s">
        <v>158</v>
      </c>
      <c r="AU1748" s="205" t="s">
        <v>86</v>
      </c>
      <c r="AV1748" s="13" t="s">
        <v>86</v>
      </c>
      <c r="AW1748" s="13" t="s">
        <v>40</v>
      </c>
      <c r="AX1748" s="13" t="s">
        <v>76</v>
      </c>
      <c r="AY1748" s="205" t="s">
        <v>148</v>
      </c>
    </row>
    <row r="1749" spans="2:51" s="12" customFormat="1" ht="13.5">
      <c r="B1749" s="188"/>
      <c r="D1749" s="186" t="s">
        <v>158</v>
      </c>
      <c r="E1749" s="189" t="s">
        <v>20</v>
      </c>
      <c r="F1749" s="190" t="s">
        <v>184</v>
      </c>
      <c r="H1749" s="191" t="s">
        <v>20</v>
      </c>
      <c r="I1749" s="192"/>
      <c r="L1749" s="188"/>
      <c r="M1749" s="193"/>
      <c r="N1749" s="194"/>
      <c r="O1749" s="194"/>
      <c r="P1749" s="194"/>
      <c r="Q1749" s="194"/>
      <c r="R1749" s="194"/>
      <c r="S1749" s="194"/>
      <c r="T1749" s="195"/>
      <c r="AT1749" s="191" t="s">
        <v>158</v>
      </c>
      <c r="AU1749" s="191" t="s">
        <v>86</v>
      </c>
      <c r="AV1749" s="12" t="s">
        <v>22</v>
      </c>
      <c r="AW1749" s="12" t="s">
        <v>40</v>
      </c>
      <c r="AX1749" s="12" t="s">
        <v>76</v>
      </c>
      <c r="AY1749" s="191" t="s">
        <v>148</v>
      </c>
    </row>
    <row r="1750" spans="2:51" s="13" customFormat="1" ht="13.5">
      <c r="B1750" s="196"/>
      <c r="D1750" s="186" t="s">
        <v>158</v>
      </c>
      <c r="E1750" s="205" t="s">
        <v>20</v>
      </c>
      <c r="F1750" s="206" t="s">
        <v>506</v>
      </c>
      <c r="H1750" s="207">
        <v>4.245</v>
      </c>
      <c r="I1750" s="201"/>
      <c r="L1750" s="196"/>
      <c r="M1750" s="202"/>
      <c r="N1750" s="203"/>
      <c r="O1750" s="203"/>
      <c r="P1750" s="203"/>
      <c r="Q1750" s="203"/>
      <c r="R1750" s="203"/>
      <c r="S1750" s="203"/>
      <c r="T1750" s="204"/>
      <c r="AT1750" s="205" t="s">
        <v>158</v>
      </c>
      <c r="AU1750" s="205" t="s">
        <v>86</v>
      </c>
      <c r="AV1750" s="13" t="s">
        <v>86</v>
      </c>
      <c r="AW1750" s="13" t="s">
        <v>40</v>
      </c>
      <c r="AX1750" s="13" t="s">
        <v>76</v>
      </c>
      <c r="AY1750" s="205" t="s">
        <v>148</v>
      </c>
    </row>
    <row r="1751" spans="2:51" s="12" customFormat="1" ht="13.5">
      <c r="B1751" s="188"/>
      <c r="D1751" s="186" t="s">
        <v>158</v>
      </c>
      <c r="E1751" s="189" t="s">
        <v>20</v>
      </c>
      <c r="F1751" s="190" t="s">
        <v>186</v>
      </c>
      <c r="H1751" s="191" t="s">
        <v>20</v>
      </c>
      <c r="I1751" s="192"/>
      <c r="L1751" s="188"/>
      <c r="M1751" s="193"/>
      <c r="N1751" s="194"/>
      <c r="O1751" s="194"/>
      <c r="P1751" s="194"/>
      <c r="Q1751" s="194"/>
      <c r="R1751" s="194"/>
      <c r="S1751" s="194"/>
      <c r="T1751" s="195"/>
      <c r="AT1751" s="191" t="s">
        <v>158</v>
      </c>
      <c r="AU1751" s="191" t="s">
        <v>86</v>
      </c>
      <c r="AV1751" s="12" t="s">
        <v>22</v>
      </c>
      <c r="AW1751" s="12" t="s">
        <v>40</v>
      </c>
      <c r="AX1751" s="12" t="s">
        <v>76</v>
      </c>
      <c r="AY1751" s="191" t="s">
        <v>148</v>
      </c>
    </row>
    <row r="1752" spans="2:51" s="13" customFormat="1" ht="13.5">
      <c r="B1752" s="196"/>
      <c r="D1752" s="186" t="s">
        <v>158</v>
      </c>
      <c r="E1752" s="205" t="s">
        <v>20</v>
      </c>
      <c r="F1752" s="206" t="s">
        <v>507</v>
      </c>
      <c r="H1752" s="207">
        <v>22.64</v>
      </c>
      <c r="I1752" s="201"/>
      <c r="L1752" s="196"/>
      <c r="M1752" s="202"/>
      <c r="N1752" s="203"/>
      <c r="O1752" s="203"/>
      <c r="P1752" s="203"/>
      <c r="Q1752" s="203"/>
      <c r="R1752" s="203"/>
      <c r="S1752" s="203"/>
      <c r="T1752" s="204"/>
      <c r="AT1752" s="205" t="s">
        <v>158</v>
      </c>
      <c r="AU1752" s="205" t="s">
        <v>86</v>
      </c>
      <c r="AV1752" s="13" t="s">
        <v>86</v>
      </c>
      <c r="AW1752" s="13" t="s">
        <v>40</v>
      </c>
      <c r="AX1752" s="13" t="s">
        <v>76</v>
      </c>
      <c r="AY1752" s="205" t="s">
        <v>148</v>
      </c>
    </row>
    <row r="1753" spans="2:51" s="15" customFormat="1" ht="13.5">
      <c r="B1753" s="216"/>
      <c r="D1753" s="197" t="s">
        <v>158</v>
      </c>
      <c r="E1753" s="217" t="s">
        <v>20</v>
      </c>
      <c r="F1753" s="218" t="s">
        <v>191</v>
      </c>
      <c r="H1753" s="219">
        <v>73.782</v>
      </c>
      <c r="I1753" s="220"/>
      <c r="L1753" s="216"/>
      <c r="M1753" s="221"/>
      <c r="N1753" s="222"/>
      <c r="O1753" s="222"/>
      <c r="P1753" s="222"/>
      <c r="Q1753" s="222"/>
      <c r="R1753" s="222"/>
      <c r="S1753" s="222"/>
      <c r="T1753" s="223"/>
      <c r="AT1753" s="224" t="s">
        <v>158</v>
      </c>
      <c r="AU1753" s="224" t="s">
        <v>86</v>
      </c>
      <c r="AV1753" s="15" t="s">
        <v>155</v>
      </c>
      <c r="AW1753" s="15" t="s">
        <v>40</v>
      </c>
      <c r="AX1753" s="15" t="s">
        <v>22</v>
      </c>
      <c r="AY1753" s="224" t="s">
        <v>148</v>
      </c>
    </row>
    <row r="1754" spans="2:65" s="1" customFormat="1" ht="22.5" customHeight="1">
      <c r="B1754" s="173"/>
      <c r="C1754" s="174" t="s">
        <v>965</v>
      </c>
      <c r="D1754" s="174" t="s">
        <v>150</v>
      </c>
      <c r="E1754" s="175" t="s">
        <v>968</v>
      </c>
      <c r="F1754" s="176" t="s">
        <v>969</v>
      </c>
      <c r="G1754" s="177" t="s">
        <v>273</v>
      </c>
      <c r="H1754" s="178">
        <v>72.4</v>
      </c>
      <c r="I1754" s="179"/>
      <c r="J1754" s="180">
        <f>ROUND(I1754*H1754,2)</f>
        <v>0</v>
      </c>
      <c r="K1754" s="176" t="s">
        <v>154</v>
      </c>
      <c r="L1754" s="36"/>
      <c r="M1754" s="181" t="s">
        <v>20</v>
      </c>
      <c r="N1754" s="182" t="s">
        <v>48</v>
      </c>
      <c r="O1754" s="37"/>
      <c r="P1754" s="183">
        <f>O1754*H1754</f>
        <v>0</v>
      </c>
      <c r="Q1754" s="183">
        <v>0.000281</v>
      </c>
      <c r="R1754" s="183">
        <f>Q1754*H1754</f>
        <v>0.020344400000000002</v>
      </c>
      <c r="S1754" s="183">
        <v>0</v>
      </c>
      <c r="T1754" s="184">
        <f>S1754*H1754</f>
        <v>0</v>
      </c>
      <c r="AR1754" s="19" t="s">
        <v>258</v>
      </c>
      <c r="AT1754" s="19" t="s">
        <v>150</v>
      </c>
      <c r="AU1754" s="19" t="s">
        <v>86</v>
      </c>
      <c r="AY1754" s="19" t="s">
        <v>148</v>
      </c>
      <c r="BE1754" s="185">
        <f>IF(N1754="základní",J1754,0)</f>
        <v>0</v>
      </c>
      <c r="BF1754" s="185">
        <f>IF(N1754="snížená",J1754,0)</f>
        <v>0</v>
      </c>
      <c r="BG1754" s="185">
        <f>IF(N1754="zákl. přenesená",J1754,0)</f>
        <v>0</v>
      </c>
      <c r="BH1754" s="185">
        <f>IF(N1754="sníž. přenesená",J1754,0)</f>
        <v>0</v>
      </c>
      <c r="BI1754" s="185">
        <f>IF(N1754="nulová",J1754,0)</f>
        <v>0</v>
      </c>
      <c r="BJ1754" s="19" t="s">
        <v>86</v>
      </c>
      <c r="BK1754" s="185">
        <f>ROUND(I1754*H1754,2)</f>
        <v>0</v>
      </c>
      <c r="BL1754" s="19" t="s">
        <v>258</v>
      </c>
      <c r="BM1754" s="19" t="s">
        <v>970</v>
      </c>
    </row>
    <row r="1755" spans="2:47" s="1" customFormat="1" ht="13.5">
      <c r="B1755" s="36"/>
      <c r="D1755" s="186" t="s">
        <v>156</v>
      </c>
      <c r="F1755" s="187" t="s">
        <v>971</v>
      </c>
      <c r="I1755" s="147"/>
      <c r="L1755" s="36"/>
      <c r="M1755" s="65"/>
      <c r="N1755" s="37"/>
      <c r="O1755" s="37"/>
      <c r="P1755" s="37"/>
      <c r="Q1755" s="37"/>
      <c r="R1755" s="37"/>
      <c r="S1755" s="37"/>
      <c r="T1755" s="66"/>
      <c r="AT1755" s="19" t="s">
        <v>156</v>
      </c>
      <c r="AU1755" s="19" t="s">
        <v>86</v>
      </c>
    </row>
    <row r="1756" spans="2:51" s="12" customFormat="1" ht="13.5">
      <c r="B1756" s="188"/>
      <c r="D1756" s="186" t="s">
        <v>158</v>
      </c>
      <c r="E1756" s="189" t="s">
        <v>20</v>
      </c>
      <c r="F1756" s="190" t="s">
        <v>972</v>
      </c>
      <c r="H1756" s="191" t="s">
        <v>20</v>
      </c>
      <c r="I1756" s="192"/>
      <c r="L1756" s="188"/>
      <c r="M1756" s="193"/>
      <c r="N1756" s="194"/>
      <c r="O1756" s="194"/>
      <c r="P1756" s="194"/>
      <c r="Q1756" s="194"/>
      <c r="R1756" s="194"/>
      <c r="S1756" s="194"/>
      <c r="T1756" s="195"/>
      <c r="AT1756" s="191" t="s">
        <v>158</v>
      </c>
      <c r="AU1756" s="191" t="s">
        <v>86</v>
      </c>
      <c r="AV1756" s="12" t="s">
        <v>22</v>
      </c>
      <c r="AW1756" s="12" t="s">
        <v>40</v>
      </c>
      <c r="AX1756" s="12" t="s">
        <v>76</v>
      </c>
      <c r="AY1756" s="191" t="s">
        <v>148</v>
      </c>
    </row>
    <row r="1757" spans="2:51" s="12" customFormat="1" ht="13.5">
      <c r="B1757" s="188"/>
      <c r="D1757" s="186" t="s">
        <v>158</v>
      </c>
      <c r="E1757" s="189" t="s">
        <v>20</v>
      </c>
      <c r="F1757" s="190" t="s">
        <v>176</v>
      </c>
      <c r="H1757" s="191" t="s">
        <v>20</v>
      </c>
      <c r="I1757" s="192"/>
      <c r="L1757" s="188"/>
      <c r="M1757" s="193"/>
      <c r="N1757" s="194"/>
      <c r="O1757" s="194"/>
      <c r="P1757" s="194"/>
      <c r="Q1757" s="194"/>
      <c r="R1757" s="194"/>
      <c r="S1757" s="194"/>
      <c r="T1757" s="195"/>
      <c r="AT1757" s="191" t="s">
        <v>158</v>
      </c>
      <c r="AU1757" s="191" t="s">
        <v>86</v>
      </c>
      <c r="AV1757" s="12" t="s">
        <v>22</v>
      </c>
      <c r="AW1757" s="12" t="s">
        <v>40</v>
      </c>
      <c r="AX1757" s="12" t="s">
        <v>76</v>
      </c>
      <c r="AY1757" s="191" t="s">
        <v>148</v>
      </c>
    </row>
    <row r="1758" spans="2:51" s="12" customFormat="1" ht="13.5">
      <c r="B1758" s="188"/>
      <c r="D1758" s="186" t="s">
        <v>158</v>
      </c>
      <c r="E1758" s="189" t="s">
        <v>20</v>
      </c>
      <c r="F1758" s="190" t="s">
        <v>177</v>
      </c>
      <c r="H1758" s="191" t="s">
        <v>20</v>
      </c>
      <c r="I1758" s="192"/>
      <c r="L1758" s="188"/>
      <c r="M1758" s="193"/>
      <c r="N1758" s="194"/>
      <c r="O1758" s="194"/>
      <c r="P1758" s="194"/>
      <c r="Q1758" s="194"/>
      <c r="R1758" s="194"/>
      <c r="S1758" s="194"/>
      <c r="T1758" s="195"/>
      <c r="AT1758" s="191" t="s">
        <v>158</v>
      </c>
      <c r="AU1758" s="191" t="s">
        <v>86</v>
      </c>
      <c r="AV1758" s="12" t="s">
        <v>22</v>
      </c>
      <c r="AW1758" s="12" t="s">
        <v>40</v>
      </c>
      <c r="AX1758" s="12" t="s">
        <v>76</v>
      </c>
      <c r="AY1758" s="191" t="s">
        <v>148</v>
      </c>
    </row>
    <row r="1759" spans="2:51" s="13" customFormat="1" ht="13.5">
      <c r="B1759" s="196"/>
      <c r="D1759" s="197" t="s">
        <v>158</v>
      </c>
      <c r="E1759" s="198" t="s">
        <v>20</v>
      </c>
      <c r="F1759" s="199" t="s">
        <v>691</v>
      </c>
      <c r="H1759" s="200">
        <v>72.4</v>
      </c>
      <c r="I1759" s="201"/>
      <c r="L1759" s="196"/>
      <c r="M1759" s="202"/>
      <c r="N1759" s="203"/>
      <c r="O1759" s="203"/>
      <c r="P1759" s="203"/>
      <c r="Q1759" s="203"/>
      <c r="R1759" s="203"/>
      <c r="S1759" s="203"/>
      <c r="T1759" s="204"/>
      <c r="AT1759" s="205" t="s">
        <v>158</v>
      </c>
      <c r="AU1759" s="205" t="s">
        <v>86</v>
      </c>
      <c r="AV1759" s="13" t="s">
        <v>86</v>
      </c>
      <c r="AW1759" s="13" t="s">
        <v>40</v>
      </c>
      <c r="AX1759" s="13" t="s">
        <v>22</v>
      </c>
      <c r="AY1759" s="205" t="s">
        <v>148</v>
      </c>
    </row>
    <row r="1760" spans="2:65" s="1" customFormat="1" ht="22.5" customHeight="1">
      <c r="B1760" s="173"/>
      <c r="C1760" s="174" t="s">
        <v>970</v>
      </c>
      <c r="D1760" s="174" t="s">
        <v>150</v>
      </c>
      <c r="E1760" s="175" t="s">
        <v>973</v>
      </c>
      <c r="F1760" s="176" t="s">
        <v>974</v>
      </c>
      <c r="G1760" s="177" t="s">
        <v>221</v>
      </c>
      <c r="H1760" s="178">
        <v>0.637</v>
      </c>
      <c r="I1760" s="179"/>
      <c r="J1760" s="180">
        <f>ROUND(I1760*H1760,2)</f>
        <v>0</v>
      </c>
      <c r="K1760" s="176" t="s">
        <v>154</v>
      </c>
      <c r="L1760" s="36"/>
      <c r="M1760" s="181" t="s">
        <v>20</v>
      </c>
      <c r="N1760" s="182" t="s">
        <v>48</v>
      </c>
      <c r="O1760" s="37"/>
      <c r="P1760" s="183">
        <f>O1760*H1760</f>
        <v>0</v>
      </c>
      <c r="Q1760" s="183">
        <v>0</v>
      </c>
      <c r="R1760" s="183">
        <f>Q1760*H1760</f>
        <v>0</v>
      </c>
      <c r="S1760" s="183">
        <v>0</v>
      </c>
      <c r="T1760" s="184">
        <f>S1760*H1760</f>
        <v>0</v>
      </c>
      <c r="AR1760" s="19" t="s">
        <v>258</v>
      </c>
      <c r="AT1760" s="19" t="s">
        <v>150</v>
      </c>
      <c r="AU1760" s="19" t="s">
        <v>86</v>
      </c>
      <c r="AY1760" s="19" t="s">
        <v>148</v>
      </c>
      <c r="BE1760" s="185">
        <f>IF(N1760="základní",J1760,0)</f>
        <v>0</v>
      </c>
      <c r="BF1760" s="185">
        <f>IF(N1760="snížená",J1760,0)</f>
        <v>0</v>
      </c>
      <c r="BG1760" s="185">
        <f>IF(N1760="zákl. přenesená",J1760,0)</f>
        <v>0</v>
      </c>
      <c r="BH1760" s="185">
        <f>IF(N1760="sníž. přenesená",J1760,0)</f>
        <v>0</v>
      </c>
      <c r="BI1760" s="185">
        <f>IF(N1760="nulová",J1760,0)</f>
        <v>0</v>
      </c>
      <c r="BJ1760" s="19" t="s">
        <v>86</v>
      </c>
      <c r="BK1760" s="185">
        <f>ROUND(I1760*H1760,2)</f>
        <v>0</v>
      </c>
      <c r="BL1760" s="19" t="s">
        <v>258</v>
      </c>
      <c r="BM1760" s="19" t="s">
        <v>975</v>
      </c>
    </row>
    <row r="1761" spans="2:47" s="1" customFormat="1" ht="27">
      <c r="B1761" s="36"/>
      <c r="D1761" s="186" t="s">
        <v>156</v>
      </c>
      <c r="F1761" s="187" t="s">
        <v>976</v>
      </c>
      <c r="I1761" s="147"/>
      <c r="L1761" s="36"/>
      <c r="M1761" s="65"/>
      <c r="N1761" s="37"/>
      <c r="O1761" s="37"/>
      <c r="P1761" s="37"/>
      <c r="Q1761" s="37"/>
      <c r="R1761" s="37"/>
      <c r="S1761" s="37"/>
      <c r="T1761" s="66"/>
      <c r="AT1761" s="19" t="s">
        <v>156</v>
      </c>
      <c r="AU1761" s="19" t="s">
        <v>86</v>
      </c>
    </row>
    <row r="1762" spans="2:63" s="11" customFormat="1" ht="29.25" customHeight="1">
      <c r="B1762" s="159"/>
      <c r="D1762" s="170" t="s">
        <v>75</v>
      </c>
      <c r="E1762" s="171" t="s">
        <v>977</v>
      </c>
      <c r="F1762" s="171" t="s">
        <v>978</v>
      </c>
      <c r="I1762" s="162"/>
      <c r="J1762" s="172">
        <f>BK1762</f>
        <v>0</v>
      </c>
      <c r="L1762" s="159"/>
      <c r="M1762" s="164"/>
      <c r="N1762" s="165"/>
      <c r="O1762" s="165"/>
      <c r="P1762" s="166">
        <f>SUM(P1763:P1830)</f>
        <v>0</v>
      </c>
      <c r="Q1762" s="165"/>
      <c r="R1762" s="166">
        <f>SUM(R1763:R1830)</f>
        <v>1.48824404306</v>
      </c>
      <c r="S1762" s="165"/>
      <c r="T1762" s="167">
        <f>SUM(T1763:T1830)</f>
        <v>0</v>
      </c>
      <c r="AR1762" s="160" t="s">
        <v>86</v>
      </c>
      <c r="AT1762" s="168" t="s">
        <v>75</v>
      </c>
      <c r="AU1762" s="168" t="s">
        <v>22</v>
      </c>
      <c r="AY1762" s="160" t="s">
        <v>148</v>
      </c>
      <c r="BK1762" s="169">
        <f>SUM(BK1763:BK1830)</f>
        <v>0</v>
      </c>
    </row>
    <row r="1763" spans="2:65" s="1" customFormat="1" ht="22.5" customHeight="1">
      <c r="B1763" s="173"/>
      <c r="C1763" s="174" t="s">
        <v>975</v>
      </c>
      <c r="D1763" s="174" t="s">
        <v>150</v>
      </c>
      <c r="E1763" s="175" t="s">
        <v>979</v>
      </c>
      <c r="F1763" s="176" t="s">
        <v>980</v>
      </c>
      <c r="G1763" s="177" t="s">
        <v>153</v>
      </c>
      <c r="H1763" s="178">
        <v>60.185</v>
      </c>
      <c r="I1763" s="179"/>
      <c r="J1763" s="180">
        <f>ROUND(I1763*H1763,2)</f>
        <v>0</v>
      </c>
      <c r="K1763" s="176" t="s">
        <v>154</v>
      </c>
      <c r="L1763" s="36"/>
      <c r="M1763" s="181" t="s">
        <v>20</v>
      </c>
      <c r="N1763" s="182" t="s">
        <v>48</v>
      </c>
      <c r="O1763" s="37"/>
      <c r="P1763" s="183">
        <f>O1763*H1763</f>
        <v>0</v>
      </c>
      <c r="Q1763" s="183">
        <v>0</v>
      </c>
      <c r="R1763" s="183">
        <f>Q1763*H1763</f>
        <v>0</v>
      </c>
      <c r="S1763" s="183">
        <v>0</v>
      </c>
      <c r="T1763" s="184">
        <f>S1763*H1763</f>
        <v>0</v>
      </c>
      <c r="AR1763" s="19" t="s">
        <v>258</v>
      </c>
      <c r="AT1763" s="19" t="s">
        <v>150</v>
      </c>
      <c r="AU1763" s="19" t="s">
        <v>86</v>
      </c>
      <c r="AY1763" s="19" t="s">
        <v>148</v>
      </c>
      <c r="BE1763" s="185">
        <f>IF(N1763="základní",J1763,0)</f>
        <v>0</v>
      </c>
      <c r="BF1763" s="185">
        <f>IF(N1763="snížená",J1763,0)</f>
        <v>0</v>
      </c>
      <c r="BG1763" s="185">
        <f>IF(N1763="zákl. přenesená",J1763,0)</f>
        <v>0</v>
      </c>
      <c r="BH1763" s="185">
        <f>IF(N1763="sníž. přenesená",J1763,0)</f>
        <v>0</v>
      </c>
      <c r="BI1763" s="185">
        <f>IF(N1763="nulová",J1763,0)</f>
        <v>0</v>
      </c>
      <c r="BJ1763" s="19" t="s">
        <v>86</v>
      </c>
      <c r="BK1763" s="185">
        <f>ROUND(I1763*H1763,2)</f>
        <v>0</v>
      </c>
      <c r="BL1763" s="19" t="s">
        <v>258</v>
      </c>
      <c r="BM1763" s="19" t="s">
        <v>981</v>
      </c>
    </row>
    <row r="1764" spans="2:47" s="1" customFormat="1" ht="27">
      <c r="B1764" s="36"/>
      <c r="D1764" s="186" t="s">
        <v>156</v>
      </c>
      <c r="F1764" s="187" t="s">
        <v>982</v>
      </c>
      <c r="I1764" s="147"/>
      <c r="L1764" s="36"/>
      <c r="M1764" s="65"/>
      <c r="N1764" s="37"/>
      <c r="O1764" s="37"/>
      <c r="P1764" s="37"/>
      <c r="Q1764" s="37"/>
      <c r="R1764" s="37"/>
      <c r="S1764" s="37"/>
      <c r="T1764" s="66"/>
      <c r="AT1764" s="19" t="s">
        <v>156</v>
      </c>
      <c r="AU1764" s="19" t="s">
        <v>86</v>
      </c>
    </row>
    <row r="1765" spans="2:51" s="12" customFormat="1" ht="13.5">
      <c r="B1765" s="188"/>
      <c r="D1765" s="186" t="s">
        <v>158</v>
      </c>
      <c r="E1765" s="189" t="s">
        <v>20</v>
      </c>
      <c r="F1765" s="190" t="s">
        <v>983</v>
      </c>
      <c r="H1765" s="191" t="s">
        <v>20</v>
      </c>
      <c r="I1765" s="192"/>
      <c r="L1765" s="188"/>
      <c r="M1765" s="193"/>
      <c r="N1765" s="194"/>
      <c r="O1765" s="194"/>
      <c r="P1765" s="194"/>
      <c r="Q1765" s="194"/>
      <c r="R1765" s="194"/>
      <c r="S1765" s="194"/>
      <c r="T1765" s="195"/>
      <c r="AT1765" s="191" t="s">
        <v>158</v>
      </c>
      <c r="AU1765" s="191" t="s">
        <v>86</v>
      </c>
      <c r="AV1765" s="12" t="s">
        <v>22</v>
      </c>
      <c r="AW1765" s="12" t="s">
        <v>40</v>
      </c>
      <c r="AX1765" s="12" t="s">
        <v>76</v>
      </c>
      <c r="AY1765" s="191" t="s">
        <v>148</v>
      </c>
    </row>
    <row r="1766" spans="2:51" s="12" customFormat="1" ht="13.5">
      <c r="B1766" s="188"/>
      <c r="D1766" s="186" t="s">
        <v>158</v>
      </c>
      <c r="E1766" s="189" t="s">
        <v>20</v>
      </c>
      <c r="F1766" s="190" t="s">
        <v>984</v>
      </c>
      <c r="H1766" s="191" t="s">
        <v>20</v>
      </c>
      <c r="I1766" s="192"/>
      <c r="L1766" s="188"/>
      <c r="M1766" s="193"/>
      <c r="N1766" s="194"/>
      <c r="O1766" s="194"/>
      <c r="P1766" s="194"/>
      <c r="Q1766" s="194"/>
      <c r="R1766" s="194"/>
      <c r="S1766" s="194"/>
      <c r="T1766" s="195"/>
      <c r="AT1766" s="191" t="s">
        <v>158</v>
      </c>
      <c r="AU1766" s="191" t="s">
        <v>86</v>
      </c>
      <c r="AV1766" s="12" t="s">
        <v>22</v>
      </c>
      <c r="AW1766" s="12" t="s">
        <v>40</v>
      </c>
      <c r="AX1766" s="12" t="s">
        <v>76</v>
      </c>
      <c r="AY1766" s="191" t="s">
        <v>148</v>
      </c>
    </row>
    <row r="1767" spans="2:51" s="12" customFormat="1" ht="13.5">
      <c r="B1767" s="188"/>
      <c r="D1767" s="186" t="s">
        <v>158</v>
      </c>
      <c r="E1767" s="189" t="s">
        <v>20</v>
      </c>
      <c r="F1767" s="190" t="s">
        <v>985</v>
      </c>
      <c r="H1767" s="191" t="s">
        <v>20</v>
      </c>
      <c r="I1767" s="192"/>
      <c r="L1767" s="188"/>
      <c r="M1767" s="193"/>
      <c r="N1767" s="194"/>
      <c r="O1767" s="194"/>
      <c r="P1767" s="194"/>
      <c r="Q1767" s="194"/>
      <c r="R1767" s="194"/>
      <c r="S1767" s="194"/>
      <c r="T1767" s="195"/>
      <c r="AT1767" s="191" t="s">
        <v>158</v>
      </c>
      <c r="AU1767" s="191" t="s">
        <v>86</v>
      </c>
      <c r="AV1767" s="12" t="s">
        <v>22</v>
      </c>
      <c r="AW1767" s="12" t="s">
        <v>40</v>
      </c>
      <c r="AX1767" s="12" t="s">
        <v>76</v>
      </c>
      <c r="AY1767" s="191" t="s">
        <v>148</v>
      </c>
    </row>
    <row r="1768" spans="2:51" s="13" customFormat="1" ht="13.5">
      <c r="B1768" s="196"/>
      <c r="D1768" s="186" t="s">
        <v>158</v>
      </c>
      <c r="E1768" s="205" t="s">
        <v>20</v>
      </c>
      <c r="F1768" s="206" t="s">
        <v>986</v>
      </c>
      <c r="H1768" s="207">
        <v>47.775</v>
      </c>
      <c r="I1768" s="201"/>
      <c r="L1768" s="196"/>
      <c r="M1768" s="202"/>
      <c r="N1768" s="203"/>
      <c r="O1768" s="203"/>
      <c r="P1768" s="203"/>
      <c r="Q1768" s="203"/>
      <c r="R1768" s="203"/>
      <c r="S1768" s="203"/>
      <c r="T1768" s="204"/>
      <c r="AT1768" s="205" t="s">
        <v>158</v>
      </c>
      <c r="AU1768" s="205" t="s">
        <v>86</v>
      </c>
      <c r="AV1768" s="13" t="s">
        <v>86</v>
      </c>
      <c r="AW1768" s="13" t="s">
        <v>40</v>
      </c>
      <c r="AX1768" s="13" t="s">
        <v>76</v>
      </c>
      <c r="AY1768" s="205" t="s">
        <v>148</v>
      </c>
    </row>
    <row r="1769" spans="2:51" s="13" customFormat="1" ht="13.5">
      <c r="B1769" s="196"/>
      <c r="D1769" s="186" t="s">
        <v>158</v>
      </c>
      <c r="E1769" s="205" t="s">
        <v>20</v>
      </c>
      <c r="F1769" s="206" t="s">
        <v>987</v>
      </c>
      <c r="H1769" s="207">
        <v>1.05</v>
      </c>
      <c r="I1769" s="201"/>
      <c r="L1769" s="196"/>
      <c r="M1769" s="202"/>
      <c r="N1769" s="203"/>
      <c r="O1769" s="203"/>
      <c r="P1769" s="203"/>
      <c r="Q1769" s="203"/>
      <c r="R1769" s="203"/>
      <c r="S1769" s="203"/>
      <c r="T1769" s="204"/>
      <c r="AT1769" s="205" t="s">
        <v>158</v>
      </c>
      <c r="AU1769" s="205" t="s">
        <v>86</v>
      </c>
      <c r="AV1769" s="13" t="s">
        <v>86</v>
      </c>
      <c r="AW1769" s="13" t="s">
        <v>40</v>
      </c>
      <c r="AX1769" s="13" t="s">
        <v>76</v>
      </c>
      <c r="AY1769" s="205" t="s">
        <v>148</v>
      </c>
    </row>
    <row r="1770" spans="2:51" s="13" customFormat="1" ht="13.5">
      <c r="B1770" s="196"/>
      <c r="D1770" s="186" t="s">
        <v>158</v>
      </c>
      <c r="E1770" s="205" t="s">
        <v>20</v>
      </c>
      <c r="F1770" s="206" t="s">
        <v>988</v>
      </c>
      <c r="H1770" s="207">
        <v>11.36</v>
      </c>
      <c r="I1770" s="201"/>
      <c r="L1770" s="196"/>
      <c r="M1770" s="202"/>
      <c r="N1770" s="203"/>
      <c r="O1770" s="203"/>
      <c r="P1770" s="203"/>
      <c r="Q1770" s="203"/>
      <c r="R1770" s="203"/>
      <c r="S1770" s="203"/>
      <c r="T1770" s="204"/>
      <c r="AT1770" s="205" t="s">
        <v>158</v>
      </c>
      <c r="AU1770" s="205" t="s">
        <v>86</v>
      </c>
      <c r="AV1770" s="13" t="s">
        <v>86</v>
      </c>
      <c r="AW1770" s="13" t="s">
        <v>40</v>
      </c>
      <c r="AX1770" s="13" t="s">
        <v>76</v>
      </c>
      <c r="AY1770" s="205" t="s">
        <v>148</v>
      </c>
    </row>
    <row r="1771" spans="2:51" s="15" customFormat="1" ht="13.5">
      <c r="B1771" s="216"/>
      <c r="D1771" s="197" t="s">
        <v>158</v>
      </c>
      <c r="E1771" s="217" t="s">
        <v>20</v>
      </c>
      <c r="F1771" s="218" t="s">
        <v>191</v>
      </c>
      <c r="H1771" s="219">
        <v>60.185</v>
      </c>
      <c r="I1771" s="220"/>
      <c r="L1771" s="216"/>
      <c r="M1771" s="221"/>
      <c r="N1771" s="222"/>
      <c r="O1771" s="222"/>
      <c r="P1771" s="222"/>
      <c r="Q1771" s="222"/>
      <c r="R1771" s="222"/>
      <c r="S1771" s="222"/>
      <c r="T1771" s="223"/>
      <c r="AT1771" s="224" t="s">
        <v>158</v>
      </c>
      <c r="AU1771" s="224" t="s">
        <v>86</v>
      </c>
      <c r="AV1771" s="15" t="s">
        <v>155</v>
      </c>
      <c r="AW1771" s="15" t="s">
        <v>40</v>
      </c>
      <c r="AX1771" s="15" t="s">
        <v>22</v>
      </c>
      <c r="AY1771" s="224" t="s">
        <v>148</v>
      </c>
    </row>
    <row r="1772" spans="2:65" s="1" customFormat="1" ht="31.5" customHeight="1">
      <c r="B1772" s="173"/>
      <c r="C1772" s="225" t="s">
        <v>981</v>
      </c>
      <c r="D1772" s="225" t="s">
        <v>230</v>
      </c>
      <c r="E1772" s="226" t="s">
        <v>989</v>
      </c>
      <c r="F1772" s="227" t="s">
        <v>990</v>
      </c>
      <c r="G1772" s="228" t="s">
        <v>153</v>
      </c>
      <c r="H1772" s="229">
        <v>69.213</v>
      </c>
      <c r="I1772" s="230"/>
      <c r="J1772" s="231">
        <f>ROUND(I1772*H1772,2)</f>
        <v>0</v>
      </c>
      <c r="K1772" s="227" t="s">
        <v>154</v>
      </c>
      <c r="L1772" s="232"/>
      <c r="M1772" s="233" t="s">
        <v>20</v>
      </c>
      <c r="N1772" s="234" t="s">
        <v>48</v>
      </c>
      <c r="O1772" s="37"/>
      <c r="P1772" s="183">
        <f>O1772*H1772</f>
        <v>0</v>
      </c>
      <c r="Q1772" s="183">
        <v>0.003</v>
      </c>
      <c r="R1772" s="183">
        <f>Q1772*H1772</f>
        <v>0.207639</v>
      </c>
      <c r="S1772" s="183">
        <v>0</v>
      </c>
      <c r="T1772" s="184">
        <f>S1772*H1772</f>
        <v>0</v>
      </c>
      <c r="AR1772" s="19" t="s">
        <v>412</v>
      </c>
      <c r="AT1772" s="19" t="s">
        <v>230</v>
      </c>
      <c r="AU1772" s="19" t="s">
        <v>86</v>
      </c>
      <c r="AY1772" s="19" t="s">
        <v>148</v>
      </c>
      <c r="BE1772" s="185">
        <f>IF(N1772="základní",J1772,0)</f>
        <v>0</v>
      </c>
      <c r="BF1772" s="185">
        <f>IF(N1772="snížená",J1772,0)</f>
        <v>0</v>
      </c>
      <c r="BG1772" s="185">
        <f>IF(N1772="zákl. přenesená",J1772,0)</f>
        <v>0</v>
      </c>
      <c r="BH1772" s="185">
        <f>IF(N1772="sníž. přenesená",J1772,0)</f>
        <v>0</v>
      </c>
      <c r="BI1772" s="185">
        <f>IF(N1772="nulová",J1772,0)</f>
        <v>0</v>
      </c>
      <c r="BJ1772" s="19" t="s">
        <v>86</v>
      </c>
      <c r="BK1772" s="185">
        <f>ROUND(I1772*H1772,2)</f>
        <v>0</v>
      </c>
      <c r="BL1772" s="19" t="s">
        <v>258</v>
      </c>
      <c r="BM1772" s="19" t="s">
        <v>991</v>
      </c>
    </row>
    <row r="1773" spans="2:47" s="1" customFormat="1" ht="27">
      <c r="B1773" s="36"/>
      <c r="D1773" s="186" t="s">
        <v>156</v>
      </c>
      <c r="F1773" s="187" t="s">
        <v>992</v>
      </c>
      <c r="I1773" s="147"/>
      <c r="L1773" s="36"/>
      <c r="M1773" s="65"/>
      <c r="N1773" s="37"/>
      <c r="O1773" s="37"/>
      <c r="P1773" s="37"/>
      <c r="Q1773" s="37"/>
      <c r="R1773" s="37"/>
      <c r="S1773" s="37"/>
      <c r="T1773" s="66"/>
      <c r="AT1773" s="19" t="s">
        <v>156</v>
      </c>
      <c r="AU1773" s="19" t="s">
        <v>86</v>
      </c>
    </row>
    <row r="1774" spans="2:51" s="12" customFormat="1" ht="13.5">
      <c r="B1774" s="188"/>
      <c r="D1774" s="186" t="s">
        <v>158</v>
      </c>
      <c r="E1774" s="189" t="s">
        <v>20</v>
      </c>
      <c r="F1774" s="190" t="s">
        <v>268</v>
      </c>
      <c r="H1774" s="191" t="s">
        <v>20</v>
      </c>
      <c r="I1774" s="192"/>
      <c r="L1774" s="188"/>
      <c r="M1774" s="193"/>
      <c r="N1774" s="194"/>
      <c r="O1774" s="194"/>
      <c r="P1774" s="194"/>
      <c r="Q1774" s="194"/>
      <c r="R1774" s="194"/>
      <c r="S1774" s="194"/>
      <c r="T1774" s="195"/>
      <c r="AT1774" s="191" t="s">
        <v>158</v>
      </c>
      <c r="AU1774" s="191" t="s">
        <v>86</v>
      </c>
      <c r="AV1774" s="12" t="s">
        <v>22</v>
      </c>
      <c r="AW1774" s="12" t="s">
        <v>40</v>
      </c>
      <c r="AX1774" s="12" t="s">
        <v>76</v>
      </c>
      <c r="AY1774" s="191" t="s">
        <v>148</v>
      </c>
    </row>
    <row r="1775" spans="2:51" s="13" customFormat="1" ht="13.5">
      <c r="B1775" s="196"/>
      <c r="D1775" s="197" t="s">
        <v>158</v>
      </c>
      <c r="E1775" s="198" t="s">
        <v>20</v>
      </c>
      <c r="F1775" s="199" t="s">
        <v>993</v>
      </c>
      <c r="H1775" s="200">
        <v>69.213</v>
      </c>
      <c r="I1775" s="201"/>
      <c r="L1775" s="196"/>
      <c r="M1775" s="202"/>
      <c r="N1775" s="203"/>
      <c r="O1775" s="203"/>
      <c r="P1775" s="203"/>
      <c r="Q1775" s="203"/>
      <c r="R1775" s="203"/>
      <c r="S1775" s="203"/>
      <c r="T1775" s="204"/>
      <c r="AT1775" s="205" t="s">
        <v>158</v>
      </c>
      <c r="AU1775" s="205" t="s">
        <v>86</v>
      </c>
      <c r="AV1775" s="13" t="s">
        <v>86</v>
      </c>
      <c r="AW1775" s="13" t="s">
        <v>40</v>
      </c>
      <c r="AX1775" s="13" t="s">
        <v>22</v>
      </c>
      <c r="AY1775" s="205" t="s">
        <v>148</v>
      </c>
    </row>
    <row r="1776" spans="2:65" s="1" customFormat="1" ht="22.5" customHeight="1">
      <c r="B1776" s="173"/>
      <c r="C1776" s="174" t="s">
        <v>991</v>
      </c>
      <c r="D1776" s="174" t="s">
        <v>150</v>
      </c>
      <c r="E1776" s="175" t="s">
        <v>994</v>
      </c>
      <c r="F1776" s="176" t="s">
        <v>995</v>
      </c>
      <c r="G1776" s="177" t="s">
        <v>153</v>
      </c>
      <c r="H1776" s="178">
        <v>60.185</v>
      </c>
      <c r="I1776" s="179"/>
      <c r="J1776" s="180">
        <f>ROUND(I1776*H1776,2)</f>
        <v>0</v>
      </c>
      <c r="K1776" s="176" t="s">
        <v>154</v>
      </c>
      <c r="L1776" s="36"/>
      <c r="M1776" s="181" t="s">
        <v>20</v>
      </c>
      <c r="N1776" s="182" t="s">
        <v>48</v>
      </c>
      <c r="O1776" s="37"/>
      <c r="P1776" s="183">
        <f>O1776*H1776</f>
        <v>0</v>
      </c>
      <c r="Q1776" s="183">
        <v>0.00088313</v>
      </c>
      <c r="R1776" s="183">
        <f>Q1776*H1776</f>
        <v>0.053151179050000004</v>
      </c>
      <c r="S1776" s="183">
        <v>0</v>
      </c>
      <c r="T1776" s="184">
        <f>S1776*H1776</f>
        <v>0</v>
      </c>
      <c r="AR1776" s="19" t="s">
        <v>258</v>
      </c>
      <c r="AT1776" s="19" t="s">
        <v>150</v>
      </c>
      <c r="AU1776" s="19" t="s">
        <v>86</v>
      </c>
      <c r="AY1776" s="19" t="s">
        <v>148</v>
      </c>
      <c r="BE1776" s="185">
        <f>IF(N1776="základní",J1776,0)</f>
        <v>0</v>
      </c>
      <c r="BF1776" s="185">
        <f>IF(N1776="snížená",J1776,0)</f>
        <v>0</v>
      </c>
      <c r="BG1776" s="185">
        <f>IF(N1776="zákl. přenesená",J1776,0)</f>
        <v>0</v>
      </c>
      <c r="BH1776" s="185">
        <f>IF(N1776="sníž. přenesená",J1776,0)</f>
        <v>0</v>
      </c>
      <c r="BI1776" s="185">
        <f>IF(N1776="nulová",J1776,0)</f>
        <v>0</v>
      </c>
      <c r="BJ1776" s="19" t="s">
        <v>86</v>
      </c>
      <c r="BK1776" s="185">
        <f>ROUND(I1776*H1776,2)</f>
        <v>0</v>
      </c>
      <c r="BL1776" s="19" t="s">
        <v>258</v>
      </c>
      <c r="BM1776" s="19" t="s">
        <v>996</v>
      </c>
    </row>
    <row r="1777" spans="2:47" s="1" customFormat="1" ht="13.5">
      <c r="B1777" s="36"/>
      <c r="D1777" s="186" t="s">
        <v>156</v>
      </c>
      <c r="F1777" s="187" t="s">
        <v>997</v>
      </c>
      <c r="I1777" s="147"/>
      <c r="L1777" s="36"/>
      <c r="M1777" s="65"/>
      <c r="N1777" s="37"/>
      <c r="O1777" s="37"/>
      <c r="P1777" s="37"/>
      <c r="Q1777" s="37"/>
      <c r="R1777" s="37"/>
      <c r="S1777" s="37"/>
      <c r="T1777" s="66"/>
      <c r="AT1777" s="19" t="s">
        <v>156</v>
      </c>
      <c r="AU1777" s="19" t="s">
        <v>86</v>
      </c>
    </row>
    <row r="1778" spans="2:51" s="12" customFormat="1" ht="13.5">
      <c r="B1778" s="188"/>
      <c r="D1778" s="186" t="s">
        <v>158</v>
      </c>
      <c r="E1778" s="189" t="s">
        <v>20</v>
      </c>
      <c r="F1778" s="190" t="s">
        <v>998</v>
      </c>
      <c r="H1778" s="191" t="s">
        <v>20</v>
      </c>
      <c r="I1778" s="192"/>
      <c r="L1778" s="188"/>
      <c r="M1778" s="193"/>
      <c r="N1778" s="194"/>
      <c r="O1778" s="194"/>
      <c r="P1778" s="194"/>
      <c r="Q1778" s="194"/>
      <c r="R1778" s="194"/>
      <c r="S1778" s="194"/>
      <c r="T1778" s="195"/>
      <c r="AT1778" s="191" t="s">
        <v>158</v>
      </c>
      <c r="AU1778" s="191" t="s">
        <v>86</v>
      </c>
      <c r="AV1778" s="12" t="s">
        <v>22</v>
      </c>
      <c r="AW1778" s="12" t="s">
        <v>40</v>
      </c>
      <c r="AX1778" s="12" t="s">
        <v>76</v>
      </c>
      <c r="AY1778" s="191" t="s">
        <v>148</v>
      </c>
    </row>
    <row r="1779" spans="2:51" s="12" customFormat="1" ht="13.5">
      <c r="B1779" s="188"/>
      <c r="D1779" s="186" t="s">
        <v>158</v>
      </c>
      <c r="E1779" s="189" t="s">
        <v>20</v>
      </c>
      <c r="F1779" s="190" t="s">
        <v>999</v>
      </c>
      <c r="H1779" s="191" t="s">
        <v>20</v>
      </c>
      <c r="I1779" s="192"/>
      <c r="L1779" s="188"/>
      <c r="M1779" s="193"/>
      <c r="N1779" s="194"/>
      <c r="O1779" s="194"/>
      <c r="P1779" s="194"/>
      <c r="Q1779" s="194"/>
      <c r="R1779" s="194"/>
      <c r="S1779" s="194"/>
      <c r="T1779" s="195"/>
      <c r="AT1779" s="191" t="s">
        <v>158</v>
      </c>
      <c r="AU1779" s="191" t="s">
        <v>86</v>
      </c>
      <c r="AV1779" s="12" t="s">
        <v>22</v>
      </c>
      <c r="AW1779" s="12" t="s">
        <v>40</v>
      </c>
      <c r="AX1779" s="12" t="s">
        <v>76</v>
      </c>
      <c r="AY1779" s="191" t="s">
        <v>148</v>
      </c>
    </row>
    <row r="1780" spans="2:51" s="12" customFormat="1" ht="13.5">
      <c r="B1780" s="188"/>
      <c r="D1780" s="186" t="s">
        <v>158</v>
      </c>
      <c r="E1780" s="189" t="s">
        <v>20</v>
      </c>
      <c r="F1780" s="190" t="s">
        <v>984</v>
      </c>
      <c r="H1780" s="191" t="s">
        <v>20</v>
      </c>
      <c r="I1780" s="192"/>
      <c r="L1780" s="188"/>
      <c r="M1780" s="193"/>
      <c r="N1780" s="194"/>
      <c r="O1780" s="194"/>
      <c r="P1780" s="194"/>
      <c r="Q1780" s="194"/>
      <c r="R1780" s="194"/>
      <c r="S1780" s="194"/>
      <c r="T1780" s="195"/>
      <c r="AT1780" s="191" t="s">
        <v>158</v>
      </c>
      <c r="AU1780" s="191" t="s">
        <v>86</v>
      </c>
      <c r="AV1780" s="12" t="s">
        <v>22</v>
      </c>
      <c r="AW1780" s="12" t="s">
        <v>40</v>
      </c>
      <c r="AX1780" s="12" t="s">
        <v>76</v>
      </c>
      <c r="AY1780" s="191" t="s">
        <v>148</v>
      </c>
    </row>
    <row r="1781" spans="2:51" s="12" customFormat="1" ht="13.5">
      <c r="B1781" s="188"/>
      <c r="D1781" s="186" t="s">
        <v>158</v>
      </c>
      <c r="E1781" s="189" t="s">
        <v>20</v>
      </c>
      <c r="F1781" s="190" t="s">
        <v>985</v>
      </c>
      <c r="H1781" s="191" t="s">
        <v>20</v>
      </c>
      <c r="I1781" s="192"/>
      <c r="L1781" s="188"/>
      <c r="M1781" s="193"/>
      <c r="N1781" s="194"/>
      <c r="O1781" s="194"/>
      <c r="P1781" s="194"/>
      <c r="Q1781" s="194"/>
      <c r="R1781" s="194"/>
      <c r="S1781" s="194"/>
      <c r="T1781" s="195"/>
      <c r="AT1781" s="191" t="s">
        <v>158</v>
      </c>
      <c r="AU1781" s="191" t="s">
        <v>86</v>
      </c>
      <c r="AV1781" s="12" t="s">
        <v>22</v>
      </c>
      <c r="AW1781" s="12" t="s">
        <v>40</v>
      </c>
      <c r="AX1781" s="12" t="s">
        <v>76</v>
      </c>
      <c r="AY1781" s="191" t="s">
        <v>148</v>
      </c>
    </row>
    <row r="1782" spans="2:51" s="13" customFormat="1" ht="13.5">
      <c r="B1782" s="196"/>
      <c r="D1782" s="186" t="s">
        <v>158</v>
      </c>
      <c r="E1782" s="205" t="s">
        <v>20</v>
      </c>
      <c r="F1782" s="206" t="s">
        <v>1000</v>
      </c>
      <c r="H1782" s="207">
        <v>9.555</v>
      </c>
      <c r="I1782" s="201"/>
      <c r="L1782" s="196"/>
      <c r="M1782" s="202"/>
      <c r="N1782" s="203"/>
      <c r="O1782" s="203"/>
      <c r="P1782" s="203"/>
      <c r="Q1782" s="203"/>
      <c r="R1782" s="203"/>
      <c r="S1782" s="203"/>
      <c r="T1782" s="204"/>
      <c r="AT1782" s="205" t="s">
        <v>158</v>
      </c>
      <c r="AU1782" s="205" t="s">
        <v>86</v>
      </c>
      <c r="AV1782" s="13" t="s">
        <v>86</v>
      </c>
      <c r="AW1782" s="13" t="s">
        <v>40</v>
      </c>
      <c r="AX1782" s="13" t="s">
        <v>76</v>
      </c>
      <c r="AY1782" s="205" t="s">
        <v>148</v>
      </c>
    </row>
    <row r="1783" spans="2:51" s="13" customFormat="1" ht="13.5">
      <c r="B1783" s="196"/>
      <c r="D1783" s="186" t="s">
        <v>158</v>
      </c>
      <c r="E1783" s="205" t="s">
        <v>20</v>
      </c>
      <c r="F1783" s="206" t="s">
        <v>1001</v>
      </c>
      <c r="H1783" s="207">
        <v>0.21</v>
      </c>
      <c r="I1783" s="201"/>
      <c r="L1783" s="196"/>
      <c r="M1783" s="202"/>
      <c r="N1783" s="203"/>
      <c r="O1783" s="203"/>
      <c r="P1783" s="203"/>
      <c r="Q1783" s="203"/>
      <c r="R1783" s="203"/>
      <c r="S1783" s="203"/>
      <c r="T1783" s="204"/>
      <c r="AT1783" s="205" t="s">
        <v>158</v>
      </c>
      <c r="AU1783" s="205" t="s">
        <v>86</v>
      </c>
      <c r="AV1783" s="13" t="s">
        <v>86</v>
      </c>
      <c r="AW1783" s="13" t="s">
        <v>40</v>
      </c>
      <c r="AX1783" s="13" t="s">
        <v>76</v>
      </c>
      <c r="AY1783" s="205" t="s">
        <v>148</v>
      </c>
    </row>
    <row r="1784" spans="2:51" s="13" customFormat="1" ht="13.5">
      <c r="B1784" s="196"/>
      <c r="D1784" s="186" t="s">
        <v>158</v>
      </c>
      <c r="E1784" s="205" t="s">
        <v>20</v>
      </c>
      <c r="F1784" s="206" t="s">
        <v>1002</v>
      </c>
      <c r="H1784" s="207">
        <v>2.272</v>
      </c>
      <c r="I1784" s="201"/>
      <c r="L1784" s="196"/>
      <c r="M1784" s="202"/>
      <c r="N1784" s="203"/>
      <c r="O1784" s="203"/>
      <c r="P1784" s="203"/>
      <c r="Q1784" s="203"/>
      <c r="R1784" s="203"/>
      <c r="S1784" s="203"/>
      <c r="T1784" s="204"/>
      <c r="AT1784" s="205" t="s">
        <v>158</v>
      </c>
      <c r="AU1784" s="205" t="s">
        <v>86</v>
      </c>
      <c r="AV1784" s="13" t="s">
        <v>86</v>
      </c>
      <c r="AW1784" s="13" t="s">
        <v>40</v>
      </c>
      <c r="AX1784" s="13" t="s">
        <v>76</v>
      </c>
      <c r="AY1784" s="205" t="s">
        <v>148</v>
      </c>
    </row>
    <row r="1785" spans="2:51" s="14" customFormat="1" ht="13.5">
      <c r="B1785" s="208"/>
      <c r="D1785" s="186" t="s">
        <v>158</v>
      </c>
      <c r="E1785" s="209" t="s">
        <v>20</v>
      </c>
      <c r="F1785" s="210" t="s">
        <v>188</v>
      </c>
      <c r="H1785" s="211">
        <v>12.037</v>
      </c>
      <c r="I1785" s="212"/>
      <c r="L1785" s="208"/>
      <c r="M1785" s="213"/>
      <c r="N1785" s="214"/>
      <c r="O1785" s="214"/>
      <c r="P1785" s="214"/>
      <c r="Q1785" s="214"/>
      <c r="R1785" s="214"/>
      <c r="S1785" s="214"/>
      <c r="T1785" s="215"/>
      <c r="AT1785" s="209" t="s">
        <v>158</v>
      </c>
      <c r="AU1785" s="209" t="s">
        <v>86</v>
      </c>
      <c r="AV1785" s="14" t="s">
        <v>170</v>
      </c>
      <c r="AW1785" s="14" t="s">
        <v>40</v>
      </c>
      <c r="AX1785" s="14" t="s">
        <v>76</v>
      </c>
      <c r="AY1785" s="209" t="s">
        <v>148</v>
      </c>
    </row>
    <row r="1786" spans="2:51" s="12" customFormat="1" ht="13.5">
      <c r="B1786" s="188"/>
      <c r="D1786" s="186" t="s">
        <v>158</v>
      </c>
      <c r="E1786" s="189" t="s">
        <v>20</v>
      </c>
      <c r="F1786" s="190" t="s">
        <v>1003</v>
      </c>
      <c r="H1786" s="191" t="s">
        <v>20</v>
      </c>
      <c r="I1786" s="192"/>
      <c r="L1786" s="188"/>
      <c r="M1786" s="193"/>
      <c r="N1786" s="194"/>
      <c r="O1786" s="194"/>
      <c r="P1786" s="194"/>
      <c r="Q1786" s="194"/>
      <c r="R1786" s="194"/>
      <c r="S1786" s="194"/>
      <c r="T1786" s="195"/>
      <c r="AT1786" s="191" t="s">
        <v>158</v>
      </c>
      <c r="AU1786" s="191" t="s">
        <v>86</v>
      </c>
      <c r="AV1786" s="12" t="s">
        <v>22</v>
      </c>
      <c r="AW1786" s="12" t="s">
        <v>40</v>
      </c>
      <c r="AX1786" s="12" t="s">
        <v>76</v>
      </c>
      <c r="AY1786" s="191" t="s">
        <v>148</v>
      </c>
    </row>
    <row r="1787" spans="2:51" s="12" customFormat="1" ht="13.5">
      <c r="B1787" s="188"/>
      <c r="D1787" s="186" t="s">
        <v>158</v>
      </c>
      <c r="E1787" s="189" t="s">
        <v>20</v>
      </c>
      <c r="F1787" s="190" t="s">
        <v>984</v>
      </c>
      <c r="H1787" s="191" t="s">
        <v>20</v>
      </c>
      <c r="I1787" s="192"/>
      <c r="L1787" s="188"/>
      <c r="M1787" s="193"/>
      <c r="N1787" s="194"/>
      <c r="O1787" s="194"/>
      <c r="P1787" s="194"/>
      <c r="Q1787" s="194"/>
      <c r="R1787" s="194"/>
      <c r="S1787" s="194"/>
      <c r="T1787" s="195"/>
      <c r="AT1787" s="191" t="s">
        <v>158</v>
      </c>
      <c r="AU1787" s="191" t="s">
        <v>86</v>
      </c>
      <c r="AV1787" s="12" t="s">
        <v>22</v>
      </c>
      <c r="AW1787" s="12" t="s">
        <v>40</v>
      </c>
      <c r="AX1787" s="12" t="s">
        <v>76</v>
      </c>
      <c r="AY1787" s="191" t="s">
        <v>148</v>
      </c>
    </row>
    <row r="1788" spans="2:51" s="12" customFormat="1" ht="13.5">
      <c r="B1788" s="188"/>
      <c r="D1788" s="186" t="s">
        <v>158</v>
      </c>
      <c r="E1788" s="189" t="s">
        <v>20</v>
      </c>
      <c r="F1788" s="190" t="s">
        <v>985</v>
      </c>
      <c r="H1788" s="191" t="s">
        <v>20</v>
      </c>
      <c r="I1788" s="192"/>
      <c r="L1788" s="188"/>
      <c r="M1788" s="193"/>
      <c r="N1788" s="194"/>
      <c r="O1788" s="194"/>
      <c r="P1788" s="194"/>
      <c r="Q1788" s="194"/>
      <c r="R1788" s="194"/>
      <c r="S1788" s="194"/>
      <c r="T1788" s="195"/>
      <c r="AT1788" s="191" t="s">
        <v>158</v>
      </c>
      <c r="AU1788" s="191" t="s">
        <v>86</v>
      </c>
      <c r="AV1788" s="12" t="s">
        <v>22</v>
      </c>
      <c r="AW1788" s="12" t="s">
        <v>40</v>
      </c>
      <c r="AX1788" s="12" t="s">
        <v>76</v>
      </c>
      <c r="AY1788" s="191" t="s">
        <v>148</v>
      </c>
    </row>
    <row r="1789" spans="2:51" s="13" customFormat="1" ht="13.5">
      <c r="B1789" s="196"/>
      <c r="D1789" s="186" t="s">
        <v>158</v>
      </c>
      <c r="E1789" s="205" t="s">
        <v>20</v>
      </c>
      <c r="F1789" s="206" t="s">
        <v>1004</v>
      </c>
      <c r="H1789" s="207">
        <v>4.778</v>
      </c>
      <c r="I1789" s="201"/>
      <c r="L1789" s="196"/>
      <c r="M1789" s="202"/>
      <c r="N1789" s="203"/>
      <c r="O1789" s="203"/>
      <c r="P1789" s="203"/>
      <c r="Q1789" s="203"/>
      <c r="R1789" s="203"/>
      <c r="S1789" s="203"/>
      <c r="T1789" s="204"/>
      <c r="AT1789" s="205" t="s">
        <v>158</v>
      </c>
      <c r="AU1789" s="205" t="s">
        <v>86</v>
      </c>
      <c r="AV1789" s="13" t="s">
        <v>86</v>
      </c>
      <c r="AW1789" s="13" t="s">
        <v>40</v>
      </c>
      <c r="AX1789" s="13" t="s">
        <v>76</v>
      </c>
      <c r="AY1789" s="205" t="s">
        <v>148</v>
      </c>
    </row>
    <row r="1790" spans="2:51" s="13" customFormat="1" ht="13.5">
      <c r="B1790" s="196"/>
      <c r="D1790" s="186" t="s">
        <v>158</v>
      </c>
      <c r="E1790" s="205" t="s">
        <v>20</v>
      </c>
      <c r="F1790" s="206" t="s">
        <v>1005</v>
      </c>
      <c r="H1790" s="207">
        <v>0.105</v>
      </c>
      <c r="I1790" s="201"/>
      <c r="L1790" s="196"/>
      <c r="M1790" s="202"/>
      <c r="N1790" s="203"/>
      <c r="O1790" s="203"/>
      <c r="P1790" s="203"/>
      <c r="Q1790" s="203"/>
      <c r="R1790" s="203"/>
      <c r="S1790" s="203"/>
      <c r="T1790" s="204"/>
      <c r="AT1790" s="205" t="s">
        <v>158</v>
      </c>
      <c r="AU1790" s="205" t="s">
        <v>86</v>
      </c>
      <c r="AV1790" s="13" t="s">
        <v>86</v>
      </c>
      <c r="AW1790" s="13" t="s">
        <v>40</v>
      </c>
      <c r="AX1790" s="13" t="s">
        <v>76</v>
      </c>
      <c r="AY1790" s="205" t="s">
        <v>148</v>
      </c>
    </row>
    <row r="1791" spans="2:51" s="13" customFormat="1" ht="13.5">
      <c r="B1791" s="196"/>
      <c r="D1791" s="186" t="s">
        <v>158</v>
      </c>
      <c r="E1791" s="205" t="s">
        <v>20</v>
      </c>
      <c r="F1791" s="206" t="s">
        <v>1006</v>
      </c>
      <c r="H1791" s="207">
        <v>1.136</v>
      </c>
      <c r="I1791" s="201"/>
      <c r="L1791" s="196"/>
      <c r="M1791" s="202"/>
      <c r="N1791" s="203"/>
      <c r="O1791" s="203"/>
      <c r="P1791" s="203"/>
      <c r="Q1791" s="203"/>
      <c r="R1791" s="203"/>
      <c r="S1791" s="203"/>
      <c r="T1791" s="204"/>
      <c r="AT1791" s="205" t="s">
        <v>158</v>
      </c>
      <c r="AU1791" s="205" t="s">
        <v>86</v>
      </c>
      <c r="AV1791" s="13" t="s">
        <v>86</v>
      </c>
      <c r="AW1791" s="13" t="s">
        <v>40</v>
      </c>
      <c r="AX1791" s="13" t="s">
        <v>76</v>
      </c>
      <c r="AY1791" s="205" t="s">
        <v>148</v>
      </c>
    </row>
    <row r="1792" spans="2:51" s="14" customFormat="1" ht="13.5">
      <c r="B1792" s="208"/>
      <c r="D1792" s="186" t="s">
        <v>158</v>
      </c>
      <c r="E1792" s="209" t="s">
        <v>20</v>
      </c>
      <c r="F1792" s="210" t="s">
        <v>188</v>
      </c>
      <c r="H1792" s="211">
        <v>6.019</v>
      </c>
      <c r="I1792" s="212"/>
      <c r="L1792" s="208"/>
      <c r="M1792" s="213"/>
      <c r="N1792" s="214"/>
      <c r="O1792" s="214"/>
      <c r="P1792" s="214"/>
      <c r="Q1792" s="214"/>
      <c r="R1792" s="214"/>
      <c r="S1792" s="214"/>
      <c r="T1792" s="215"/>
      <c r="AT1792" s="209" t="s">
        <v>158</v>
      </c>
      <c r="AU1792" s="209" t="s">
        <v>86</v>
      </c>
      <c r="AV1792" s="14" t="s">
        <v>170</v>
      </c>
      <c r="AW1792" s="14" t="s">
        <v>40</v>
      </c>
      <c r="AX1792" s="14" t="s">
        <v>76</v>
      </c>
      <c r="AY1792" s="209" t="s">
        <v>148</v>
      </c>
    </row>
    <row r="1793" spans="2:51" s="12" customFormat="1" ht="13.5">
      <c r="B1793" s="188"/>
      <c r="D1793" s="186" t="s">
        <v>158</v>
      </c>
      <c r="E1793" s="189" t="s">
        <v>20</v>
      </c>
      <c r="F1793" s="190" t="s">
        <v>1007</v>
      </c>
      <c r="H1793" s="191" t="s">
        <v>20</v>
      </c>
      <c r="I1793" s="192"/>
      <c r="L1793" s="188"/>
      <c r="M1793" s="193"/>
      <c r="N1793" s="194"/>
      <c r="O1793" s="194"/>
      <c r="P1793" s="194"/>
      <c r="Q1793" s="194"/>
      <c r="R1793" s="194"/>
      <c r="S1793" s="194"/>
      <c r="T1793" s="195"/>
      <c r="AT1793" s="191" t="s">
        <v>158</v>
      </c>
      <c r="AU1793" s="191" t="s">
        <v>86</v>
      </c>
      <c r="AV1793" s="12" t="s">
        <v>22</v>
      </c>
      <c r="AW1793" s="12" t="s">
        <v>40</v>
      </c>
      <c r="AX1793" s="12" t="s">
        <v>76</v>
      </c>
      <c r="AY1793" s="191" t="s">
        <v>148</v>
      </c>
    </row>
    <row r="1794" spans="2:51" s="12" customFormat="1" ht="13.5">
      <c r="B1794" s="188"/>
      <c r="D1794" s="186" t="s">
        <v>158</v>
      </c>
      <c r="E1794" s="189" t="s">
        <v>20</v>
      </c>
      <c r="F1794" s="190" t="s">
        <v>984</v>
      </c>
      <c r="H1794" s="191" t="s">
        <v>20</v>
      </c>
      <c r="I1794" s="192"/>
      <c r="L1794" s="188"/>
      <c r="M1794" s="193"/>
      <c r="N1794" s="194"/>
      <c r="O1794" s="194"/>
      <c r="P1794" s="194"/>
      <c r="Q1794" s="194"/>
      <c r="R1794" s="194"/>
      <c r="S1794" s="194"/>
      <c r="T1794" s="195"/>
      <c r="AT1794" s="191" t="s">
        <v>158</v>
      </c>
      <c r="AU1794" s="191" t="s">
        <v>86</v>
      </c>
      <c r="AV1794" s="12" t="s">
        <v>22</v>
      </c>
      <c r="AW1794" s="12" t="s">
        <v>40</v>
      </c>
      <c r="AX1794" s="12" t="s">
        <v>76</v>
      </c>
      <c r="AY1794" s="191" t="s">
        <v>148</v>
      </c>
    </row>
    <row r="1795" spans="2:51" s="12" customFormat="1" ht="13.5">
      <c r="B1795" s="188"/>
      <c r="D1795" s="186" t="s">
        <v>158</v>
      </c>
      <c r="E1795" s="189" t="s">
        <v>20</v>
      </c>
      <c r="F1795" s="190" t="s">
        <v>985</v>
      </c>
      <c r="H1795" s="191" t="s">
        <v>20</v>
      </c>
      <c r="I1795" s="192"/>
      <c r="L1795" s="188"/>
      <c r="M1795" s="193"/>
      <c r="N1795" s="194"/>
      <c r="O1795" s="194"/>
      <c r="P1795" s="194"/>
      <c r="Q1795" s="194"/>
      <c r="R1795" s="194"/>
      <c r="S1795" s="194"/>
      <c r="T1795" s="195"/>
      <c r="AT1795" s="191" t="s">
        <v>158</v>
      </c>
      <c r="AU1795" s="191" t="s">
        <v>86</v>
      </c>
      <c r="AV1795" s="12" t="s">
        <v>22</v>
      </c>
      <c r="AW1795" s="12" t="s">
        <v>40</v>
      </c>
      <c r="AX1795" s="12" t="s">
        <v>76</v>
      </c>
      <c r="AY1795" s="191" t="s">
        <v>148</v>
      </c>
    </row>
    <row r="1796" spans="2:51" s="13" customFormat="1" ht="13.5">
      <c r="B1796" s="196"/>
      <c r="D1796" s="186" t="s">
        <v>158</v>
      </c>
      <c r="E1796" s="205" t="s">
        <v>20</v>
      </c>
      <c r="F1796" s="206" t="s">
        <v>986</v>
      </c>
      <c r="H1796" s="207">
        <v>47.775</v>
      </c>
      <c r="I1796" s="201"/>
      <c r="L1796" s="196"/>
      <c r="M1796" s="202"/>
      <c r="N1796" s="203"/>
      <c r="O1796" s="203"/>
      <c r="P1796" s="203"/>
      <c r="Q1796" s="203"/>
      <c r="R1796" s="203"/>
      <c r="S1796" s="203"/>
      <c r="T1796" s="204"/>
      <c r="AT1796" s="205" t="s">
        <v>158</v>
      </c>
      <c r="AU1796" s="205" t="s">
        <v>86</v>
      </c>
      <c r="AV1796" s="13" t="s">
        <v>86</v>
      </c>
      <c r="AW1796" s="13" t="s">
        <v>40</v>
      </c>
      <c r="AX1796" s="13" t="s">
        <v>76</v>
      </c>
      <c r="AY1796" s="205" t="s">
        <v>148</v>
      </c>
    </row>
    <row r="1797" spans="2:51" s="13" customFormat="1" ht="13.5">
      <c r="B1797" s="196"/>
      <c r="D1797" s="186" t="s">
        <v>158</v>
      </c>
      <c r="E1797" s="205" t="s">
        <v>20</v>
      </c>
      <c r="F1797" s="206" t="s">
        <v>987</v>
      </c>
      <c r="H1797" s="207">
        <v>1.05</v>
      </c>
      <c r="I1797" s="201"/>
      <c r="L1797" s="196"/>
      <c r="M1797" s="202"/>
      <c r="N1797" s="203"/>
      <c r="O1797" s="203"/>
      <c r="P1797" s="203"/>
      <c r="Q1797" s="203"/>
      <c r="R1797" s="203"/>
      <c r="S1797" s="203"/>
      <c r="T1797" s="204"/>
      <c r="AT1797" s="205" t="s">
        <v>158</v>
      </c>
      <c r="AU1797" s="205" t="s">
        <v>86</v>
      </c>
      <c r="AV1797" s="13" t="s">
        <v>86</v>
      </c>
      <c r="AW1797" s="13" t="s">
        <v>40</v>
      </c>
      <c r="AX1797" s="13" t="s">
        <v>76</v>
      </c>
      <c r="AY1797" s="205" t="s">
        <v>148</v>
      </c>
    </row>
    <row r="1798" spans="2:51" s="13" customFormat="1" ht="13.5">
      <c r="B1798" s="196"/>
      <c r="D1798" s="186" t="s">
        <v>158</v>
      </c>
      <c r="E1798" s="205" t="s">
        <v>20</v>
      </c>
      <c r="F1798" s="206" t="s">
        <v>988</v>
      </c>
      <c r="H1798" s="207">
        <v>11.36</v>
      </c>
      <c r="I1798" s="201"/>
      <c r="L1798" s="196"/>
      <c r="M1798" s="202"/>
      <c r="N1798" s="203"/>
      <c r="O1798" s="203"/>
      <c r="P1798" s="203"/>
      <c r="Q1798" s="203"/>
      <c r="R1798" s="203"/>
      <c r="S1798" s="203"/>
      <c r="T1798" s="204"/>
      <c r="AT1798" s="205" t="s">
        <v>158</v>
      </c>
      <c r="AU1798" s="205" t="s">
        <v>86</v>
      </c>
      <c r="AV1798" s="13" t="s">
        <v>86</v>
      </c>
      <c r="AW1798" s="13" t="s">
        <v>40</v>
      </c>
      <c r="AX1798" s="13" t="s">
        <v>76</v>
      </c>
      <c r="AY1798" s="205" t="s">
        <v>148</v>
      </c>
    </row>
    <row r="1799" spans="2:51" s="14" customFormat="1" ht="13.5">
      <c r="B1799" s="208"/>
      <c r="D1799" s="186" t="s">
        <v>158</v>
      </c>
      <c r="E1799" s="209" t="s">
        <v>20</v>
      </c>
      <c r="F1799" s="210" t="s">
        <v>188</v>
      </c>
      <c r="H1799" s="211">
        <v>60.185</v>
      </c>
      <c r="I1799" s="212"/>
      <c r="L1799" s="208"/>
      <c r="M1799" s="213"/>
      <c r="N1799" s="214"/>
      <c r="O1799" s="214"/>
      <c r="P1799" s="214"/>
      <c r="Q1799" s="214"/>
      <c r="R1799" s="214"/>
      <c r="S1799" s="214"/>
      <c r="T1799" s="215"/>
      <c r="AT1799" s="209" t="s">
        <v>158</v>
      </c>
      <c r="AU1799" s="209" t="s">
        <v>86</v>
      </c>
      <c r="AV1799" s="14" t="s">
        <v>170</v>
      </c>
      <c r="AW1799" s="14" t="s">
        <v>40</v>
      </c>
      <c r="AX1799" s="14" t="s">
        <v>76</v>
      </c>
      <c r="AY1799" s="209" t="s">
        <v>148</v>
      </c>
    </row>
    <row r="1800" spans="2:51" s="13" customFormat="1" ht="13.5">
      <c r="B1800" s="196"/>
      <c r="D1800" s="197" t="s">
        <v>158</v>
      </c>
      <c r="E1800" s="198" t="s">
        <v>20</v>
      </c>
      <c r="F1800" s="199" t="s">
        <v>1008</v>
      </c>
      <c r="H1800" s="200">
        <v>60.185</v>
      </c>
      <c r="I1800" s="201"/>
      <c r="L1800" s="196"/>
      <c r="M1800" s="202"/>
      <c r="N1800" s="203"/>
      <c r="O1800" s="203"/>
      <c r="P1800" s="203"/>
      <c r="Q1800" s="203"/>
      <c r="R1800" s="203"/>
      <c r="S1800" s="203"/>
      <c r="T1800" s="204"/>
      <c r="AT1800" s="205" t="s">
        <v>158</v>
      </c>
      <c r="AU1800" s="205" t="s">
        <v>86</v>
      </c>
      <c r="AV1800" s="13" t="s">
        <v>86</v>
      </c>
      <c r="AW1800" s="13" t="s">
        <v>40</v>
      </c>
      <c r="AX1800" s="13" t="s">
        <v>22</v>
      </c>
      <c r="AY1800" s="205" t="s">
        <v>148</v>
      </c>
    </row>
    <row r="1801" spans="2:65" s="1" customFormat="1" ht="22.5" customHeight="1">
      <c r="B1801" s="173"/>
      <c r="C1801" s="225" t="s">
        <v>996</v>
      </c>
      <c r="D1801" s="225" t="s">
        <v>230</v>
      </c>
      <c r="E1801" s="226" t="s">
        <v>958</v>
      </c>
      <c r="F1801" s="227" t="s">
        <v>959</v>
      </c>
      <c r="G1801" s="228" t="s">
        <v>153</v>
      </c>
      <c r="H1801" s="229">
        <v>69.213</v>
      </c>
      <c r="I1801" s="230"/>
      <c r="J1801" s="231">
        <f>ROUND(I1801*H1801,2)</f>
        <v>0</v>
      </c>
      <c r="K1801" s="227" t="s">
        <v>154</v>
      </c>
      <c r="L1801" s="232"/>
      <c r="M1801" s="233" t="s">
        <v>20</v>
      </c>
      <c r="N1801" s="234" t="s">
        <v>48</v>
      </c>
      <c r="O1801" s="37"/>
      <c r="P1801" s="183">
        <f>O1801*H1801</f>
        <v>0</v>
      </c>
      <c r="Q1801" s="183">
        <v>0.0045</v>
      </c>
      <c r="R1801" s="183">
        <f>Q1801*H1801</f>
        <v>0.31145849999999997</v>
      </c>
      <c r="S1801" s="183">
        <v>0</v>
      </c>
      <c r="T1801" s="184">
        <f>S1801*H1801</f>
        <v>0</v>
      </c>
      <c r="AR1801" s="19" t="s">
        <v>412</v>
      </c>
      <c r="AT1801" s="19" t="s">
        <v>230</v>
      </c>
      <c r="AU1801" s="19" t="s">
        <v>86</v>
      </c>
      <c r="AY1801" s="19" t="s">
        <v>148</v>
      </c>
      <c r="BE1801" s="185">
        <f>IF(N1801="základní",J1801,0)</f>
        <v>0</v>
      </c>
      <c r="BF1801" s="185">
        <f>IF(N1801="snížená",J1801,0)</f>
        <v>0</v>
      </c>
      <c r="BG1801" s="185">
        <f>IF(N1801="zákl. přenesená",J1801,0)</f>
        <v>0</v>
      </c>
      <c r="BH1801" s="185">
        <f>IF(N1801="sníž. přenesená",J1801,0)</f>
        <v>0</v>
      </c>
      <c r="BI1801" s="185">
        <f>IF(N1801="nulová",J1801,0)</f>
        <v>0</v>
      </c>
      <c r="BJ1801" s="19" t="s">
        <v>86</v>
      </c>
      <c r="BK1801" s="185">
        <f>ROUND(I1801*H1801,2)</f>
        <v>0</v>
      </c>
      <c r="BL1801" s="19" t="s">
        <v>258</v>
      </c>
      <c r="BM1801" s="19" t="s">
        <v>1009</v>
      </c>
    </row>
    <row r="1802" spans="2:47" s="1" customFormat="1" ht="13.5">
      <c r="B1802" s="36"/>
      <c r="D1802" s="186" t="s">
        <v>156</v>
      </c>
      <c r="F1802" s="187" t="s">
        <v>961</v>
      </c>
      <c r="I1802" s="147"/>
      <c r="L1802" s="36"/>
      <c r="M1802" s="65"/>
      <c r="N1802" s="37"/>
      <c r="O1802" s="37"/>
      <c r="P1802" s="37"/>
      <c r="Q1802" s="37"/>
      <c r="R1802" s="37"/>
      <c r="S1802" s="37"/>
      <c r="T1802" s="66"/>
      <c r="AT1802" s="19" t="s">
        <v>156</v>
      </c>
      <c r="AU1802" s="19" t="s">
        <v>86</v>
      </c>
    </row>
    <row r="1803" spans="2:51" s="12" customFormat="1" ht="13.5">
      <c r="B1803" s="188"/>
      <c r="D1803" s="186" t="s">
        <v>158</v>
      </c>
      <c r="E1803" s="189" t="s">
        <v>20</v>
      </c>
      <c r="F1803" s="190" t="s">
        <v>268</v>
      </c>
      <c r="H1803" s="191" t="s">
        <v>20</v>
      </c>
      <c r="I1803" s="192"/>
      <c r="L1803" s="188"/>
      <c r="M1803" s="193"/>
      <c r="N1803" s="194"/>
      <c r="O1803" s="194"/>
      <c r="P1803" s="194"/>
      <c r="Q1803" s="194"/>
      <c r="R1803" s="194"/>
      <c r="S1803" s="194"/>
      <c r="T1803" s="195"/>
      <c r="AT1803" s="191" t="s">
        <v>158</v>
      </c>
      <c r="AU1803" s="191" t="s">
        <v>86</v>
      </c>
      <c r="AV1803" s="12" t="s">
        <v>22</v>
      </c>
      <c r="AW1803" s="12" t="s">
        <v>40</v>
      </c>
      <c r="AX1803" s="12" t="s">
        <v>76</v>
      </c>
      <c r="AY1803" s="191" t="s">
        <v>148</v>
      </c>
    </row>
    <row r="1804" spans="2:51" s="13" customFormat="1" ht="13.5">
      <c r="B1804" s="196"/>
      <c r="D1804" s="197" t="s">
        <v>158</v>
      </c>
      <c r="E1804" s="198" t="s">
        <v>20</v>
      </c>
      <c r="F1804" s="199" t="s">
        <v>993</v>
      </c>
      <c r="H1804" s="200">
        <v>69.213</v>
      </c>
      <c r="I1804" s="201"/>
      <c r="L1804" s="196"/>
      <c r="M1804" s="202"/>
      <c r="N1804" s="203"/>
      <c r="O1804" s="203"/>
      <c r="P1804" s="203"/>
      <c r="Q1804" s="203"/>
      <c r="R1804" s="203"/>
      <c r="S1804" s="203"/>
      <c r="T1804" s="204"/>
      <c r="AT1804" s="205" t="s">
        <v>158</v>
      </c>
      <c r="AU1804" s="205" t="s">
        <v>86</v>
      </c>
      <c r="AV1804" s="13" t="s">
        <v>86</v>
      </c>
      <c r="AW1804" s="13" t="s">
        <v>40</v>
      </c>
      <c r="AX1804" s="13" t="s">
        <v>22</v>
      </c>
      <c r="AY1804" s="205" t="s">
        <v>148</v>
      </c>
    </row>
    <row r="1805" spans="2:65" s="1" customFormat="1" ht="22.5" customHeight="1">
      <c r="B1805" s="173"/>
      <c r="C1805" s="174" t="s">
        <v>1009</v>
      </c>
      <c r="D1805" s="174" t="s">
        <v>150</v>
      </c>
      <c r="E1805" s="175" t="s">
        <v>994</v>
      </c>
      <c r="F1805" s="176" t="s">
        <v>995</v>
      </c>
      <c r="G1805" s="177" t="s">
        <v>153</v>
      </c>
      <c r="H1805" s="178">
        <v>85.177</v>
      </c>
      <c r="I1805" s="179"/>
      <c r="J1805" s="180">
        <f>ROUND(I1805*H1805,2)</f>
        <v>0</v>
      </c>
      <c r="K1805" s="176" t="s">
        <v>154</v>
      </c>
      <c r="L1805" s="36"/>
      <c r="M1805" s="181" t="s">
        <v>20</v>
      </c>
      <c r="N1805" s="182" t="s">
        <v>48</v>
      </c>
      <c r="O1805" s="37"/>
      <c r="P1805" s="183">
        <f>O1805*H1805</f>
        <v>0</v>
      </c>
      <c r="Q1805" s="183">
        <v>0.00088313</v>
      </c>
      <c r="R1805" s="183">
        <f>Q1805*H1805</f>
        <v>0.07522236401</v>
      </c>
      <c r="S1805" s="183">
        <v>0</v>
      </c>
      <c r="T1805" s="184">
        <f>S1805*H1805</f>
        <v>0</v>
      </c>
      <c r="AR1805" s="19" t="s">
        <v>258</v>
      </c>
      <c r="AT1805" s="19" t="s">
        <v>150</v>
      </c>
      <c r="AU1805" s="19" t="s">
        <v>86</v>
      </c>
      <c r="AY1805" s="19" t="s">
        <v>148</v>
      </c>
      <c r="BE1805" s="185">
        <f>IF(N1805="základní",J1805,0)</f>
        <v>0</v>
      </c>
      <c r="BF1805" s="185">
        <f>IF(N1805="snížená",J1805,0)</f>
        <v>0</v>
      </c>
      <c r="BG1805" s="185">
        <f>IF(N1805="zákl. přenesená",J1805,0)</f>
        <v>0</v>
      </c>
      <c r="BH1805" s="185">
        <f>IF(N1805="sníž. přenesená",J1805,0)</f>
        <v>0</v>
      </c>
      <c r="BI1805" s="185">
        <f>IF(N1805="nulová",J1805,0)</f>
        <v>0</v>
      </c>
      <c r="BJ1805" s="19" t="s">
        <v>86</v>
      </c>
      <c r="BK1805" s="185">
        <f>ROUND(I1805*H1805,2)</f>
        <v>0</v>
      </c>
      <c r="BL1805" s="19" t="s">
        <v>258</v>
      </c>
      <c r="BM1805" s="19" t="s">
        <v>1010</v>
      </c>
    </row>
    <row r="1806" spans="2:47" s="1" customFormat="1" ht="13.5">
      <c r="B1806" s="36"/>
      <c r="D1806" s="186" t="s">
        <v>156</v>
      </c>
      <c r="F1806" s="187" t="s">
        <v>997</v>
      </c>
      <c r="I1806" s="147"/>
      <c r="L1806" s="36"/>
      <c r="M1806" s="65"/>
      <c r="N1806" s="37"/>
      <c r="O1806" s="37"/>
      <c r="P1806" s="37"/>
      <c r="Q1806" s="37"/>
      <c r="R1806" s="37"/>
      <c r="S1806" s="37"/>
      <c r="T1806" s="66"/>
      <c r="AT1806" s="19" t="s">
        <v>156</v>
      </c>
      <c r="AU1806" s="19" t="s">
        <v>86</v>
      </c>
    </row>
    <row r="1807" spans="2:51" s="12" customFormat="1" ht="13.5">
      <c r="B1807" s="188"/>
      <c r="D1807" s="186" t="s">
        <v>158</v>
      </c>
      <c r="E1807" s="189" t="s">
        <v>20</v>
      </c>
      <c r="F1807" s="190" t="s">
        <v>1011</v>
      </c>
      <c r="H1807" s="191" t="s">
        <v>20</v>
      </c>
      <c r="I1807" s="192"/>
      <c r="L1807" s="188"/>
      <c r="M1807" s="193"/>
      <c r="N1807" s="194"/>
      <c r="O1807" s="194"/>
      <c r="P1807" s="194"/>
      <c r="Q1807" s="194"/>
      <c r="R1807" s="194"/>
      <c r="S1807" s="194"/>
      <c r="T1807" s="195"/>
      <c r="AT1807" s="191" t="s">
        <v>158</v>
      </c>
      <c r="AU1807" s="191" t="s">
        <v>86</v>
      </c>
      <c r="AV1807" s="12" t="s">
        <v>22</v>
      </c>
      <c r="AW1807" s="12" t="s">
        <v>40</v>
      </c>
      <c r="AX1807" s="12" t="s">
        <v>76</v>
      </c>
      <c r="AY1807" s="191" t="s">
        <v>148</v>
      </c>
    </row>
    <row r="1808" spans="2:51" s="12" customFormat="1" ht="13.5">
      <c r="B1808" s="188"/>
      <c r="D1808" s="186" t="s">
        <v>158</v>
      </c>
      <c r="E1808" s="189" t="s">
        <v>20</v>
      </c>
      <c r="F1808" s="190" t="s">
        <v>984</v>
      </c>
      <c r="H1808" s="191" t="s">
        <v>20</v>
      </c>
      <c r="I1808" s="192"/>
      <c r="L1808" s="188"/>
      <c r="M1808" s="193"/>
      <c r="N1808" s="194"/>
      <c r="O1808" s="194"/>
      <c r="P1808" s="194"/>
      <c r="Q1808" s="194"/>
      <c r="R1808" s="194"/>
      <c r="S1808" s="194"/>
      <c r="T1808" s="195"/>
      <c r="AT1808" s="191" t="s">
        <v>158</v>
      </c>
      <c r="AU1808" s="191" t="s">
        <v>86</v>
      </c>
      <c r="AV1808" s="12" t="s">
        <v>22</v>
      </c>
      <c r="AW1808" s="12" t="s">
        <v>40</v>
      </c>
      <c r="AX1808" s="12" t="s">
        <v>76</v>
      </c>
      <c r="AY1808" s="191" t="s">
        <v>148</v>
      </c>
    </row>
    <row r="1809" spans="2:51" s="12" customFormat="1" ht="13.5">
      <c r="B1809" s="188"/>
      <c r="D1809" s="186" t="s">
        <v>158</v>
      </c>
      <c r="E1809" s="189" t="s">
        <v>20</v>
      </c>
      <c r="F1809" s="190" t="s">
        <v>985</v>
      </c>
      <c r="H1809" s="191" t="s">
        <v>20</v>
      </c>
      <c r="I1809" s="192"/>
      <c r="L1809" s="188"/>
      <c r="M1809" s="193"/>
      <c r="N1809" s="194"/>
      <c r="O1809" s="194"/>
      <c r="P1809" s="194"/>
      <c r="Q1809" s="194"/>
      <c r="R1809" s="194"/>
      <c r="S1809" s="194"/>
      <c r="T1809" s="195"/>
      <c r="AT1809" s="191" t="s">
        <v>158</v>
      </c>
      <c r="AU1809" s="191" t="s">
        <v>86</v>
      </c>
      <c r="AV1809" s="12" t="s">
        <v>22</v>
      </c>
      <c r="AW1809" s="12" t="s">
        <v>40</v>
      </c>
      <c r="AX1809" s="12" t="s">
        <v>76</v>
      </c>
      <c r="AY1809" s="191" t="s">
        <v>148</v>
      </c>
    </row>
    <row r="1810" spans="2:51" s="13" customFormat="1" ht="13.5">
      <c r="B1810" s="196"/>
      <c r="D1810" s="186" t="s">
        <v>158</v>
      </c>
      <c r="E1810" s="205" t="s">
        <v>20</v>
      </c>
      <c r="F1810" s="206" t="s">
        <v>986</v>
      </c>
      <c r="H1810" s="207">
        <v>47.775</v>
      </c>
      <c r="I1810" s="201"/>
      <c r="L1810" s="196"/>
      <c r="M1810" s="202"/>
      <c r="N1810" s="203"/>
      <c r="O1810" s="203"/>
      <c r="P1810" s="203"/>
      <c r="Q1810" s="203"/>
      <c r="R1810" s="203"/>
      <c r="S1810" s="203"/>
      <c r="T1810" s="204"/>
      <c r="AT1810" s="205" t="s">
        <v>158</v>
      </c>
      <c r="AU1810" s="205" t="s">
        <v>86</v>
      </c>
      <c r="AV1810" s="13" t="s">
        <v>86</v>
      </c>
      <c r="AW1810" s="13" t="s">
        <v>40</v>
      </c>
      <c r="AX1810" s="13" t="s">
        <v>76</v>
      </c>
      <c r="AY1810" s="205" t="s">
        <v>148</v>
      </c>
    </row>
    <row r="1811" spans="2:51" s="13" customFormat="1" ht="13.5">
      <c r="B1811" s="196"/>
      <c r="D1811" s="186" t="s">
        <v>158</v>
      </c>
      <c r="E1811" s="205" t="s">
        <v>20</v>
      </c>
      <c r="F1811" s="206" t="s">
        <v>987</v>
      </c>
      <c r="H1811" s="207">
        <v>1.05</v>
      </c>
      <c r="I1811" s="201"/>
      <c r="L1811" s="196"/>
      <c r="M1811" s="202"/>
      <c r="N1811" s="203"/>
      <c r="O1811" s="203"/>
      <c r="P1811" s="203"/>
      <c r="Q1811" s="203"/>
      <c r="R1811" s="203"/>
      <c r="S1811" s="203"/>
      <c r="T1811" s="204"/>
      <c r="AT1811" s="205" t="s">
        <v>158</v>
      </c>
      <c r="AU1811" s="205" t="s">
        <v>86</v>
      </c>
      <c r="AV1811" s="13" t="s">
        <v>86</v>
      </c>
      <c r="AW1811" s="13" t="s">
        <v>40</v>
      </c>
      <c r="AX1811" s="13" t="s">
        <v>76</v>
      </c>
      <c r="AY1811" s="205" t="s">
        <v>148</v>
      </c>
    </row>
    <row r="1812" spans="2:51" s="13" customFormat="1" ht="13.5">
      <c r="B1812" s="196"/>
      <c r="D1812" s="186" t="s">
        <v>158</v>
      </c>
      <c r="E1812" s="205" t="s">
        <v>20</v>
      </c>
      <c r="F1812" s="206" t="s">
        <v>1012</v>
      </c>
      <c r="H1812" s="207">
        <v>18.176</v>
      </c>
      <c r="I1812" s="201"/>
      <c r="L1812" s="196"/>
      <c r="M1812" s="202"/>
      <c r="N1812" s="203"/>
      <c r="O1812" s="203"/>
      <c r="P1812" s="203"/>
      <c r="Q1812" s="203"/>
      <c r="R1812" s="203"/>
      <c r="S1812" s="203"/>
      <c r="T1812" s="204"/>
      <c r="AT1812" s="205" t="s">
        <v>158</v>
      </c>
      <c r="AU1812" s="205" t="s">
        <v>86</v>
      </c>
      <c r="AV1812" s="13" t="s">
        <v>86</v>
      </c>
      <c r="AW1812" s="13" t="s">
        <v>40</v>
      </c>
      <c r="AX1812" s="13" t="s">
        <v>76</v>
      </c>
      <c r="AY1812" s="205" t="s">
        <v>148</v>
      </c>
    </row>
    <row r="1813" spans="2:51" s="13" customFormat="1" ht="13.5">
      <c r="B1813" s="196"/>
      <c r="D1813" s="186" t="s">
        <v>158</v>
      </c>
      <c r="E1813" s="205" t="s">
        <v>20</v>
      </c>
      <c r="F1813" s="206" t="s">
        <v>1012</v>
      </c>
      <c r="H1813" s="207">
        <v>18.176</v>
      </c>
      <c r="I1813" s="201"/>
      <c r="L1813" s="196"/>
      <c r="M1813" s="202"/>
      <c r="N1813" s="203"/>
      <c r="O1813" s="203"/>
      <c r="P1813" s="203"/>
      <c r="Q1813" s="203"/>
      <c r="R1813" s="203"/>
      <c r="S1813" s="203"/>
      <c r="T1813" s="204"/>
      <c r="AT1813" s="205" t="s">
        <v>158</v>
      </c>
      <c r="AU1813" s="205" t="s">
        <v>86</v>
      </c>
      <c r="AV1813" s="13" t="s">
        <v>86</v>
      </c>
      <c r="AW1813" s="13" t="s">
        <v>40</v>
      </c>
      <c r="AX1813" s="13" t="s">
        <v>76</v>
      </c>
      <c r="AY1813" s="205" t="s">
        <v>148</v>
      </c>
    </row>
    <row r="1814" spans="2:51" s="15" customFormat="1" ht="13.5">
      <c r="B1814" s="216"/>
      <c r="D1814" s="197" t="s">
        <v>158</v>
      </c>
      <c r="E1814" s="217" t="s">
        <v>20</v>
      </c>
      <c r="F1814" s="218" t="s">
        <v>191</v>
      </c>
      <c r="H1814" s="219">
        <v>85.177</v>
      </c>
      <c r="I1814" s="220"/>
      <c r="L1814" s="216"/>
      <c r="M1814" s="221"/>
      <c r="N1814" s="222"/>
      <c r="O1814" s="222"/>
      <c r="P1814" s="222"/>
      <c r="Q1814" s="222"/>
      <c r="R1814" s="222"/>
      <c r="S1814" s="222"/>
      <c r="T1814" s="223"/>
      <c r="AT1814" s="224" t="s">
        <v>158</v>
      </c>
      <c r="AU1814" s="224" t="s">
        <v>86</v>
      </c>
      <c r="AV1814" s="15" t="s">
        <v>155</v>
      </c>
      <c r="AW1814" s="15" t="s">
        <v>40</v>
      </c>
      <c r="AX1814" s="15" t="s">
        <v>22</v>
      </c>
      <c r="AY1814" s="224" t="s">
        <v>148</v>
      </c>
    </row>
    <row r="1815" spans="2:65" s="1" customFormat="1" ht="22.5" customHeight="1">
      <c r="B1815" s="173"/>
      <c r="C1815" s="225" t="s">
        <v>1010</v>
      </c>
      <c r="D1815" s="225" t="s">
        <v>230</v>
      </c>
      <c r="E1815" s="226" t="s">
        <v>1013</v>
      </c>
      <c r="F1815" s="227" t="s">
        <v>1014</v>
      </c>
      <c r="G1815" s="228" t="s">
        <v>153</v>
      </c>
      <c r="H1815" s="229">
        <v>97.954</v>
      </c>
      <c r="I1815" s="230"/>
      <c r="J1815" s="231">
        <f>ROUND(I1815*H1815,2)</f>
        <v>0</v>
      </c>
      <c r="K1815" s="227" t="s">
        <v>154</v>
      </c>
      <c r="L1815" s="232"/>
      <c r="M1815" s="233" t="s">
        <v>20</v>
      </c>
      <c r="N1815" s="234" t="s">
        <v>48</v>
      </c>
      <c r="O1815" s="37"/>
      <c r="P1815" s="183">
        <f>O1815*H1815</f>
        <v>0</v>
      </c>
      <c r="Q1815" s="183">
        <v>0.0069</v>
      </c>
      <c r="R1815" s="183">
        <f>Q1815*H1815</f>
        <v>0.6758825999999999</v>
      </c>
      <c r="S1815" s="183">
        <v>0</v>
      </c>
      <c r="T1815" s="184">
        <f>S1815*H1815</f>
        <v>0</v>
      </c>
      <c r="AR1815" s="19" t="s">
        <v>412</v>
      </c>
      <c r="AT1815" s="19" t="s">
        <v>230</v>
      </c>
      <c r="AU1815" s="19" t="s">
        <v>86</v>
      </c>
      <c r="AY1815" s="19" t="s">
        <v>148</v>
      </c>
      <c r="BE1815" s="185">
        <f>IF(N1815="základní",J1815,0)</f>
        <v>0</v>
      </c>
      <c r="BF1815" s="185">
        <f>IF(N1815="snížená",J1815,0)</f>
        <v>0</v>
      </c>
      <c r="BG1815" s="185">
        <f>IF(N1815="zákl. přenesená",J1815,0)</f>
        <v>0</v>
      </c>
      <c r="BH1815" s="185">
        <f>IF(N1815="sníž. přenesená",J1815,0)</f>
        <v>0</v>
      </c>
      <c r="BI1815" s="185">
        <f>IF(N1815="nulová",J1815,0)</f>
        <v>0</v>
      </c>
      <c r="BJ1815" s="19" t="s">
        <v>86</v>
      </c>
      <c r="BK1815" s="185">
        <f>ROUND(I1815*H1815,2)</f>
        <v>0</v>
      </c>
      <c r="BL1815" s="19" t="s">
        <v>258</v>
      </c>
      <c r="BM1815" s="19" t="s">
        <v>1015</v>
      </c>
    </row>
    <row r="1816" spans="2:47" s="1" customFormat="1" ht="40.5">
      <c r="B1816" s="36"/>
      <c r="D1816" s="186" t="s">
        <v>156</v>
      </c>
      <c r="F1816" s="187" t="s">
        <v>1016</v>
      </c>
      <c r="I1816" s="147"/>
      <c r="L1816" s="36"/>
      <c r="M1816" s="65"/>
      <c r="N1816" s="37"/>
      <c r="O1816" s="37"/>
      <c r="P1816" s="37"/>
      <c r="Q1816" s="37"/>
      <c r="R1816" s="37"/>
      <c r="S1816" s="37"/>
      <c r="T1816" s="66"/>
      <c r="AT1816" s="19" t="s">
        <v>156</v>
      </c>
      <c r="AU1816" s="19" t="s">
        <v>86</v>
      </c>
    </row>
    <row r="1817" spans="2:51" s="12" customFormat="1" ht="13.5">
      <c r="B1817" s="188"/>
      <c r="D1817" s="186" t="s">
        <v>158</v>
      </c>
      <c r="E1817" s="189" t="s">
        <v>20</v>
      </c>
      <c r="F1817" s="190" t="s">
        <v>268</v>
      </c>
      <c r="H1817" s="191" t="s">
        <v>20</v>
      </c>
      <c r="I1817" s="192"/>
      <c r="L1817" s="188"/>
      <c r="M1817" s="193"/>
      <c r="N1817" s="194"/>
      <c r="O1817" s="194"/>
      <c r="P1817" s="194"/>
      <c r="Q1817" s="194"/>
      <c r="R1817" s="194"/>
      <c r="S1817" s="194"/>
      <c r="T1817" s="195"/>
      <c r="AT1817" s="191" t="s">
        <v>158</v>
      </c>
      <c r="AU1817" s="191" t="s">
        <v>86</v>
      </c>
      <c r="AV1817" s="12" t="s">
        <v>22</v>
      </c>
      <c r="AW1817" s="12" t="s">
        <v>40</v>
      </c>
      <c r="AX1817" s="12" t="s">
        <v>76</v>
      </c>
      <c r="AY1817" s="191" t="s">
        <v>148</v>
      </c>
    </row>
    <row r="1818" spans="2:51" s="13" customFormat="1" ht="13.5">
      <c r="B1818" s="196"/>
      <c r="D1818" s="197" t="s">
        <v>158</v>
      </c>
      <c r="E1818" s="198" t="s">
        <v>20</v>
      </c>
      <c r="F1818" s="199" t="s">
        <v>1017</v>
      </c>
      <c r="H1818" s="200">
        <v>97.954</v>
      </c>
      <c r="I1818" s="201"/>
      <c r="L1818" s="196"/>
      <c r="M1818" s="202"/>
      <c r="N1818" s="203"/>
      <c r="O1818" s="203"/>
      <c r="P1818" s="203"/>
      <c r="Q1818" s="203"/>
      <c r="R1818" s="203"/>
      <c r="S1818" s="203"/>
      <c r="T1818" s="204"/>
      <c r="AT1818" s="205" t="s">
        <v>158</v>
      </c>
      <c r="AU1818" s="205" t="s">
        <v>86</v>
      </c>
      <c r="AV1818" s="13" t="s">
        <v>86</v>
      </c>
      <c r="AW1818" s="13" t="s">
        <v>40</v>
      </c>
      <c r="AX1818" s="13" t="s">
        <v>22</v>
      </c>
      <c r="AY1818" s="205" t="s">
        <v>148</v>
      </c>
    </row>
    <row r="1819" spans="2:65" s="1" customFormat="1" ht="22.5" customHeight="1">
      <c r="B1819" s="173"/>
      <c r="C1819" s="174" t="s">
        <v>1015</v>
      </c>
      <c r="D1819" s="174" t="s">
        <v>150</v>
      </c>
      <c r="E1819" s="175" t="s">
        <v>1018</v>
      </c>
      <c r="F1819" s="176" t="s">
        <v>1019</v>
      </c>
      <c r="G1819" s="177" t="s">
        <v>273</v>
      </c>
      <c r="H1819" s="178">
        <v>28.4</v>
      </c>
      <c r="I1819" s="179"/>
      <c r="J1819" s="180">
        <f>ROUND(I1819*H1819,2)</f>
        <v>0</v>
      </c>
      <c r="K1819" s="176" t="s">
        <v>154</v>
      </c>
      <c r="L1819" s="36"/>
      <c r="M1819" s="181" t="s">
        <v>20</v>
      </c>
      <c r="N1819" s="182" t="s">
        <v>48</v>
      </c>
      <c r="O1819" s="37"/>
      <c r="P1819" s="183">
        <f>O1819*H1819</f>
        <v>0</v>
      </c>
      <c r="Q1819" s="183">
        <v>0.000306</v>
      </c>
      <c r="R1819" s="183">
        <f>Q1819*H1819</f>
        <v>0.0086904</v>
      </c>
      <c r="S1819" s="183">
        <v>0</v>
      </c>
      <c r="T1819" s="184">
        <f>S1819*H1819</f>
        <v>0</v>
      </c>
      <c r="AR1819" s="19" t="s">
        <v>258</v>
      </c>
      <c r="AT1819" s="19" t="s">
        <v>150</v>
      </c>
      <c r="AU1819" s="19" t="s">
        <v>86</v>
      </c>
      <c r="AY1819" s="19" t="s">
        <v>148</v>
      </c>
      <c r="BE1819" s="185">
        <f>IF(N1819="základní",J1819,0)</f>
        <v>0</v>
      </c>
      <c r="BF1819" s="185">
        <f>IF(N1819="snížená",J1819,0)</f>
        <v>0</v>
      </c>
      <c r="BG1819" s="185">
        <f>IF(N1819="zákl. přenesená",J1819,0)</f>
        <v>0</v>
      </c>
      <c r="BH1819" s="185">
        <f>IF(N1819="sníž. přenesená",J1819,0)</f>
        <v>0</v>
      </c>
      <c r="BI1819" s="185">
        <f>IF(N1819="nulová",J1819,0)</f>
        <v>0</v>
      </c>
      <c r="BJ1819" s="19" t="s">
        <v>86</v>
      </c>
      <c r="BK1819" s="185">
        <f>ROUND(I1819*H1819,2)</f>
        <v>0</v>
      </c>
      <c r="BL1819" s="19" t="s">
        <v>258</v>
      </c>
      <c r="BM1819" s="19" t="s">
        <v>1020</v>
      </c>
    </row>
    <row r="1820" spans="2:47" s="1" customFormat="1" ht="13.5">
      <c r="B1820" s="36"/>
      <c r="D1820" s="186" t="s">
        <v>156</v>
      </c>
      <c r="F1820" s="187" t="s">
        <v>1021</v>
      </c>
      <c r="I1820" s="147"/>
      <c r="L1820" s="36"/>
      <c r="M1820" s="65"/>
      <c r="N1820" s="37"/>
      <c r="O1820" s="37"/>
      <c r="P1820" s="37"/>
      <c r="Q1820" s="37"/>
      <c r="R1820" s="37"/>
      <c r="S1820" s="37"/>
      <c r="T1820" s="66"/>
      <c r="AT1820" s="19" t="s">
        <v>156</v>
      </c>
      <c r="AU1820" s="19" t="s">
        <v>86</v>
      </c>
    </row>
    <row r="1821" spans="2:51" s="12" customFormat="1" ht="13.5">
      <c r="B1821" s="188"/>
      <c r="D1821" s="186" t="s">
        <v>158</v>
      </c>
      <c r="E1821" s="189" t="s">
        <v>20</v>
      </c>
      <c r="F1821" s="190" t="s">
        <v>1022</v>
      </c>
      <c r="H1821" s="191" t="s">
        <v>20</v>
      </c>
      <c r="I1821" s="192"/>
      <c r="L1821" s="188"/>
      <c r="M1821" s="193"/>
      <c r="N1821" s="194"/>
      <c r="O1821" s="194"/>
      <c r="P1821" s="194"/>
      <c r="Q1821" s="194"/>
      <c r="R1821" s="194"/>
      <c r="S1821" s="194"/>
      <c r="T1821" s="195"/>
      <c r="AT1821" s="191" t="s">
        <v>158</v>
      </c>
      <c r="AU1821" s="191" t="s">
        <v>86</v>
      </c>
      <c r="AV1821" s="12" t="s">
        <v>22</v>
      </c>
      <c r="AW1821" s="12" t="s">
        <v>40</v>
      </c>
      <c r="AX1821" s="12" t="s">
        <v>76</v>
      </c>
      <c r="AY1821" s="191" t="s">
        <v>148</v>
      </c>
    </row>
    <row r="1822" spans="2:51" s="12" customFormat="1" ht="13.5">
      <c r="B1822" s="188"/>
      <c r="D1822" s="186" t="s">
        <v>158</v>
      </c>
      <c r="E1822" s="189" t="s">
        <v>20</v>
      </c>
      <c r="F1822" s="190" t="s">
        <v>984</v>
      </c>
      <c r="H1822" s="191" t="s">
        <v>20</v>
      </c>
      <c r="I1822" s="192"/>
      <c r="L1822" s="188"/>
      <c r="M1822" s="193"/>
      <c r="N1822" s="194"/>
      <c r="O1822" s="194"/>
      <c r="P1822" s="194"/>
      <c r="Q1822" s="194"/>
      <c r="R1822" s="194"/>
      <c r="S1822" s="194"/>
      <c r="T1822" s="195"/>
      <c r="AT1822" s="191" t="s">
        <v>158</v>
      </c>
      <c r="AU1822" s="191" t="s">
        <v>86</v>
      </c>
      <c r="AV1822" s="12" t="s">
        <v>22</v>
      </c>
      <c r="AW1822" s="12" t="s">
        <v>40</v>
      </c>
      <c r="AX1822" s="12" t="s">
        <v>76</v>
      </c>
      <c r="AY1822" s="191" t="s">
        <v>148</v>
      </c>
    </row>
    <row r="1823" spans="2:51" s="12" customFormat="1" ht="13.5">
      <c r="B1823" s="188"/>
      <c r="D1823" s="186" t="s">
        <v>158</v>
      </c>
      <c r="E1823" s="189" t="s">
        <v>20</v>
      </c>
      <c r="F1823" s="190" t="s">
        <v>1023</v>
      </c>
      <c r="H1823" s="191" t="s">
        <v>20</v>
      </c>
      <c r="I1823" s="192"/>
      <c r="L1823" s="188"/>
      <c r="M1823" s="193"/>
      <c r="N1823" s="194"/>
      <c r="O1823" s="194"/>
      <c r="P1823" s="194"/>
      <c r="Q1823" s="194"/>
      <c r="R1823" s="194"/>
      <c r="S1823" s="194"/>
      <c r="T1823" s="195"/>
      <c r="AT1823" s="191" t="s">
        <v>158</v>
      </c>
      <c r="AU1823" s="191" t="s">
        <v>86</v>
      </c>
      <c r="AV1823" s="12" t="s">
        <v>22</v>
      </c>
      <c r="AW1823" s="12" t="s">
        <v>40</v>
      </c>
      <c r="AX1823" s="12" t="s">
        <v>76</v>
      </c>
      <c r="AY1823" s="191" t="s">
        <v>148</v>
      </c>
    </row>
    <row r="1824" spans="2:51" s="13" customFormat="1" ht="13.5">
      <c r="B1824" s="196"/>
      <c r="D1824" s="197" t="s">
        <v>158</v>
      </c>
      <c r="E1824" s="198" t="s">
        <v>20</v>
      </c>
      <c r="F1824" s="199" t="s">
        <v>1024</v>
      </c>
      <c r="H1824" s="200">
        <v>28.4</v>
      </c>
      <c r="I1824" s="201"/>
      <c r="L1824" s="196"/>
      <c r="M1824" s="202"/>
      <c r="N1824" s="203"/>
      <c r="O1824" s="203"/>
      <c r="P1824" s="203"/>
      <c r="Q1824" s="203"/>
      <c r="R1824" s="203"/>
      <c r="S1824" s="203"/>
      <c r="T1824" s="204"/>
      <c r="AT1824" s="205" t="s">
        <v>158</v>
      </c>
      <c r="AU1824" s="205" t="s">
        <v>86</v>
      </c>
      <c r="AV1824" s="13" t="s">
        <v>86</v>
      </c>
      <c r="AW1824" s="13" t="s">
        <v>40</v>
      </c>
      <c r="AX1824" s="13" t="s">
        <v>22</v>
      </c>
      <c r="AY1824" s="205" t="s">
        <v>148</v>
      </c>
    </row>
    <row r="1825" spans="2:65" s="1" customFormat="1" ht="22.5" customHeight="1">
      <c r="B1825" s="173"/>
      <c r="C1825" s="225" t="s">
        <v>1020</v>
      </c>
      <c r="D1825" s="225" t="s">
        <v>230</v>
      </c>
      <c r="E1825" s="226" t="s">
        <v>1025</v>
      </c>
      <c r="F1825" s="227" t="s">
        <v>1026</v>
      </c>
      <c r="G1825" s="228" t="s">
        <v>153</v>
      </c>
      <c r="H1825" s="229">
        <v>7.81</v>
      </c>
      <c r="I1825" s="230"/>
      <c r="J1825" s="231">
        <f>ROUND(I1825*H1825,2)</f>
        <v>0</v>
      </c>
      <c r="K1825" s="227" t="s">
        <v>154</v>
      </c>
      <c r="L1825" s="232"/>
      <c r="M1825" s="233" t="s">
        <v>20</v>
      </c>
      <c r="N1825" s="234" t="s">
        <v>48</v>
      </c>
      <c r="O1825" s="37"/>
      <c r="P1825" s="183">
        <f>O1825*H1825</f>
        <v>0</v>
      </c>
      <c r="Q1825" s="183">
        <v>0.02</v>
      </c>
      <c r="R1825" s="183">
        <f>Q1825*H1825</f>
        <v>0.1562</v>
      </c>
      <c r="S1825" s="183">
        <v>0</v>
      </c>
      <c r="T1825" s="184">
        <f>S1825*H1825</f>
        <v>0</v>
      </c>
      <c r="AR1825" s="19" t="s">
        <v>412</v>
      </c>
      <c r="AT1825" s="19" t="s">
        <v>230</v>
      </c>
      <c r="AU1825" s="19" t="s">
        <v>86</v>
      </c>
      <c r="AY1825" s="19" t="s">
        <v>148</v>
      </c>
      <c r="BE1825" s="185">
        <f>IF(N1825="základní",J1825,0)</f>
        <v>0</v>
      </c>
      <c r="BF1825" s="185">
        <f>IF(N1825="snížená",J1825,0)</f>
        <v>0</v>
      </c>
      <c r="BG1825" s="185">
        <f>IF(N1825="zákl. přenesená",J1825,0)</f>
        <v>0</v>
      </c>
      <c r="BH1825" s="185">
        <f>IF(N1825="sníž. přenesená",J1825,0)</f>
        <v>0</v>
      </c>
      <c r="BI1825" s="185">
        <f>IF(N1825="nulová",J1825,0)</f>
        <v>0</v>
      </c>
      <c r="BJ1825" s="19" t="s">
        <v>86</v>
      </c>
      <c r="BK1825" s="185">
        <f>ROUND(I1825*H1825,2)</f>
        <v>0</v>
      </c>
      <c r="BL1825" s="19" t="s">
        <v>258</v>
      </c>
      <c r="BM1825" s="19" t="s">
        <v>1027</v>
      </c>
    </row>
    <row r="1826" spans="2:47" s="1" customFormat="1" ht="40.5">
      <c r="B1826" s="36"/>
      <c r="D1826" s="186" t="s">
        <v>156</v>
      </c>
      <c r="F1826" s="187" t="s">
        <v>1028</v>
      </c>
      <c r="I1826" s="147"/>
      <c r="L1826" s="36"/>
      <c r="M1826" s="65"/>
      <c r="N1826" s="37"/>
      <c r="O1826" s="37"/>
      <c r="P1826" s="37"/>
      <c r="Q1826" s="37"/>
      <c r="R1826" s="37"/>
      <c r="S1826" s="37"/>
      <c r="T1826" s="66"/>
      <c r="AT1826" s="19" t="s">
        <v>156</v>
      </c>
      <c r="AU1826" s="19" t="s">
        <v>86</v>
      </c>
    </row>
    <row r="1827" spans="2:51" s="12" customFormat="1" ht="13.5">
      <c r="B1827" s="188"/>
      <c r="D1827" s="186" t="s">
        <v>158</v>
      </c>
      <c r="E1827" s="189" t="s">
        <v>20</v>
      </c>
      <c r="F1827" s="190" t="s">
        <v>468</v>
      </c>
      <c r="H1827" s="191" t="s">
        <v>20</v>
      </c>
      <c r="I1827" s="192"/>
      <c r="L1827" s="188"/>
      <c r="M1827" s="193"/>
      <c r="N1827" s="194"/>
      <c r="O1827" s="194"/>
      <c r="P1827" s="194"/>
      <c r="Q1827" s="194"/>
      <c r="R1827" s="194"/>
      <c r="S1827" s="194"/>
      <c r="T1827" s="195"/>
      <c r="AT1827" s="191" t="s">
        <v>158</v>
      </c>
      <c r="AU1827" s="191" t="s">
        <v>86</v>
      </c>
      <c r="AV1827" s="12" t="s">
        <v>22</v>
      </c>
      <c r="AW1827" s="12" t="s">
        <v>40</v>
      </c>
      <c r="AX1827" s="12" t="s">
        <v>76</v>
      </c>
      <c r="AY1827" s="191" t="s">
        <v>148</v>
      </c>
    </row>
    <row r="1828" spans="2:51" s="13" customFormat="1" ht="13.5">
      <c r="B1828" s="196"/>
      <c r="D1828" s="197" t="s">
        <v>158</v>
      </c>
      <c r="E1828" s="198" t="s">
        <v>20</v>
      </c>
      <c r="F1828" s="199" t="s">
        <v>1029</v>
      </c>
      <c r="H1828" s="200">
        <v>7.81</v>
      </c>
      <c r="I1828" s="201"/>
      <c r="L1828" s="196"/>
      <c r="M1828" s="202"/>
      <c r="N1828" s="203"/>
      <c r="O1828" s="203"/>
      <c r="P1828" s="203"/>
      <c r="Q1828" s="203"/>
      <c r="R1828" s="203"/>
      <c r="S1828" s="203"/>
      <c r="T1828" s="204"/>
      <c r="AT1828" s="205" t="s">
        <v>158</v>
      </c>
      <c r="AU1828" s="205" t="s">
        <v>86</v>
      </c>
      <c r="AV1828" s="13" t="s">
        <v>86</v>
      </c>
      <c r="AW1828" s="13" t="s">
        <v>40</v>
      </c>
      <c r="AX1828" s="13" t="s">
        <v>22</v>
      </c>
      <c r="AY1828" s="205" t="s">
        <v>148</v>
      </c>
    </row>
    <row r="1829" spans="2:65" s="1" customFormat="1" ht="22.5" customHeight="1">
      <c r="B1829" s="173"/>
      <c r="C1829" s="174" t="s">
        <v>1027</v>
      </c>
      <c r="D1829" s="174" t="s">
        <v>150</v>
      </c>
      <c r="E1829" s="175" t="s">
        <v>1030</v>
      </c>
      <c r="F1829" s="176" t="s">
        <v>1031</v>
      </c>
      <c r="G1829" s="177" t="s">
        <v>221</v>
      </c>
      <c r="H1829" s="178">
        <v>1.488</v>
      </c>
      <c r="I1829" s="179"/>
      <c r="J1829" s="180">
        <f>ROUND(I1829*H1829,2)</f>
        <v>0</v>
      </c>
      <c r="K1829" s="176" t="s">
        <v>154</v>
      </c>
      <c r="L1829" s="36"/>
      <c r="M1829" s="181" t="s">
        <v>20</v>
      </c>
      <c r="N1829" s="182" t="s">
        <v>48</v>
      </c>
      <c r="O1829" s="37"/>
      <c r="P1829" s="183">
        <f>O1829*H1829</f>
        <v>0</v>
      </c>
      <c r="Q1829" s="183">
        <v>0</v>
      </c>
      <c r="R1829" s="183">
        <f>Q1829*H1829</f>
        <v>0</v>
      </c>
      <c r="S1829" s="183">
        <v>0</v>
      </c>
      <c r="T1829" s="184">
        <f>S1829*H1829</f>
        <v>0</v>
      </c>
      <c r="AR1829" s="19" t="s">
        <v>258</v>
      </c>
      <c r="AT1829" s="19" t="s">
        <v>150</v>
      </c>
      <c r="AU1829" s="19" t="s">
        <v>86</v>
      </c>
      <c r="AY1829" s="19" t="s">
        <v>148</v>
      </c>
      <c r="BE1829" s="185">
        <f>IF(N1829="základní",J1829,0)</f>
        <v>0</v>
      </c>
      <c r="BF1829" s="185">
        <f>IF(N1829="snížená",J1829,0)</f>
        <v>0</v>
      </c>
      <c r="BG1829" s="185">
        <f>IF(N1829="zákl. přenesená",J1829,0)</f>
        <v>0</v>
      </c>
      <c r="BH1829" s="185">
        <f>IF(N1829="sníž. přenesená",J1829,0)</f>
        <v>0</v>
      </c>
      <c r="BI1829" s="185">
        <f>IF(N1829="nulová",J1829,0)</f>
        <v>0</v>
      </c>
      <c r="BJ1829" s="19" t="s">
        <v>86</v>
      </c>
      <c r="BK1829" s="185">
        <f>ROUND(I1829*H1829,2)</f>
        <v>0</v>
      </c>
      <c r="BL1829" s="19" t="s">
        <v>258</v>
      </c>
      <c r="BM1829" s="19" t="s">
        <v>1032</v>
      </c>
    </row>
    <row r="1830" spans="2:47" s="1" customFormat="1" ht="27">
      <c r="B1830" s="36"/>
      <c r="D1830" s="186" t="s">
        <v>156</v>
      </c>
      <c r="F1830" s="187" t="s">
        <v>1033</v>
      </c>
      <c r="I1830" s="147"/>
      <c r="L1830" s="36"/>
      <c r="M1830" s="65"/>
      <c r="N1830" s="37"/>
      <c r="O1830" s="37"/>
      <c r="P1830" s="37"/>
      <c r="Q1830" s="37"/>
      <c r="R1830" s="37"/>
      <c r="S1830" s="37"/>
      <c r="T1830" s="66"/>
      <c r="AT1830" s="19" t="s">
        <v>156</v>
      </c>
      <c r="AU1830" s="19" t="s">
        <v>86</v>
      </c>
    </row>
    <row r="1831" spans="2:63" s="11" customFormat="1" ht="29.25" customHeight="1">
      <c r="B1831" s="159"/>
      <c r="D1831" s="170" t="s">
        <v>75</v>
      </c>
      <c r="E1831" s="171" t="s">
        <v>1034</v>
      </c>
      <c r="F1831" s="171" t="s">
        <v>1035</v>
      </c>
      <c r="I1831" s="162"/>
      <c r="J1831" s="172">
        <f>BK1831</f>
        <v>0</v>
      </c>
      <c r="L1831" s="159"/>
      <c r="M1831" s="164"/>
      <c r="N1831" s="165"/>
      <c r="O1831" s="165"/>
      <c r="P1831" s="166">
        <f>SUM(P1832:P1938)</f>
        <v>0</v>
      </c>
      <c r="Q1831" s="165"/>
      <c r="R1831" s="166">
        <f>SUM(R1832:R1938)</f>
        <v>1.731368935</v>
      </c>
      <c r="S1831" s="165"/>
      <c r="T1831" s="167">
        <f>SUM(T1832:T1938)</f>
        <v>0.344175</v>
      </c>
      <c r="AR1831" s="160" t="s">
        <v>86</v>
      </c>
      <c r="AT1831" s="168" t="s">
        <v>75</v>
      </c>
      <c r="AU1831" s="168" t="s">
        <v>22</v>
      </c>
      <c r="AY1831" s="160" t="s">
        <v>148</v>
      </c>
      <c r="BK1831" s="169">
        <f>SUM(BK1832:BK1938)</f>
        <v>0</v>
      </c>
    </row>
    <row r="1832" spans="2:65" s="1" customFormat="1" ht="22.5" customHeight="1">
      <c r="B1832" s="173"/>
      <c r="C1832" s="174" t="s">
        <v>1036</v>
      </c>
      <c r="D1832" s="174" t="s">
        <v>150</v>
      </c>
      <c r="E1832" s="175" t="s">
        <v>1037</v>
      </c>
      <c r="F1832" s="176" t="s">
        <v>1038</v>
      </c>
      <c r="G1832" s="177" t="s">
        <v>153</v>
      </c>
      <c r="H1832" s="178">
        <v>229.45</v>
      </c>
      <c r="I1832" s="179"/>
      <c r="J1832" s="180">
        <f>ROUND(I1832*H1832,2)</f>
        <v>0</v>
      </c>
      <c r="K1832" s="176" t="s">
        <v>154</v>
      </c>
      <c r="L1832" s="36"/>
      <c r="M1832" s="181" t="s">
        <v>20</v>
      </c>
      <c r="N1832" s="182" t="s">
        <v>48</v>
      </c>
      <c r="O1832" s="37"/>
      <c r="P1832" s="183">
        <f>O1832*H1832</f>
        <v>0</v>
      </c>
      <c r="Q1832" s="183">
        <v>0</v>
      </c>
      <c r="R1832" s="183">
        <f>Q1832*H1832</f>
        <v>0</v>
      </c>
      <c r="S1832" s="183">
        <v>0.0015</v>
      </c>
      <c r="T1832" s="184">
        <f>S1832*H1832</f>
        <v>0.344175</v>
      </c>
      <c r="AR1832" s="19" t="s">
        <v>258</v>
      </c>
      <c r="AT1832" s="19" t="s">
        <v>150</v>
      </c>
      <c r="AU1832" s="19" t="s">
        <v>86</v>
      </c>
      <c r="AY1832" s="19" t="s">
        <v>148</v>
      </c>
      <c r="BE1832" s="185">
        <f>IF(N1832="základní",J1832,0)</f>
        <v>0</v>
      </c>
      <c r="BF1832" s="185">
        <f>IF(N1832="snížená",J1832,0)</f>
        <v>0</v>
      </c>
      <c r="BG1832" s="185">
        <f>IF(N1832="zákl. přenesená",J1832,0)</f>
        <v>0</v>
      </c>
      <c r="BH1832" s="185">
        <f>IF(N1832="sníž. přenesená",J1832,0)</f>
        <v>0</v>
      </c>
      <c r="BI1832" s="185">
        <f>IF(N1832="nulová",J1832,0)</f>
        <v>0</v>
      </c>
      <c r="BJ1832" s="19" t="s">
        <v>86</v>
      </c>
      <c r="BK1832" s="185">
        <f>ROUND(I1832*H1832,2)</f>
        <v>0</v>
      </c>
      <c r="BL1832" s="19" t="s">
        <v>258</v>
      </c>
      <c r="BM1832" s="19" t="s">
        <v>1039</v>
      </c>
    </row>
    <row r="1833" spans="2:47" s="1" customFormat="1" ht="27">
      <c r="B1833" s="36"/>
      <c r="D1833" s="186" t="s">
        <v>156</v>
      </c>
      <c r="F1833" s="187" t="s">
        <v>1040</v>
      </c>
      <c r="I1833" s="147"/>
      <c r="L1833" s="36"/>
      <c r="M1833" s="65"/>
      <c r="N1833" s="37"/>
      <c r="O1833" s="37"/>
      <c r="P1833" s="37"/>
      <c r="Q1833" s="37"/>
      <c r="R1833" s="37"/>
      <c r="S1833" s="37"/>
      <c r="T1833" s="66"/>
      <c r="AT1833" s="19" t="s">
        <v>156</v>
      </c>
      <c r="AU1833" s="19" t="s">
        <v>86</v>
      </c>
    </row>
    <row r="1834" spans="2:51" s="12" customFormat="1" ht="13.5">
      <c r="B1834" s="188"/>
      <c r="D1834" s="186" t="s">
        <v>158</v>
      </c>
      <c r="E1834" s="189" t="s">
        <v>20</v>
      </c>
      <c r="F1834" s="190" t="s">
        <v>1041</v>
      </c>
      <c r="H1834" s="191" t="s">
        <v>20</v>
      </c>
      <c r="I1834" s="192"/>
      <c r="L1834" s="188"/>
      <c r="M1834" s="193"/>
      <c r="N1834" s="194"/>
      <c r="O1834" s="194"/>
      <c r="P1834" s="194"/>
      <c r="Q1834" s="194"/>
      <c r="R1834" s="194"/>
      <c r="S1834" s="194"/>
      <c r="T1834" s="195"/>
      <c r="AT1834" s="191" t="s">
        <v>158</v>
      </c>
      <c r="AU1834" s="191" t="s">
        <v>86</v>
      </c>
      <c r="AV1834" s="12" t="s">
        <v>22</v>
      </c>
      <c r="AW1834" s="12" t="s">
        <v>40</v>
      </c>
      <c r="AX1834" s="12" t="s">
        <v>76</v>
      </c>
      <c r="AY1834" s="191" t="s">
        <v>148</v>
      </c>
    </row>
    <row r="1835" spans="2:51" s="12" customFormat="1" ht="13.5">
      <c r="B1835" s="188"/>
      <c r="D1835" s="186" t="s">
        <v>158</v>
      </c>
      <c r="E1835" s="189" t="s">
        <v>20</v>
      </c>
      <c r="F1835" s="190" t="s">
        <v>175</v>
      </c>
      <c r="H1835" s="191" t="s">
        <v>20</v>
      </c>
      <c r="I1835" s="192"/>
      <c r="L1835" s="188"/>
      <c r="M1835" s="193"/>
      <c r="N1835" s="194"/>
      <c r="O1835" s="194"/>
      <c r="P1835" s="194"/>
      <c r="Q1835" s="194"/>
      <c r="R1835" s="194"/>
      <c r="S1835" s="194"/>
      <c r="T1835" s="195"/>
      <c r="AT1835" s="191" t="s">
        <v>158</v>
      </c>
      <c r="AU1835" s="191" t="s">
        <v>86</v>
      </c>
      <c r="AV1835" s="12" t="s">
        <v>22</v>
      </c>
      <c r="AW1835" s="12" t="s">
        <v>40</v>
      </c>
      <c r="AX1835" s="12" t="s">
        <v>76</v>
      </c>
      <c r="AY1835" s="191" t="s">
        <v>148</v>
      </c>
    </row>
    <row r="1836" spans="2:51" s="12" customFormat="1" ht="13.5">
      <c r="B1836" s="188"/>
      <c r="D1836" s="186" t="s">
        <v>158</v>
      </c>
      <c r="E1836" s="189" t="s">
        <v>20</v>
      </c>
      <c r="F1836" s="190" t="s">
        <v>348</v>
      </c>
      <c r="H1836" s="191" t="s">
        <v>20</v>
      </c>
      <c r="I1836" s="192"/>
      <c r="L1836" s="188"/>
      <c r="M1836" s="193"/>
      <c r="N1836" s="194"/>
      <c r="O1836" s="194"/>
      <c r="P1836" s="194"/>
      <c r="Q1836" s="194"/>
      <c r="R1836" s="194"/>
      <c r="S1836" s="194"/>
      <c r="T1836" s="195"/>
      <c r="AT1836" s="191" t="s">
        <v>158</v>
      </c>
      <c r="AU1836" s="191" t="s">
        <v>86</v>
      </c>
      <c r="AV1836" s="12" t="s">
        <v>22</v>
      </c>
      <c r="AW1836" s="12" t="s">
        <v>40</v>
      </c>
      <c r="AX1836" s="12" t="s">
        <v>76</v>
      </c>
      <c r="AY1836" s="191" t="s">
        <v>148</v>
      </c>
    </row>
    <row r="1837" spans="2:51" s="13" customFormat="1" ht="13.5">
      <c r="B1837" s="196"/>
      <c r="D1837" s="186" t="s">
        <v>158</v>
      </c>
      <c r="E1837" s="205" t="s">
        <v>20</v>
      </c>
      <c r="F1837" s="206" t="s">
        <v>349</v>
      </c>
      <c r="H1837" s="207">
        <v>16.67</v>
      </c>
      <c r="I1837" s="201"/>
      <c r="L1837" s="196"/>
      <c r="M1837" s="202"/>
      <c r="N1837" s="203"/>
      <c r="O1837" s="203"/>
      <c r="P1837" s="203"/>
      <c r="Q1837" s="203"/>
      <c r="R1837" s="203"/>
      <c r="S1837" s="203"/>
      <c r="T1837" s="204"/>
      <c r="AT1837" s="205" t="s">
        <v>158</v>
      </c>
      <c r="AU1837" s="205" t="s">
        <v>86</v>
      </c>
      <c r="AV1837" s="13" t="s">
        <v>86</v>
      </c>
      <c r="AW1837" s="13" t="s">
        <v>40</v>
      </c>
      <c r="AX1837" s="13" t="s">
        <v>76</v>
      </c>
      <c r="AY1837" s="205" t="s">
        <v>148</v>
      </c>
    </row>
    <row r="1838" spans="2:51" s="12" customFormat="1" ht="13.5">
      <c r="B1838" s="188"/>
      <c r="D1838" s="186" t="s">
        <v>158</v>
      </c>
      <c r="E1838" s="189" t="s">
        <v>20</v>
      </c>
      <c r="F1838" s="190" t="s">
        <v>350</v>
      </c>
      <c r="H1838" s="191" t="s">
        <v>20</v>
      </c>
      <c r="I1838" s="192"/>
      <c r="L1838" s="188"/>
      <c r="M1838" s="193"/>
      <c r="N1838" s="194"/>
      <c r="O1838" s="194"/>
      <c r="P1838" s="194"/>
      <c r="Q1838" s="194"/>
      <c r="R1838" s="194"/>
      <c r="S1838" s="194"/>
      <c r="T1838" s="195"/>
      <c r="AT1838" s="191" t="s">
        <v>158</v>
      </c>
      <c r="AU1838" s="191" t="s">
        <v>86</v>
      </c>
      <c r="AV1838" s="12" t="s">
        <v>22</v>
      </c>
      <c r="AW1838" s="12" t="s">
        <v>40</v>
      </c>
      <c r="AX1838" s="12" t="s">
        <v>76</v>
      </c>
      <c r="AY1838" s="191" t="s">
        <v>148</v>
      </c>
    </row>
    <row r="1839" spans="2:51" s="13" customFormat="1" ht="13.5">
      <c r="B1839" s="196"/>
      <c r="D1839" s="186" t="s">
        <v>158</v>
      </c>
      <c r="E1839" s="205" t="s">
        <v>20</v>
      </c>
      <c r="F1839" s="206" t="s">
        <v>351</v>
      </c>
      <c r="H1839" s="207">
        <v>23.69</v>
      </c>
      <c r="I1839" s="201"/>
      <c r="L1839" s="196"/>
      <c r="M1839" s="202"/>
      <c r="N1839" s="203"/>
      <c r="O1839" s="203"/>
      <c r="P1839" s="203"/>
      <c r="Q1839" s="203"/>
      <c r="R1839" s="203"/>
      <c r="S1839" s="203"/>
      <c r="T1839" s="204"/>
      <c r="AT1839" s="205" t="s">
        <v>158</v>
      </c>
      <c r="AU1839" s="205" t="s">
        <v>86</v>
      </c>
      <c r="AV1839" s="13" t="s">
        <v>86</v>
      </c>
      <c r="AW1839" s="13" t="s">
        <v>40</v>
      </c>
      <c r="AX1839" s="13" t="s">
        <v>76</v>
      </c>
      <c r="AY1839" s="205" t="s">
        <v>148</v>
      </c>
    </row>
    <row r="1840" spans="2:51" s="12" customFormat="1" ht="13.5">
      <c r="B1840" s="188"/>
      <c r="D1840" s="186" t="s">
        <v>158</v>
      </c>
      <c r="E1840" s="189" t="s">
        <v>20</v>
      </c>
      <c r="F1840" s="190" t="s">
        <v>352</v>
      </c>
      <c r="H1840" s="191" t="s">
        <v>20</v>
      </c>
      <c r="I1840" s="192"/>
      <c r="L1840" s="188"/>
      <c r="M1840" s="193"/>
      <c r="N1840" s="194"/>
      <c r="O1840" s="194"/>
      <c r="P1840" s="194"/>
      <c r="Q1840" s="194"/>
      <c r="R1840" s="194"/>
      <c r="S1840" s="194"/>
      <c r="T1840" s="195"/>
      <c r="AT1840" s="191" t="s">
        <v>158</v>
      </c>
      <c r="AU1840" s="191" t="s">
        <v>86</v>
      </c>
      <c r="AV1840" s="12" t="s">
        <v>22</v>
      </c>
      <c r="AW1840" s="12" t="s">
        <v>40</v>
      </c>
      <c r="AX1840" s="12" t="s">
        <v>76</v>
      </c>
      <c r="AY1840" s="191" t="s">
        <v>148</v>
      </c>
    </row>
    <row r="1841" spans="2:51" s="13" customFormat="1" ht="13.5">
      <c r="B1841" s="196"/>
      <c r="D1841" s="186" t="s">
        <v>158</v>
      </c>
      <c r="E1841" s="205" t="s">
        <v>20</v>
      </c>
      <c r="F1841" s="206" t="s">
        <v>353</v>
      </c>
      <c r="H1841" s="207">
        <v>6.76</v>
      </c>
      <c r="I1841" s="201"/>
      <c r="L1841" s="196"/>
      <c r="M1841" s="202"/>
      <c r="N1841" s="203"/>
      <c r="O1841" s="203"/>
      <c r="P1841" s="203"/>
      <c r="Q1841" s="203"/>
      <c r="R1841" s="203"/>
      <c r="S1841" s="203"/>
      <c r="T1841" s="204"/>
      <c r="AT1841" s="205" t="s">
        <v>158</v>
      </c>
      <c r="AU1841" s="205" t="s">
        <v>86</v>
      </c>
      <c r="AV1841" s="13" t="s">
        <v>86</v>
      </c>
      <c r="AW1841" s="13" t="s">
        <v>40</v>
      </c>
      <c r="AX1841" s="13" t="s">
        <v>76</v>
      </c>
      <c r="AY1841" s="205" t="s">
        <v>148</v>
      </c>
    </row>
    <row r="1842" spans="2:51" s="12" customFormat="1" ht="13.5">
      <c r="B1842" s="188"/>
      <c r="D1842" s="186" t="s">
        <v>158</v>
      </c>
      <c r="E1842" s="189" t="s">
        <v>20</v>
      </c>
      <c r="F1842" s="190" t="s">
        <v>354</v>
      </c>
      <c r="H1842" s="191" t="s">
        <v>20</v>
      </c>
      <c r="I1842" s="192"/>
      <c r="L1842" s="188"/>
      <c r="M1842" s="193"/>
      <c r="N1842" s="194"/>
      <c r="O1842" s="194"/>
      <c r="P1842" s="194"/>
      <c r="Q1842" s="194"/>
      <c r="R1842" s="194"/>
      <c r="S1842" s="194"/>
      <c r="T1842" s="195"/>
      <c r="AT1842" s="191" t="s">
        <v>158</v>
      </c>
      <c r="AU1842" s="191" t="s">
        <v>86</v>
      </c>
      <c r="AV1842" s="12" t="s">
        <v>22</v>
      </c>
      <c r="AW1842" s="12" t="s">
        <v>40</v>
      </c>
      <c r="AX1842" s="12" t="s">
        <v>76</v>
      </c>
      <c r="AY1842" s="191" t="s">
        <v>148</v>
      </c>
    </row>
    <row r="1843" spans="2:51" s="13" customFormat="1" ht="13.5">
      <c r="B1843" s="196"/>
      <c r="D1843" s="186" t="s">
        <v>158</v>
      </c>
      <c r="E1843" s="205" t="s">
        <v>20</v>
      </c>
      <c r="F1843" s="206" t="s">
        <v>351</v>
      </c>
      <c r="H1843" s="207">
        <v>23.69</v>
      </c>
      <c r="I1843" s="201"/>
      <c r="L1843" s="196"/>
      <c r="M1843" s="202"/>
      <c r="N1843" s="203"/>
      <c r="O1843" s="203"/>
      <c r="P1843" s="203"/>
      <c r="Q1843" s="203"/>
      <c r="R1843" s="203"/>
      <c r="S1843" s="203"/>
      <c r="T1843" s="204"/>
      <c r="AT1843" s="205" t="s">
        <v>158</v>
      </c>
      <c r="AU1843" s="205" t="s">
        <v>86</v>
      </c>
      <c r="AV1843" s="13" t="s">
        <v>86</v>
      </c>
      <c r="AW1843" s="13" t="s">
        <v>40</v>
      </c>
      <c r="AX1843" s="13" t="s">
        <v>76</v>
      </c>
      <c r="AY1843" s="205" t="s">
        <v>148</v>
      </c>
    </row>
    <row r="1844" spans="2:51" s="12" customFormat="1" ht="13.5">
      <c r="B1844" s="188"/>
      <c r="D1844" s="186" t="s">
        <v>158</v>
      </c>
      <c r="E1844" s="189" t="s">
        <v>20</v>
      </c>
      <c r="F1844" s="190" t="s">
        <v>355</v>
      </c>
      <c r="H1844" s="191" t="s">
        <v>20</v>
      </c>
      <c r="I1844" s="192"/>
      <c r="L1844" s="188"/>
      <c r="M1844" s="193"/>
      <c r="N1844" s="194"/>
      <c r="O1844" s="194"/>
      <c r="P1844" s="194"/>
      <c r="Q1844" s="194"/>
      <c r="R1844" s="194"/>
      <c r="S1844" s="194"/>
      <c r="T1844" s="195"/>
      <c r="AT1844" s="191" t="s">
        <v>158</v>
      </c>
      <c r="AU1844" s="191" t="s">
        <v>86</v>
      </c>
      <c r="AV1844" s="12" t="s">
        <v>22</v>
      </c>
      <c r="AW1844" s="12" t="s">
        <v>40</v>
      </c>
      <c r="AX1844" s="12" t="s">
        <v>76</v>
      </c>
      <c r="AY1844" s="191" t="s">
        <v>148</v>
      </c>
    </row>
    <row r="1845" spans="2:51" s="13" customFormat="1" ht="13.5">
      <c r="B1845" s="196"/>
      <c r="D1845" s="186" t="s">
        <v>158</v>
      </c>
      <c r="E1845" s="205" t="s">
        <v>20</v>
      </c>
      <c r="F1845" s="206" t="s">
        <v>349</v>
      </c>
      <c r="H1845" s="207">
        <v>16.67</v>
      </c>
      <c r="I1845" s="201"/>
      <c r="L1845" s="196"/>
      <c r="M1845" s="202"/>
      <c r="N1845" s="203"/>
      <c r="O1845" s="203"/>
      <c r="P1845" s="203"/>
      <c r="Q1845" s="203"/>
      <c r="R1845" s="203"/>
      <c r="S1845" s="203"/>
      <c r="T1845" s="204"/>
      <c r="AT1845" s="205" t="s">
        <v>158</v>
      </c>
      <c r="AU1845" s="205" t="s">
        <v>86</v>
      </c>
      <c r="AV1845" s="13" t="s">
        <v>86</v>
      </c>
      <c r="AW1845" s="13" t="s">
        <v>40</v>
      </c>
      <c r="AX1845" s="13" t="s">
        <v>76</v>
      </c>
      <c r="AY1845" s="205" t="s">
        <v>148</v>
      </c>
    </row>
    <row r="1846" spans="2:51" s="12" customFormat="1" ht="13.5">
      <c r="B1846" s="188"/>
      <c r="D1846" s="186" t="s">
        <v>158</v>
      </c>
      <c r="E1846" s="189" t="s">
        <v>20</v>
      </c>
      <c r="F1846" s="190" t="s">
        <v>356</v>
      </c>
      <c r="H1846" s="191" t="s">
        <v>20</v>
      </c>
      <c r="I1846" s="192"/>
      <c r="L1846" s="188"/>
      <c r="M1846" s="193"/>
      <c r="N1846" s="194"/>
      <c r="O1846" s="194"/>
      <c r="P1846" s="194"/>
      <c r="Q1846" s="194"/>
      <c r="R1846" s="194"/>
      <c r="S1846" s="194"/>
      <c r="T1846" s="195"/>
      <c r="AT1846" s="191" t="s">
        <v>158</v>
      </c>
      <c r="AU1846" s="191" t="s">
        <v>86</v>
      </c>
      <c r="AV1846" s="12" t="s">
        <v>22</v>
      </c>
      <c r="AW1846" s="12" t="s">
        <v>40</v>
      </c>
      <c r="AX1846" s="12" t="s">
        <v>76</v>
      </c>
      <c r="AY1846" s="191" t="s">
        <v>148</v>
      </c>
    </row>
    <row r="1847" spans="2:51" s="13" customFormat="1" ht="13.5">
      <c r="B1847" s="196"/>
      <c r="D1847" s="186" t="s">
        <v>158</v>
      </c>
      <c r="E1847" s="205" t="s">
        <v>20</v>
      </c>
      <c r="F1847" s="206" t="s">
        <v>351</v>
      </c>
      <c r="H1847" s="207">
        <v>23.69</v>
      </c>
      <c r="I1847" s="201"/>
      <c r="L1847" s="196"/>
      <c r="M1847" s="202"/>
      <c r="N1847" s="203"/>
      <c r="O1847" s="203"/>
      <c r="P1847" s="203"/>
      <c r="Q1847" s="203"/>
      <c r="R1847" s="203"/>
      <c r="S1847" s="203"/>
      <c r="T1847" s="204"/>
      <c r="AT1847" s="205" t="s">
        <v>158</v>
      </c>
      <c r="AU1847" s="205" t="s">
        <v>86</v>
      </c>
      <c r="AV1847" s="13" t="s">
        <v>86</v>
      </c>
      <c r="AW1847" s="13" t="s">
        <v>40</v>
      </c>
      <c r="AX1847" s="13" t="s">
        <v>76</v>
      </c>
      <c r="AY1847" s="205" t="s">
        <v>148</v>
      </c>
    </row>
    <row r="1848" spans="2:51" s="12" customFormat="1" ht="13.5">
      <c r="B1848" s="188"/>
      <c r="D1848" s="186" t="s">
        <v>158</v>
      </c>
      <c r="E1848" s="189" t="s">
        <v>20</v>
      </c>
      <c r="F1848" s="190" t="s">
        <v>357</v>
      </c>
      <c r="H1848" s="191" t="s">
        <v>20</v>
      </c>
      <c r="I1848" s="192"/>
      <c r="L1848" s="188"/>
      <c r="M1848" s="193"/>
      <c r="N1848" s="194"/>
      <c r="O1848" s="194"/>
      <c r="P1848" s="194"/>
      <c r="Q1848" s="194"/>
      <c r="R1848" s="194"/>
      <c r="S1848" s="194"/>
      <c r="T1848" s="195"/>
      <c r="AT1848" s="191" t="s">
        <v>158</v>
      </c>
      <c r="AU1848" s="191" t="s">
        <v>86</v>
      </c>
      <c r="AV1848" s="12" t="s">
        <v>22</v>
      </c>
      <c r="AW1848" s="12" t="s">
        <v>40</v>
      </c>
      <c r="AX1848" s="12" t="s">
        <v>76</v>
      </c>
      <c r="AY1848" s="191" t="s">
        <v>148</v>
      </c>
    </row>
    <row r="1849" spans="2:51" s="13" customFormat="1" ht="13.5">
      <c r="B1849" s="196"/>
      <c r="D1849" s="186" t="s">
        <v>158</v>
      </c>
      <c r="E1849" s="205" t="s">
        <v>20</v>
      </c>
      <c r="F1849" s="206" t="s">
        <v>358</v>
      </c>
      <c r="H1849" s="207">
        <v>1.19</v>
      </c>
      <c r="I1849" s="201"/>
      <c r="L1849" s="196"/>
      <c r="M1849" s="202"/>
      <c r="N1849" s="203"/>
      <c r="O1849" s="203"/>
      <c r="P1849" s="203"/>
      <c r="Q1849" s="203"/>
      <c r="R1849" s="203"/>
      <c r="S1849" s="203"/>
      <c r="T1849" s="204"/>
      <c r="AT1849" s="205" t="s">
        <v>158</v>
      </c>
      <c r="AU1849" s="205" t="s">
        <v>86</v>
      </c>
      <c r="AV1849" s="13" t="s">
        <v>86</v>
      </c>
      <c r="AW1849" s="13" t="s">
        <v>40</v>
      </c>
      <c r="AX1849" s="13" t="s">
        <v>76</v>
      </c>
      <c r="AY1849" s="205" t="s">
        <v>148</v>
      </c>
    </row>
    <row r="1850" spans="2:51" s="12" customFormat="1" ht="13.5">
      <c r="B1850" s="188"/>
      <c r="D1850" s="186" t="s">
        <v>158</v>
      </c>
      <c r="E1850" s="189" t="s">
        <v>20</v>
      </c>
      <c r="F1850" s="190" t="s">
        <v>359</v>
      </c>
      <c r="H1850" s="191" t="s">
        <v>20</v>
      </c>
      <c r="I1850" s="192"/>
      <c r="L1850" s="188"/>
      <c r="M1850" s="193"/>
      <c r="N1850" s="194"/>
      <c r="O1850" s="194"/>
      <c r="P1850" s="194"/>
      <c r="Q1850" s="194"/>
      <c r="R1850" s="194"/>
      <c r="S1850" s="194"/>
      <c r="T1850" s="195"/>
      <c r="AT1850" s="191" t="s">
        <v>158</v>
      </c>
      <c r="AU1850" s="191" t="s">
        <v>86</v>
      </c>
      <c r="AV1850" s="12" t="s">
        <v>22</v>
      </c>
      <c r="AW1850" s="12" t="s">
        <v>40</v>
      </c>
      <c r="AX1850" s="12" t="s">
        <v>76</v>
      </c>
      <c r="AY1850" s="191" t="s">
        <v>148</v>
      </c>
    </row>
    <row r="1851" spans="2:51" s="13" customFormat="1" ht="13.5">
      <c r="B1851" s="196"/>
      <c r="D1851" s="186" t="s">
        <v>158</v>
      </c>
      <c r="E1851" s="205" t="s">
        <v>20</v>
      </c>
      <c r="F1851" s="206" t="s">
        <v>358</v>
      </c>
      <c r="H1851" s="207">
        <v>1.19</v>
      </c>
      <c r="I1851" s="201"/>
      <c r="L1851" s="196"/>
      <c r="M1851" s="202"/>
      <c r="N1851" s="203"/>
      <c r="O1851" s="203"/>
      <c r="P1851" s="203"/>
      <c r="Q1851" s="203"/>
      <c r="R1851" s="203"/>
      <c r="S1851" s="203"/>
      <c r="T1851" s="204"/>
      <c r="AT1851" s="205" t="s">
        <v>158</v>
      </c>
      <c r="AU1851" s="205" t="s">
        <v>86</v>
      </c>
      <c r="AV1851" s="13" t="s">
        <v>86</v>
      </c>
      <c r="AW1851" s="13" t="s">
        <v>40</v>
      </c>
      <c r="AX1851" s="13" t="s">
        <v>76</v>
      </c>
      <c r="AY1851" s="205" t="s">
        <v>148</v>
      </c>
    </row>
    <row r="1852" spans="2:51" s="12" customFormat="1" ht="13.5">
      <c r="B1852" s="188"/>
      <c r="D1852" s="186" t="s">
        <v>158</v>
      </c>
      <c r="E1852" s="189" t="s">
        <v>20</v>
      </c>
      <c r="F1852" s="190" t="s">
        <v>360</v>
      </c>
      <c r="H1852" s="191" t="s">
        <v>20</v>
      </c>
      <c r="I1852" s="192"/>
      <c r="L1852" s="188"/>
      <c r="M1852" s="193"/>
      <c r="N1852" s="194"/>
      <c r="O1852" s="194"/>
      <c r="P1852" s="194"/>
      <c r="Q1852" s="194"/>
      <c r="R1852" s="194"/>
      <c r="S1852" s="194"/>
      <c r="T1852" s="195"/>
      <c r="AT1852" s="191" t="s">
        <v>158</v>
      </c>
      <c r="AU1852" s="191" t="s">
        <v>86</v>
      </c>
      <c r="AV1852" s="12" t="s">
        <v>22</v>
      </c>
      <c r="AW1852" s="12" t="s">
        <v>40</v>
      </c>
      <c r="AX1852" s="12" t="s">
        <v>76</v>
      </c>
      <c r="AY1852" s="191" t="s">
        <v>148</v>
      </c>
    </row>
    <row r="1853" spans="2:51" s="13" customFormat="1" ht="13.5">
      <c r="B1853" s="196"/>
      <c r="D1853" s="186" t="s">
        <v>158</v>
      </c>
      <c r="E1853" s="205" t="s">
        <v>20</v>
      </c>
      <c r="F1853" s="206" t="s">
        <v>358</v>
      </c>
      <c r="H1853" s="207">
        <v>1.19</v>
      </c>
      <c r="I1853" s="201"/>
      <c r="L1853" s="196"/>
      <c r="M1853" s="202"/>
      <c r="N1853" s="203"/>
      <c r="O1853" s="203"/>
      <c r="P1853" s="203"/>
      <c r="Q1853" s="203"/>
      <c r="R1853" s="203"/>
      <c r="S1853" s="203"/>
      <c r="T1853" s="204"/>
      <c r="AT1853" s="205" t="s">
        <v>158</v>
      </c>
      <c r="AU1853" s="205" t="s">
        <v>86</v>
      </c>
      <c r="AV1853" s="13" t="s">
        <v>86</v>
      </c>
      <c r="AW1853" s="13" t="s">
        <v>40</v>
      </c>
      <c r="AX1853" s="13" t="s">
        <v>76</v>
      </c>
      <c r="AY1853" s="205" t="s">
        <v>148</v>
      </c>
    </row>
    <row r="1854" spans="2:51" s="12" customFormat="1" ht="13.5">
      <c r="B1854" s="188"/>
      <c r="D1854" s="186" t="s">
        <v>158</v>
      </c>
      <c r="E1854" s="189" t="s">
        <v>20</v>
      </c>
      <c r="F1854" s="190" t="s">
        <v>361</v>
      </c>
      <c r="H1854" s="191" t="s">
        <v>20</v>
      </c>
      <c r="I1854" s="192"/>
      <c r="L1854" s="188"/>
      <c r="M1854" s="193"/>
      <c r="N1854" s="194"/>
      <c r="O1854" s="194"/>
      <c r="P1854" s="194"/>
      <c r="Q1854" s="194"/>
      <c r="R1854" s="194"/>
      <c r="S1854" s="194"/>
      <c r="T1854" s="195"/>
      <c r="AT1854" s="191" t="s">
        <v>158</v>
      </c>
      <c r="AU1854" s="191" t="s">
        <v>86</v>
      </c>
      <c r="AV1854" s="12" t="s">
        <v>22</v>
      </c>
      <c r="AW1854" s="12" t="s">
        <v>40</v>
      </c>
      <c r="AX1854" s="12" t="s">
        <v>76</v>
      </c>
      <c r="AY1854" s="191" t="s">
        <v>148</v>
      </c>
    </row>
    <row r="1855" spans="2:51" s="13" customFormat="1" ht="13.5">
      <c r="B1855" s="196"/>
      <c r="D1855" s="186" t="s">
        <v>158</v>
      </c>
      <c r="E1855" s="205" t="s">
        <v>20</v>
      </c>
      <c r="F1855" s="206" t="s">
        <v>362</v>
      </c>
      <c r="H1855" s="207">
        <v>6.58</v>
      </c>
      <c r="I1855" s="201"/>
      <c r="L1855" s="196"/>
      <c r="M1855" s="202"/>
      <c r="N1855" s="203"/>
      <c r="O1855" s="203"/>
      <c r="P1855" s="203"/>
      <c r="Q1855" s="203"/>
      <c r="R1855" s="203"/>
      <c r="S1855" s="203"/>
      <c r="T1855" s="204"/>
      <c r="AT1855" s="205" t="s">
        <v>158</v>
      </c>
      <c r="AU1855" s="205" t="s">
        <v>86</v>
      </c>
      <c r="AV1855" s="13" t="s">
        <v>86</v>
      </c>
      <c r="AW1855" s="13" t="s">
        <v>40</v>
      </c>
      <c r="AX1855" s="13" t="s">
        <v>76</v>
      </c>
      <c r="AY1855" s="205" t="s">
        <v>148</v>
      </c>
    </row>
    <row r="1856" spans="2:51" s="12" customFormat="1" ht="13.5">
      <c r="B1856" s="188"/>
      <c r="D1856" s="186" t="s">
        <v>158</v>
      </c>
      <c r="E1856" s="189" t="s">
        <v>20</v>
      </c>
      <c r="F1856" s="190" t="s">
        <v>363</v>
      </c>
      <c r="H1856" s="191" t="s">
        <v>20</v>
      </c>
      <c r="I1856" s="192"/>
      <c r="L1856" s="188"/>
      <c r="M1856" s="193"/>
      <c r="N1856" s="194"/>
      <c r="O1856" s="194"/>
      <c r="P1856" s="194"/>
      <c r="Q1856" s="194"/>
      <c r="R1856" s="194"/>
      <c r="S1856" s="194"/>
      <c r="T1856" s="195"/>
      <c r="AT1856" s="191" t="s">
        <v>158</v>
      </c>
      <c r="AU1856" s="191" t="s">
        <v>86</v>
      </c>
      <c r="AV1856" s="12" t="s">
        <v>22</v>
      </c>
      <c r="AW1856" s="12" t="s">
        <v>40</v>
      </c>
      <c r="AX1856" s="12" t="s">
        <v>76</v>
      </c>
      <c r="AY1856" s="191" t="s">
        <v>148</v>
      </c>
    </row>
    <row r="1857" spans="2:51" s="13" customFormat="1" ht="13.5">
      <c r="B1857" s="196"/>
      <c r="D1857" s="186" t="s">
        <v>158</v>
      </c>
      <c r="E1857" s="205" t="s">
        <v>20</v>
      </c>
      <c r="F1857" s="206" t="s">
        <v>351</v>
      </c>
      <c r="H1857" s="207">
        <v>23.69</v>
      </c>
      <c r="I1857" s="201"/>
      <c r="L1857" s="196"/>
      <c r="M1857" s="202"/>
      <c r="N1857" s="203"/>
      <c r="O1857" s="203"/>
      <c r="P1857" s="203"/>
      <c r="Q1857" s="203"/>
      <c r="R1857" s="203"/>
      <c r="S1857" s="203"/>
      <c r="T1857" s="204"/>
      <c r="AT1857" s="205" t="s">
        <v>158</v>
      </c>
      <c r="AU1857" s="205" t="s">
        <v>86</v>
      </c>
      <c r="AV1857" s="13" t="s">
        <v>86</v>
      </c>
      <c r="AW1857" s="13" t="s">
        <v>40</v>
      </c>
      <c r="AX1857" s="13" t="s">
        <v>76</v>
      </c>
      <c r="AY1857" s="205" t="s">
        <v>148</v>
      </c>
    </row>
    <row r="1858" spans="2:51" s="12" customFormat="1" ht="13.5">
      <c r="B1858" s="188"/>
      <c r="D1858" s="186" t="s">
        <v>158</v>
      </c>
      <c r="E1858" s="189" t="s">
        <v>20</v>
      </c>
      <c r="F1858" s="190" t="s">
        <v>364</v>
      </c>
      <c r="H1858" s="191" t="s">
        <v>20</v>
      </c>
      <c r="I1858" s="192"/>
      <c r="L1858" s="188"/>
      <c r="M1858" s="193"/>
      <c r="N1858" s="194"/>
      <c r="O1858" s="194"/>
      <c r="P1858" s="194"/>
      <c r="Q1858" s="194"/>
      <c r="R1858" s="194"/>
      <c r="S1858" s="194"/>
      <c r="T1858" s="195"/>
      <c r="AT1858" s="191" t="s">
        <v>158</v>
      </c>
      <c r="AU1858" s="191" t="s">
        <v>86</v>
      </c>
      <c r="AV1858" s="12" t="s">
        <v>22</v>
      </c>
      <c r="AW1858" s="12" t="s">
        <v>40</v>
      </c>
      <c r="AX1858" s="12" t="s">
        <v>76</v>
      </c>
      <c r="AY1858" s="191" t="s">
        <v>148</v>
      </c>
    </row>
    <row r="1859" spans="2:51" s="13" customFormat="1" ht="13.5">
      <c r="B1859" s="196"/>
      <c r="D1859" s="186" t="s">
        <v>158</v>
      </c>
      <c r="E1859" s="205" t="s">
        <v>20</v>
      </c>
      <c r="F1859" s="206" t="s">
        <v>349</v>
      </c>
      <c r="H1859" s="207">
        <v>16.67</v>
      </c>
      <c r="I1859" s="201"/>
      <c r="L1859" s="196"/>
      <c r="M1859" s="202"/>
      <c r="N1859" s="203"/>
      <c r="O1859" s="203"/>
      <c r="P1859" s="203"/>
      <c r="Q1859" s="203"/>
      <c r="R1859" s="203"/>
      <c r="S1859" s="203"/>
      <c r="T1859" s="204"/>
      <c r="AT1859" s="205" t="s">
        <v>158</v>
      </c>
      <c r="AU1859" s="205" t="s">
        <v>86</v>
      </c>
      <c r="AV1859" s="13" t="s">
        <v>86</v>
      </c>
      <c r="AW1859" s="13" t="s">
        <v>40</v>
      </c>
      <c r="AX1859" s="13" t="s">
        <v>76</v>
      </c>
      <c r="AY1859" s="205" t="s">
        <v>148</v>
      </c>
    </row>
    <row r="1860" spans="2:51" s="12" customFormat="1" ht="13.5">
      <c r="B1860" s="188"/>
      <c r="D1860" s="186" t="s">
        <v>158</v>
      </c>
      <c r="E1860" s="189" t="s">
        <v>20</v>
      </c>
      <c r="F1860" s="190" t="s">
        <v>365</v>
      </c>
      <c r="H1860" s="191" t="s">
        <v>20</v>
      </c>
      <c r="I1860" s="192"/>
      <c r="L1860" s="188"/>
      <c r="M1860" s="193"/>
      <c r="N1860" s="194"/>
      <c r="O1860" s="194"/>
      <c r="P1860" s="194"/>
      <c r="Q1860" s="194"/>
      <c r="R1860" s="194"/>
      <c r="S1860" s="194"/>
      <c r="T1860" s="195"/>
      <c r="AT1860" s="191" t="s">
        <v>158</v>
      </c>
      <c r="AU1860" s="191" t="s">
        <v>86</v>
      </c>
      <c r="AV1860" s="12" t="s">
        <v>22</v>
      </c>
      <c r="AW1860" s="12" t="s">
        <v>40</v>
      </c>
      <c r="AX1860" s="12" t="s">
        <v>76</v>
      </c>
      <c r="AY1860" s="191" t="s">
        <v>148</v>
      </c>
    </row>
    <row r="1861" spans="2:51" s="13" customFormat="1" ht="13.5">
      <c r="B1861" s="196"/>
      <c r="D1861" s="186" t="s">
        <v>158</v>
      </c>
      <c r="E1861" s="205" t="s">
        <v>20</v>
      </c>
      <c r="F1861" s="206" t="s">
        <v>366</v>
      </c>
      <c r="H1861" s="207">
        <v>0.88</v>
      </c>
      <c r="I1861" s="201"/>
      <c r="L1861" s="196"/>
      <c r="M1861" s="202"/>
      <c r="N1861" s="203"/>
      <c r="O1861" s="203"/>
      <c r="P1861" s="203"/>
      <c r="Q1861" s="203"/>
      <c r="R1861" s="203"/>
      <c r="S1861" s="203"/>
      <c r="T1861" s="204"/>
      <c r="AT1861" s="205" t="s">
        <v>158</v>
      </c>
      <c r="AU1861" s="205" t="s">
        <v>86</v>
      </c>
      <c r="AV1861" s="13" t="s">
        <v>86</v>
      </c>
      <c r="AW1861" s="13" t="s">
        <v>40</v>
      </c>
      <c r="AX1861" s="13" t="s">
        <v>76</v>
      </c>
      <c r="AY1861" s="205" t="s">
        <v>148</v>
      </c>
    </row>
    <row r="1862" spans="2:51" s="12" customFormat="1" ht="13.5">
      <c r="B1862" s="188"/>
      <c r="D1862" s="186" t="s">
        <v>158</v>
      </c>
      <c r="E1862" s="189" t="s">
        <v>20</v>
      </c>
      <c r="F1862" s="190" t="s">
        <v>367</v>
      </c>
      <c r="H1862" s="191" t="s">
        <v>20</v>
      </c>
      <c r="I1862" s="192"/>
      <c r="L1862" s="188"/>
      <c r="M1862" s="193"/>
      <c r="N1862" s="194"/>
      <c r="O1862" s="194"/>
      <c r="P1862" s="194"/>
      <c r="Q1862" s="194"/>
      <c r="R1862" s="194"/>
      <c r="S1862" s="194"/>
      <c r="T1862" s="195"/>
      <c r="AT1862" s="191" t="s">
        <v>158</v>
      </c>
      <c r="AU1862" s="191" t="s">
        <v>86</v>
      </c>
      <c r="AV1862" s="12" t="s">
        <v>22</v>
      </c>
      <c r="AW1862" s="12" t="s">
        <v>40</v>
      </c>
      <c r="AX1862" s="12" t="s">
        <v>76</v>
      </c>
      <c r="AY1862" s="191" t="s">
        <v>148</v>
      </c>
    </row>
    <row r="1863" spans="2:51" s="13" customFormat="1" ht="13.5">
      <c r="B1863" s="196"/>
      <c r="D1863" s="186" t="s">
        <v>158</v>
      </c>
      <c r="E1863" s="205" t="s">
        <v>20</v>
      </c>
      <c r="F1863" s="206" t="s">
        <v>366</v>
      </c>
      <c r="H1863" s="207">
        <v>0.88</v>
      </c>
      <c r="I1863" s="201"/>
      <c r="L1863" s="196"/>
      <c r="M1863" s="202"/>
      <c r="N1863" s="203"/>
      <c r="O1863" s="203"/>
      <c r="P1863" s="203"/>
      <c r="Q1863" s="203"/>
      <c r="R1863" s="203"/>
      <c r="S1863" s="203"/>
      <c r="T1863" s="204"/>
      <c r="AT1863" s="205" t="s">
        <v>158</v>
      </c>
      <c r="AU1863" s="205" t="s">
        <v>86</v>
      </c>
      <c r="AV1863" s="13" t="s">
        <v>86</v>
      </c>
      <c r="AW1863" s="13" t="s">
        <v>40</v>
      </c>
      <c r="AX1863" s="13" t="s">
        <v>76</v>
      </c>
      <c r="AY1863" s="205" t="s">
        <v>148</v>
      </c>
    </row>
    <row r="1864" spans="2:51" s="12" customFormat="1" ht="13.5">
      <c r="B1864" s="188"/>
      <c r="D1864" s="186" t="s">
        <v>158</v>
      </c>
      <c r="E1864" s="189" t="s">
        <v>20</v>
      </c>
      <c r="F1864" s="190" t="s">
        <v>368</v>
      </c>
      <c r="H1864" s="191" t="s">
        <v>20</v>
      </c>
      <c r="I1864" s="192"/>
      <c r="L1864" s="188"/>
      <c r="M1864" s="193"/>
      <c r="N1864" s="194"/>
      <c r="O1864" s="194"/>
      <c r="P1864" s="194"/>
      <c r="Q1864" s="194"/>
      <c r="R1864" s="194"/>
      <c r="S1864" s="194"/>
      <c r="T1864" s="195"/>
      <c r="AT1864" s="191" t="s">
        <v>158</v>
      </c>
      <c r="AU1864" s="191" t="s">
        <v>86</v>
      </c>
      <c r="AV1864" s="12" t="s">
        <v>22</v>
      </c>
      <c r="AW1864" s="12" t="s">
        <v>40</v>
      </c>
      <c r="AX1864" s="12" t="s">
        <v>76</v>
      </c>
      <c r="AY1864" s="191" t="s">
        <v>148</v>
      </c>
    </row>
    <row r="1865" spans="2:51" s="13" customFormat="1" ht="13.5">
      <c r="B1865" s="196"/>
      <c r="D1865" s="186" t="s">
        <v>158</v>
      </c>
      <c r="E1865" s="205" t="s">
        <v>20</v>
      </c>
      <c r="F1865" s="206" t="s">
        <v>366</v>
      </c>
      <c r="H1865" s="207">
        <v>0.88</v>
      </c>
      <c r="I1865" s="201"/>
      <c r="L1865" s="196"/>
      <c r="M1865" s="202"/>
      <c r="N1865" s="203"/>
      <c r="O1865" s="203"/>
      <c r="P1865" s="203"/>
      <c r="Q1865" s="203"/>
      <c r="R1865" s="203"/>
      <c r="S1865" s="203"/>
      <c r="T1865" s="204"/>
      <c r="AT1865" s="205" t="s">
        <v>158</v>
      </c>
      <c r="AU1865" s="205" t="s">
        <v>86</v>
      </c>
      <c r="AV1865" s="13" t="s">
        <v>86</v>
      </c>
      <c r="AW1865" s="13" t="s">
        <v>40</v>
      </c>
      <c r="AX1865" s="13" t="s">
        <v>76</v>
      </c>
      <c r="AY1865" s="205" t="s">
        <v>148</v>
      </c>
    </row>
    <row r="1866" spans="2:51" s="12" customFormat="1" ht="13.5">
      <c r="B1866" s="188"/>
      <c r="D1866" s="186" t="s">
        <v>158</v>
      </c>
      <c r="E1866" s="189" t="s">
        <v>20</v>
      </c>
      <c r="F1866" s="190" t="s">
        <v>369</v>
      </c>
      <c r="H1866" s="191" t="s">
        <v>20</v>
      </c>
      <c r="I1866" s="192"/>
      <c r="L1866" s="188"/>
      <c r="M1866" s="193"/>
      <c r="N1866" s="194"/>
      <c r="O1866" s="194"/>
      <c r="P1866" s="194"/>
      <c r="Q1866" s="194"/>
      <c r="R1866" s="194"/>
      <c r="S1866" s="194"/>
      <c r="T1866" s="195"/>
      <c r="AT1866" s="191" t="s">
        <v>158</v>
      </c>
      <c r="AU1866" s="191" t="s">
        <v>86</v>
      </c>
      <c r="AV1866" s="12" t="s">
        <v>22</v>
      </c>
      <c r="AW1866" s="12" t="s">
        <v>40</v>
      </c>
      <c r="AX1866" s="12" t="s">
        <v>76</v>
      </c>
      <c r="AY1866" s="191" t="s">
        <v>148</v>
      </c>
    </row>
    <row r="1867" spans="2:51" s="13" customFormat="1" ht="13.5">
      <c r="B1867" s="196"/>
      <c r="D1867" s="186" t="s">
        <v>158</v>
      </c>
      <c r="E1867" s="205" t="s">
        <v>20</v>
      </c>
      <c r="F1867" s="206" t="s">
        <v>366</v>
      </c>
      <c r="H1867" s="207">
        <v>0.88</v>
      </c>
      <c r="I1867" s="201"/>
      <c r="L1867" s="196"/>
      <c r="M1867" s="202"/>
      <c r="N1867" s="203"/>
      <c r="O1867" s="203"/>
      <c r="P1867" s="203"/>
      <c r="Q1867" s="203"/>
      <c r="R1867" s="203"/>
      <c r="S1867" s="203"/>
      <c r="T1867" s="204"/>
      <c r="AT1867" s="205" t="s">
        <v>158</v>
      </c>
      <c r="AU1867" s="205" t="s">
        <v>86</v>
      </c>
      <c r="AV1867" s="13" t="s">
        <v>86</v>
      </c>
      <c r="AW1867" s="13" t="s">
        <v>40</v>
      </c>
      <c r="AX1867" s="13" t="s">
        <v>76</v>
      </c>
      <c r="AY1867" s="205" t="s">
        <v>148</v>
      </c>
    </row>
    <row r="1868" spans="2:51" s="12" customFormat="1" ht="13.5">
      <c r="B1868" s="188"/>
      <c r="D1868" s="186" t="s">
        <v>158</v>
      </c>
      <c r="E1868" s="189" t="s">
        <v>20</v>
      </c>
      <c r="F1868" s="190" t="s">
        <v>370</v>
      </c>
      <c r="H1868" s="191" t="s">
        <v>20</v>
      </c>
      <c r="I1868" s="192"/>
      <c r="L1868" s="188"/>
      <c r="M1868" s="193"/>
      <c r="N1868" s="194"/>
      <c r="O1868" s="194"/>
      <c r="P1868" s="194"/>
      <c r="Q1868" s="194"/>
      <c r="R1868" s="194"/>
      <c r="S1868" s="194"/>
      <c r="T1868" s="195"/>
      <c r="AT1868" s="191" t="s">
        <v>158</v>
      </c>
      <c r="AU1868" s="191" t="s">
        <v>86</v>
      </c>
      <c r="AV1868" s="12" t="s">
        <v>22</v>
      </c>
      <c r="AW1868" s="12" t="s">
        <v>40</v>
      </c>
      <c r="AX1868" s="12" t="s">
        <v>76</v>
      </c>
      <c r="AY1868" s="191" t="s">
        <v>148</v>
      </c>
    </row>
    <row r="1869" spans="2:51" s="13" customFormat="1" ht="13.5">
      <c r="B1869" s="196"/>
      <c r="D1869" s="186" t="s">
        <v>158</v>
      </c>
      <c r="E1869" s="205" t="s">
        <v>20</v>
      </c>
      <c r="F1869" s="206" t="s">
        <v>366</v>
      </c>
      <c r="H1869" s="207">
        <v>0.88</v>
      </c>
      <c r="I1869" s="201"/>
      <c r="L1869" s="196"/>
      <c r="M1869" s="202"/>
      <c r="N1869" s="203"/>
      <c r="O1869" s="203"/>
      <c r="P1869" s="203"/>
      <c r="Q1869" s="203"/>
      <c r="R1869" s="203"/>
      <c r="S1869" s="203"/>
      <c r="T1869" s="204"/>
      <c r="AT1869" s="205" t="s">
        <v>158</v>
      </c>
      <c r="AU1869" s="205" t="s">
        <v>86</v>
      </c>
      <c r="AV1869" s="13" t="s">
        <v>86</v>
      </c>
      <c r="AW1869" s="13" t="s">
        <v>40</v>
      </c>
      <c r="AX1869" s="13" t="s">
        <v>76</v>
      </c>
      <c r="AY1869" s="205" t="s">
        <v>148</v>
      </c>
    </row>
    <row r="1870" spans="2:51" s="12" customFormat="1" ht="13.5">
      <c r="B1870" s="188"/>
      <c r="D1870" s="186" t="s">
        <v>158</v>
      </c>
      <c r="E1870" s="189" t="s">
        <v>20</v>
      </c>
      <c r="F1870" s="190" t="s">
        <v>371</v>
      </c>
      <c r="H1870" s="191" t="s">
        <v>20</v>
      </c>
      <c r="I1870" s="192"/>
      <c r="L1870" s="188"/>
      <c r="M1870" s="193"/>
      <c r="N1870" s="194"/>
      <c r="O1870" s="194"/>
      <c r="P1870" s="194"/>
      <c r="Q1870" s="194"/>
      <c r="R1870" s="194"/>
      <c r="S1870" s="194"/>
      <c r="T1870" s="195"/>
      <c r="AT1870" s="191" t="s">
        <v>158</v>
      </c>
      <c r="AU1870" s="191" t="s">
        <v>86</v>
      </c>
      <c r="AV1870" s="12" t="s">
        <v>22</v>
      </c>
      <c r="AW1870" s="12" t="s">
        <v>40</v>
      </c>
      <c r="AX1870" s="12" t="s">
        <v>76</v>
      </c>
      <c r="AY1870" s="191" t="s">
        <v>148</v>
      </c>
    </row>
    <row r="1871" spans="2:51" s="13" customFormat="1" ht="13.5">
      <c r="B1871" s="196"/>
      <c r="D1871" s="186" t="s">
        <v>158</v>
      </c>
      <c r="E1871" s="205" t="s">
        <v>20</v>
      </c>
      <c r="F1871" s="206" t="s">
        <v>366</v>
      </c>
      <c r="H1871" s="207">
        <v>0.88</v>
      </c>
      <c r="I1871" s="201"/>
      <c r="L1871" s="196"/>
      <c r="M1871" s="202"/>
      <c r="N1871" s="203"/>
      <c r="O1871" s="203"/>
      <c r="P1871" s="203"/>
      <c r="Q1871" s="203"/>
      <c r="R1871" s="203"/>
      <c r="S1871" s="203"/>
      <c r="T1871" s="204"/>
      <c r="AT1871" s="205" t="s">
        <v>158</v>
      </c>
      <c r="AU1871" s="205" t="s">
        <v>86</v>
      </c>
      <c r="AV1871" s="13" t="s">
        <v>86</v>
      </c>
      <c r="AW1871" s="13" t="s">
        <v>40</v>
      </c>
      <c r="AX1871" s="13" t="s">
        <v>76</v>
      </c>
      <c r="AY1871" s="205" t="s">
        <v>148</v>
      </c>
    </row>
    <row r="1872" spans="2:51" s="12" customFormat="1" ht="13.5">
      <c r="B1872" s="188"/>
      <c r="D1872" s="186" t="s">
        <v>158</v>
      </c>
      <c r="E1872" s="189" t="s">
        <v>20</v>
      </c>
      <c r="F1872" s="190" t="s">
        <v>372</v>
      </c>
      <c r="H1872" s="191" t="s">
        <v>20</v>
      </c>
      <c r="I1872" s="192"/>
      <c r="L1872" s="188"/>
      <c r="M1872" s="193"/>
      <c r="N1872" s="194"/>
      <c r="O1872" s="194"/>
      <c r="P1872" s="194"/>
      <c r="Q1872" s="194"/>
      <c r="R1872" s="194"/>
      <c r="S1872" s="194"/>
      <c r="T1872" s="195"/>
      <c r="AT1872" s="191" t="s">
        <v>158</v>
      </c>
      <c r="AU1872" s="191" t="s">
        <v>86</v>
      </c>
      <c r="AV1872" s="12" t="s">
        <v>22</v>
      </c>
      <c r="AW1872" s="12" t="s">
        <v>40</v>
      </c>
      <c r="AX1872" s="12" t="s">
        <v>76</v>
      </c>
      <c r="AY1872" s="191" t="s">
        <v>148</v>
      </c>
    </row>
    <row r="1873" spans="2:51" s="13" customFormat="1" ht="13.5">
      <c r="B1873" s="196"/>
      <c r="D1873" s="186" t="s">
        <v>158</v>
      </c>
      <c r="E1873" s="205" t="s">
        <v>20</v>
      </c>
      <c r="F1873" s="206" t="s">
        <v>366</v>
      </c>
      <c r="H1873" s="207">
        <v>0.88</v>
      </c>
      <c r="I1873" s="201"/>
      <c r="L1873" s="196"/>
      <c r="M1873" s="202"/>
      <c r="N1873" s="203"/>
      <c r="O1873" s="203"/>
      <c r="P1873" s="203"/>
      <c r="Q1873" s="203"/>
      <c r="R1873" s="203"/>
      <c r="S1873" s="203"/>
      <c r="T1873" s="204"/>
      <c r="AT1873" s="205" t="s">
        <v>158</v>
      </c>
      <c r="AU1873" s="205" t="s">
        <v>86</v>
      </c>
      <c r="AV1873" s="13" t="s">
        <v>86</v>
      </c>
      <c r="AW1873" s="13" t="s">
        <v>40</v>
      </c>
      <c r="AX1873" s="13" t="s">
        <v>76</v>
      </c>
      <c r="AY1873" s="205" t="s">
        <v>148</v>
      </c>
    </row>
    <row r="1874" spans="2:51" s="12" customFormat="1" ht="13.5">
      <c r="B1874" s="188"/>
      <c r="D1874" s="186" t="s">
        <v>158</v>
      </c>
      <c r="E1874" s="189" t="s">
        <v>20</v>
      </c>
      <c r="F1874" s="190" t="s">
        <v>373</v>
      </c>
      <c r="H1874" s="191" t="s">
        <v>20</v>
      </c>
      <c r="I1874" s="192"/>
      <c r="L1874" s="188"/>
      <c r="M1874" s="193"/>
      <c r="N1874" s="194"/>
      <c r="O1874" s="194"/>
      <c r="P1874" s="194"/>
      <c r="Q1874" s="194"/>
      <c r="R1874" s="194"/>
      <c r="S1874" s="194"/>
      <c r="T1874" s="195"/>
      <c r="AT1874" s="191" t="s">
        <v>158</v>
      </c>
      <c r="AU1874" s="191" t="s">
        <v>86</v>
      </c>
      <c r="AV1874" s="12" t="s">
        <v>22</v>
      </c>
      <c r="AW1874" s="12" t="s">
        <v>40</v>
      </c>
      <c r="AX1874" s="12" t="s">
        <v>76</v>
      </c>
      <c r="AY1874" s="191" t="s">
        <v>148</v>
      </c>
    </row>
    <row r="1875" spans="2:51" s="13" customFormat="1" ht="13.5">
      <c r="B1875" s="196"/>
      <c r="D1875" s="186" t="s">
        <v>158</v>
      </c>
      <c r="E1875" s="205" t="s">
        <v>20</v>
      </c>
      <c r="F1875" s="206" t="s">
        <v>366</v>
      </c>
      <c r="H1875" s="207">
        <v>0.88</v>
      </c>
      <c r="I1875" s="201"/>
      <c r="L1875" s="196"/>
      <c r="M1875" s="202"/>
      <c r="N1875" s="203"/>
      <c r="O1875" s="203"/>
      <c r="P1875" s="203"/>
      <c r="Q1875" s="203"/>
      <c r="R1875" s="203"/>
      <c r="S1875" s="203"/>
      <c r="T1875" s="204"/>
      <c r="AT1875" s="205" t="s">
        <v>158</v>
      </c>
      <c r="AU1875" s="205" t="s">
        <v>86</v>
      </c>
      <c r="AV1875" s="13" t="s">
        <v>86</v>
      </c>
      <c r="AW1875" s="13" t="s">
        <v>40</v>
      </c>
      <c r="AX1875" s="13" t="s">
        <v>76</v>
      </c>
      <c r="AY1875" s="205" t="s">
        <v>148</v>
      </c>
    </row>
    <row r="1876" spans="2:51" s="12" customFormat="1" ht="13.5">
      <c r="B1876" s="188"/>
      <c r="D1876" s="186" t="s">
        <v>158</v>
      </c>
      <c r="E1876" s="189" t="s">
        <v>20</v>
      </c>
      <c r="F1876" s="190" t="s">
        <v>374</v>
      </c>
      <c r="H1876" s="191" t="s">
        <v>20</v>
      </c>
      <c r="I1876" s="192"/>
      <c r="L1876" s="188"/>
      <c r="M1876" s="193"/>
      <c r="N1876" s="194"/>
      <c r="O1876" s="194"/>
      <c r="P1876" s="194"/>
      <c r="Q1876" s="194"/>
      <c r="R1876" s="194"/>
      <c r="S1876" s="194"/>
      <c r="T1876" s="195"/>
      <c r="AT1876" s="191" t="s">
        <v>158</v>
      </c>
      <c r="AU1876" s="191" t="s">
        <v>86</v>
      </c>
      <c r="AV1876" s="12" t="s">
        <v>22</v>
      </c>
      <c r="AW1876" s="12" t="s">
        <v>40</v>
      </c>
      <c r="AX1876" s="12" t="s">
        <v>76</v>
      </c>
      <c r="AY1876" s="191" t="s">
        <v>148</v>
      </c>
    </row>
    <row r="1877" spans="2:51" s="13" customFormat="1" ht="13.5">
      <c r="B1877" s="196"/>
      <c r="D1877" s="186" t="s">
        <v>158</v>
      </c>
      <c r="E1877" s="205" t="s">
        <v>20</v>
      </c>
      <c r="F1877" s="206" t="s">
        <v>366</v>
      </c>
      <c r="H1877" s="207">
        <v>0.88</v>
      </c>
      <c r="I1877" s="201"/>
      <c r="L1877" s="196"/>
      <c r="M1877" s="202"/>
      <c r="N1877" s="203"/>
      <c r="O1877" s="203"/>
      <c r="P1877" s="203"/>
      <c r="Q1877" s="203"/>
      <c r="R1877" s="203"/>
      <c r="S1877" s="203"/>
      <c r="T1877" s="204"/>
      <c r="AT1877" s="205" t="s">
        <v>158</v>
      </c>
      <c r="AU1877" s="205" t="s">
        <v>86</v>
      </c>
      <c r="AV1877" s="13" t="s">
        <v>86</v>
      </c>
      <c r="AW1877" s="13" t="s">
        <v>40</v>
      </c>
      <c r="AX1877" s="13" t="s">
        <v>76</v>
      </c>
      <c r="AY1877" s="205" t="s">
        <v>148</v>
      </c>
    </row>
    <row r="1878" spans="2:51" s="12" customFormat="1" ht="13.5">
      <c r="B1878" s="188"/>
      <c r="D1878" s="186" t="s">
        <v>158</v>
      </c>
      <c r="E1878" s="189" t="s">
        <v>20</v>
      </c>
      <c r="F1878" s="190" t="s">
        <v>375</v>
      </c>
      <c r="H1878" s="191" t="s">
        <v>20</v>
      </c>
      <c r="I1878" s="192"/>
      <c r="L1878" s="188"/>
      <c r="M1878" s="193"/>
      <c r="N1878" s="194"/>
      <c r="O1878" s="194"/>
      <c r="P1878" s="194"/>
      <c r="Q1878" s="194"/>
      <c r="R1878" s="194"/>
      <c r="S1878" s="194"/>
      <c r="T1878" s="195"/>
      <c r="AT1878" s="191" t="s">
        <v>158</v>
      </c>
      <c r="AU1878" s="191" t="s">
        <v>86</v>
      </c>
      <c r="AV1878" s="12" t="s">
        <v>22</v>
      </c>
      <c r="AW1878" s="12" t="s">
        <v>40</v>
      </c>
      <c r="AX1878" s="12" t="s">
        <v>76</v>
      </c>
      <c r="AY1878" s="191" t="s">
        <v>148</v>
      </c>
    </row>
    <row r="1879" spans="2:51" s="13" customFormat="1" ht="13.5">
      <c r="B1879" s="196"/>
      <c r="D1879" s="186" t="s">
        <v>158</v>
      </c>
      <c r="E1879" s="205" t="s">
        <v>20</v>
      </c>
      <c r="F1879" s="206" t="s">
        <v>376</v>
      </c>
      <c r="H1879" s="207">
        <v>1.6</v>
      </c>
      <c r="I1879" s="201"/>
      <c r="L1879" s="196"/>
      <c r="M1879" s="202"/>
      <c r="N1879" s="203"/>
      <c r="O1879" s="203"/>
      <c r="P1879" s="203"/>
      <c r="Q1879" s="203"/>
      <c r="R1879" s="203"/>
      <c r="S1879" s="203"/>
      <c r="T1879" s="204"/>
      <c r="AT1879" s="205" t="s">
        <v>158</v>
      </c>
      <c r="AU1879" s="205" t="s">
        <v>86</v>
      </c>
      <c r="AV1879" s="13" t="s">
        <v>86</v>
      </c>
      <c r="AW1879" s="13" t="s">
        <v>40</v>
      </c>
      <c r="AX1879" s="13" t="s">
        <v>76</v>
      </c>
      <c r="AY1879" s="205" t="s">
        <v>148</v>
      </c>
    </row>
    <row r="1880" spans="2:51" s="12" customFormat="1" ht="13.5">
      <c r="B1880" s="188"/>
      <c r="D1880" s="186" t="s">
        <v>158</v>
      </c>
      <c r="E1880" s="189" t="s">
        <v>20</v>
      </c>
      <c r="F1880" s="190" t="s">
        <v>377</v>
      </c>
      <c r="H1880" s="191" t="s">
        <v>20</v>
      </c>
      <c r="I1880" s="192"/>
      <c r="L1880" s="188"/>
      <c r="M1880" s="193"/>
      <c r="N1880" s="194"/>
      <c r="O1880" s="194"/>
      <c r="P1880" s="194"/>
      <c r="Q1880" s="194"/>
      <c r="R1880" s="194"/>
      <c r="S1880" s="194"/>
      <c r="T1880" s="195"/>
      <c r="AT1880" s="191" t="s">
        <v>158</v>
      </c>
      <c r="AU1880" s="191" t="s">
        <v>86</v>
      </c>
      <c r="AV1880" s="12" t="s">
        <v>22</v>
      </c>
      <c r="AW1880" s="12" t="s">
        <v>40</v>
      </c>
      <c r="AX1880" s="12" t="s">
        <v>76</v>
      </c>
      <c r="AY1880" s="191" t="s">
        <v>148</v>
      </c>
    </row>
    <row r="1881" spans="2:51" s="13" customFormat="1" ht="13.5">
      <c r="B1881" s="196"/>
      <c r="D1881" s="186" t="s">
        <v>158</v>
      </c>
      <c r="E1881" s="205" t="s">
        <v>20</v>
      </c>
      <c r="F1881" s="206" t="s">
        <v>378</v>
      </c>
      <c r="H1881" s="207">
        <v>1.45</v>
      </c>
      <c r="I1881" s="201"/>
      <c r="L1881" s="196"/>
      <c r="M1881" s="202"/>
      <c r="N1881" s="203"/>
      <c r="O1881" s="203"/>
      <c r="P1881" s="203"/>
      <c r="Q1881" s="203"/>
      <c r="R1881" s="203"/>
      <c r="S1881" s="203"/>
      <c r="T1881" s="204"/>
      <c r="AT1881" s="205" t="s">
        <v>158</v>
      </c>
      <c r="AU1881" s="205" t="s">
        <v>86</v>
      </c>
      <c r="AV1881" s="13" t="s">
        <v>86</v>
      </c>
      <c r="AW1881" s="13" t="s">
        <v>40</v>
      </c>
      <c r="AX1881" s="13" t="s">
        <v>76</v>
      </c>
      <c r="AY1881" s="205" t="s">
        <v>148</v>
      </c>
    </row>
    <row r="1882" spans="2:51" s="12" customFormat="1" ht="13.5">
      <c r="B1882" s="188"/>
      <c r="D1882" s="186" t="s">
        <v>158</v>
      </c>
      <c r="E1882" s="189" t="s">
        <v>20</v>
      </c>
      <c r="F1882" s="190" t="s">
        <v>379</v>
      </c>
      <c r="H1882" s="191" t="s">
        <v>20</v>
      </c>
      <c r="I1882" s="192"/>
      <c r="L1882" s="188"/>
      <c r="M1882" s="193"/>
      <c r="N1882" s="194"/>
      <c r="O1882" s="194"/>
      <c r="P1882" s="194"/>
      <c r="Q1882" s="194"/>
      <c r="R1882" s="194"/>
      <c r="S1882" s="194"/>
      <c r="T1882" s="195"/>
      <c r="AT1882" s="191" t="s">
        <v>158</v>
      </c>
      <c r="AU1882" s="191" t="s">
        <v>86</v>
      </c>
      <c r="AV1882" s="12" t="s">
        <v>22</v>
      </c>
      <c r="AW1882" s="12" t="s">
        <v>40</v>
      </c>
      <c r="AX1882" s="12" t="s">
        <v>76</v>
      </c>
      <c r="AY1882" s="191" t="s">
        <v>148</v>
      </c>
    </row>
    <row r="1883" spans="2:51" s="13" customFormat="1" ht="13.5">
      <c r="B1883" s="196"/>
      <c r="D1883" s="186" t="s">
        <v>158</v>
      </c>
      <c r="E1883" s="205" t="s">
        <v>20</v>
      </c>
      <c r="F1883" s="206" t="s">
        <v>378</v>
      </c>
      <c r="H1883" s="207">
        <v>1.45</v>
      </c>
      <c r="I1883" s="201"/>
      <c r="L1883" s="196"/>
      <c r="M1883" s="202"/>
      <c r="N1883" s="203"/>
      <c r="O1883" s="203"/>
      <c r="P1883" s="203"/>
      <c r="Q1883" s="203"/>
      <c r="R1883" s="203"/>
      <c r="S1883" s="203"/>
      <c r="T1883" s="204"/>
      <c r="AT1883" s="205" t="s">
        <v>158</v>
      </c>
      <c r="AU1883" s="205" t="s">
        <v>86</v>
      </c>
      <c r="AV1883" s="13" t="s">
        <v>86</v>
      </c>
      <c r="AW1883" s="13" t="s">
        <v>40</v>
      </c>
      <c r="AX1883" s="13" t="s">
        <v>76</v>
      </c>
      <c r="AY1883" s="205" t="s">
        <v>148</v>
      </c>
    </row>
    <row r="1884" spans="2:51" s="12" customFormat="1" ht="13.5">
      <c r="B1884" s="188"/>
      <c r="D1884" s="186" t="s">
        <v>158</v>
      </c>
      <c r="E1884" s="189" t="s">
        <v>20</v>
      </c>
      <c r="F1884" s="190" t="s">
        <v>380</v>
      </c>
      <c r="H1884" s="191" t="s">
        <v>20</v>
      </c>
      <c r="I1884" s="192"/>
      <c r="L1884" s="188"/>
      <c r="M1884" s="193"/>
      <c r="N1884" s="194"/>
      <c r="O1884" s="194"/>
      <c r="P1884" s="194"/>
      <c r="Q1884" s="194"/>
      <c r="R1884" s="194"/>
      <c r="S1884" s="194"/>
      <c r="T1884" s="195"/>
      <c r="AT1884" s="191" t="s">
        <v>158</v>
      </c>
      <c r="AU1884" s="191" t="s">
        <v>86</v>
      </c>
      <c r="AV1884" s="12" t="s">
        <v>22</v>
      </c>
      <c r="AW1884" s="12" t="s">
        <v>40</v>
      </c>
      <c r="AX1884" s="12" t="s">
        <v>76</v>
      </c>
      <c r="AY1884" s="191" t="s">
        <v>148</v>
      </c>
    </row>
    <row r="1885" spans="2:51" s="13" customFormat="1" ht="13.5">
      <c r="B1885" s="196"/>
      <c r="D1885" s="186" t="s">
        <v>158</v>
      </c>
      <c r="E1885" s="205" t="s">
        <v>20</v>
      </c>
      <c r="F1885" s="206" t="s">
        <v>378</v>
      </c>
      <c r="H1885" s="207">
        <v>1.45</v>
      </c>
      <c r="I1885" s="201"/>
      <c r="L1885" s="196"/>
      <c r="M1885" s="202"/>
      <c r="N1885" s="203"/>
      <c r="O1885" s="203"/>
      <c r="P1885" s="203"/>
      <c r="Q1885" s="203"/>
      <c r="R1885" s="203"/>
      <c r="S1885" s="203"/>
      <c r="T1885" s="204"/>
      <c r="AT1885" s="205" t="s">
        <v>158</v>
      </c>
      <c r="AU1885" s="205" t="s">
        <v>86</v>
      </c>
      <c r="AV1885" s="13" t="s">
        <v>86</v>
      </c>
      <c r="AW1885" s="13" t="s">
        <v>40</v>
      </c>
      <c r="AX1885" s="13" t="s">
        <v>76</v>
      </c>
      <c r="AY1885" s="205" t="s">
        <v>148</v>
      </c>
    </row>
    <row r="1886" spans="2:51" s="12" customFormat="1" ht="13.5">
      <c r="B1886" s="188"/>
      <c r="D1886" s="186" t="s">
        <v>158</v>
      </c>
      <c r="E1886" s="189" t="s">
        <v>20</v>
      </c>
      <c r="F1886" s="190" t="s">
        <v>381</v>
      </c>
      <c r="H1886" s="191" t="s">
        <v>20</v>
      </c>
      <c r="I1886" s="192"/>
      <c r="L1886" s="188"/>
      <c r="M1886" s="193"/>
      <c r="N1886" s="194"/>
      <c r="O1886" s="194"/>
      <c r="P1886" s="194"/>
      <c r="Q1886" s="194"/>
      <c r="R1886" s="194"/>
      <c r="S1886" s="194"/>
      <c r="T1886" s="195"/>
      <c r="AT1886" s="191" t="s">
        <v>158</v>
      </c>
      <c r="AU1886" s="191" t="s">
        <v>86</v>
      </c>
      <c r="AV1886" s="12" t="s">
        <v>22</v>
      </c>
      <c r="AW1886" s="12" t="s">
        <v>40</v>
      </c>
      <c r="AX1886" s="12" t="s">
        <v>76</v>
      </c>
      <c r="AY1886" s="191" t="s">
        <v>148</v>
      </c>
    </row>
    <row r="1887" spans="2:51" s="13" customFormat="1" ht="13.5">
      <c r="B1887" s="196"/>
      <c r="D1887" s="186" t="s">
        <v>158</v>
      </c>
      <c r="E1887" s="205" t="s">
        <v>20</v>
      </c>
      <c r="F1887" s="206" t="s">
        <v>378</v>
      </c>
      <c r="H1887" s="207">
        <v>1.45</v>
      </c>
      <c r="I1887" s="201"/>
      <c r="L1887" s="196"/>
      <c r="M1887" s="202"/>
      <c r="N1887" s="203"/>
      <c r="O1887" s="203"/>
      <c r="P1887" s="203"/>
      <c r="Q1887" s="203"/>
      <c r="R1887" s="203"/>
      <c r="S1887" s="203"/>
      <c r="T1887" s="204"/>
      <c r="AT1887" s="205" t="s">
        <v>158</v>
      </c>
      <c r="AU1887" s="205" t="s">
        <v>86</v>
      </c>
      <c r="AV1887" s="13" t="s">
        <v>86</v>
      </c>
      <c r="AW1887" s="13" t="s">
        <v>40</v>
      </c>
      <c r="AX1887" s="13" t="s">
        <v>76</v>
      </c>
      <c r="AY1887" s="205" t="s">
        <v>148</v>
      </c>
    </row>
    <row r="1888" spans="2:51" s="12" customFormat="1" ht="13.5">
      <c r="B1888" s="188"/>
      <c r="D1888" s="186" t="s">
        <v>158</v>
      </c>
      <c r="E1888" s="189" t="s">
        <v>20</v>
      </c>
      <c r="F1888" s="190" t="s">
        <v>382</v>
      </c>
      <c r="H1888" s="191" t="s">
        <v>20</v>
      </c>
      <c r="I1888" s="192"/>
      <c r="L1888" s="188"/>
      <c r="M1888" s="193"/>
      <c r="N1888" s="194"/>
      <c r="O1888" s="194"/>
      <c r="P1888" s="194"/>
      <c r="Q1888" s="194"/>
      <c r="R1888" s="194"/>
      <c r="S1888" s="194"/>
      <c r="T1888" s="195"/>
      <c r="AT1888" s="191" t="s">
        <v>158</v>
      </c>
      <c r="AU1888" s="191" t="s">
        <v>86</v>
      </c>
      <c r="AV1888" s="12" t="s">
        <v>22</v>
      </c>
      <c r="AW1888" s="12" t="s">
        <v>40</v>
      </c>
      <c r="AX1888" s="12" t="s">
        <v>76</v>
      </c>
      <c r="AY1888" s="191" t="s">
        <v>148</v>
      </c>
    </row>
    <row r="1889" spans="2:51" s="13" customFormat="1" ht="13.5">
      <c r="B1889" s="196"/>
      <c r="D1889" s="186" t="s">
        <v>158</v>
      </c>
      <c r="E1889" s="205" t="s">
        <v>20</v>
      </c>
      <c r="F1889" s="206" t="s">
        <v>383</v>
      </c>
      <c r="H1889" s="207">
        <v>1.18</v>
      </c>
      <c r="I1889" s="201"/>
      <c r="L1889" s="196"/>
      <c r="M1889" s="202"/>
      <c r="N1889" s="203"/>
      <c r="O1889" s="203"/>
      <c r="P1889" s="203"/>
      <c r="Q1889" s="203"/>
      <c r="R1889" s="203"/>
      <c r="S1889" s="203"/>
      <c r="T1889" s="204"/>
      <c r="AT1889" s="205" t="s">
        <v>158</v>
      </c>
      <c r="AU1889" s="205" t="s">
        <v>86</v>
      </c>
      <c r="AV1889" s="13" t="s">
        <v>86</v>
      </c>
      <c r="AW1889" s="13" t="s">
        <v>40</v>
      </c>
      <c r="AX1889" s="13" t="s">
        <v>76</v>
      </c>
      <c r="AY1889" s="205" t="s">
        <v>148</v>
      </c>
    </row>
    <row r="1890" spans="2:51" s="12" customFormat="1" ht="13.5">
      <c r="B1890" s="188"/>
      <c r="D1890" s="186" t="s">
        <v>158</v>
      </c>
      <c r="E1890" s="189" t="s">
        <v>20</v>
      </c>
      <c r="F1890" s="190" t="s">
        <v>384</v>
      </c>
      <c r="H1890" s="191" t="s">
        <v>20</v>
      </c>
      <c r="I1890" s="192"/>
      <c r="L1890" s="188"/>
      <c r="M1890" s="193"/>
      <c r="N1890" s="194"/>
      <c r="O1890" s="194"/>
      <c r="P1890" s="194"/>
      <c r="Q1890" s="194"/>
      <c r="R1890" s="194"/>
      <c r="S1890" s="194"/>
      <c r="T1890" s="195"/>
      <c r="AT1890" s="191" t="s">
        <v>158</v>
      </c>
      <c r="AU1890" s="191" t="s">
        <v>86</v>
      </c>
      <c r="AV1890" s="12" t="s">
        <v>22</v>
      </c>
      <c r="AW1890" s="12" t="s">
        <v>40</v>
      </c>
      <c r="AX1890" s="12" t="s">
        <v>76</v>
      </c>
      <c r="AY1890" s="191" t="s">
        <v>148</v>
      </c>
    </row>
    <row r="1891" spans="2:51" s="13" customFormat="1" ht="13.5">
      <c r="B1891" s="196"/>
      <c r="D1891" s="186" t="s">
        <v>158</v>
      </c>
      <c r="E1891" s="205" t="s">
        <v>20</v>
      </c>
      <c r="F1891" s="206" t="s">
        <v>383</v>
      </c>
      <c r="H1891" s="207">
        <v>1.18</v>
      </c>
      <c r="I1891" s="201"/>
      <c r="L1891" s="196"/>
      <c r="M1891" s="202"/>
      <c r="N1891" s="203"/>
      <c r="O1891" s="203"/>
      <c r="P1891" s="203"/>
      <c r="Q1891" s="203"/>
      <c r="R1891" s="203"/>
      <c r="S1891" s="203"/>
      <c r="T1891" s="204"/>
      <c r="AT1891" s="205" t="s">
        <v>158</v>
      </c>
      <c r="AU1891" s="205" t="s">
        <v>86</v>
      </c>
      <c r="AV1891" s="13" t="s">
        <v>86</v>
      </c>
      <c r="AW1891" s="13" t="s">
        <v>40</v>
      </c>
      <c r="AX1891" s="13" t="s">
        <v>76</v>
      </c>
      <c r="AY1891" s="205" t="s">
        <v>148</v>
      </c>
    </row>
    <row r="1892" spans="2:51" s="12" customFormat="1" ht="13.5">
      <c r="B1892" s="188"/>
      <c r="D1892" s="186" t="s">
        <v>158</v>
      </c>
      <c r="E1892" s="189" t="s">
        <v>20</v>
      </c>
      <c r="F1892" s="190" t="s">
        <v>385</v>
      </c>
      <c r="H1892" s="191" t="s">
        <v>20</v>
      </c>
      <c r="I1892" s="192"/>
      <c r="L1892" s="188"/>
      <c r="M1892" s="193"/>
      <c r="N1892" s="194"/>
      <c r="O1892" s="194"/>
      <c r="P1892" s="194"/>
      <c r="Q1892" s="194"/>
      <c r="R1892" s="194"/>
      <c r="S1892" s="194"/>
      <c r="T1892" s="195"/>
      <c r="AT1892" s="191" t="s">
        <v>158</v>
      </c>
      <c r="AU1892" s="191" t="s">
        <v>86</v>
      </c>
      <c r="AV1892" s="12" t="s">
        <v>22</v>
      </c>
      <c r="AW1892" s="12" t="s">
        <v>40</v>
      </c>
      <c r="AX1892" s="12" t="s">
        <v>76</v>
      </c>
      <c r="AY1892" s="191" t="s">
        <v>148</v>
      </c>
    </row>
    <row r="1893" spans="2:51" s="13" customFormat="1" ht="13.5">
      <c r="B1893" s="196"/>
      <c r="D1893" s="186" t="s">
        <v>158</v>
      </c>
      <c r="E1893" s="205" t="s">
        <v>20</v>
      </c>
      <c r="F1893" s="206" t="s">
        <v>383</v>
      </c>
      <c r="H1893" s="207">
        <v>1.18</v>
      </c>
      <c r="I1893" s="201"/>
      <c r="L1893" s="196"/>
      <c r="M1893" s="202"/>
      <c r="N1893" s="203"/>
      <c r="O1893" s="203"/>
      <c r="P1893" s="203"/>
      <c r="Q1893" s="203"/>
      <c r="R1893" s="203"/>
      <c r="S1893" s="203"/>
      <c r="T1893" s="204"/>
      <c r="AT1893" s="205" t="s">
        <v>158</v>
      </c>
      <c r="AU1893" s="205" t="s">
        <v>86</v>
      </c>
      <c r="AV1893" s="13" t="s">
        <v>86</v>
      </c>
      <c r="AW1893" s="13" t="s">
        <v>40</v>
      </c>
      <c r="AX1893" s="13" t="s">
        <v>76</v>
      </c>
      <c r="AY1893" s="205" t="s">
        <v>148</v>
      </c>
    </row>
    <row r="1894" spans="2:51" s="12" customFormat="1" ht="13.5">
      <c r="B1894" s="188"/>
      <c r="D1894" s="186" t="s">
        <v>158</v>
      </c>
      <c r="E1894" s="189" t="s">
        <v>20</v>
      </c>
      <c r="F1894" s="190" t="s">
        <v>386</v>
      </c>
      <c r="H1894" s="191" t="s">
        <v>20</v>
      </c>
      <c r="I1894" s="192"/>
      <c r="L1894" s="188"/>
      <c r="M1894" s="193"/>
      <c r="N1894" s="194"/>
      <c r="O1894" s="194"/>
      <c r="P1894" s="194"/>
      <c r="Q1894" s="194"/>
      <c r="R1894" s="194"/>
      <c r="S1894" s="194"/>
      <c r="T1894" s="195"/>
      <c r="AT1894" s="191" t="s">
        <v>158</v>
      </c>
      <c r="AU1894" s="191" t="s">
        <v>86</v>
      </c>
      <c r="AV1894" s="12" t="s">
        <v>22</v>
      </c>
      <c r="AW1894" s="12" t="s">
        <v>40</v>
      </c>
      <c r="AX1894" s="12" t="s">
        <v>76</v>
      </c>
      <c r="AY1894" s="191" t="s">
        <v>148</v>
      </c>
    </row>
    <row r="1895" spans="2:51" s="12" customFormat="1" ht="13.5">
      <c r="B1895" s="188"/>
      <c r="D1895" s="186" t="s">
        <v>158</v>
      </c>
      <c r="E1895" s="189" t="s">
        <v>20</v>
      </c>
      <c r="F1895" s="190" t="s">
        <v>175</v>
      </c>
      <c r="H1895" s="191" t="s">
        <v>20</v>
      </c>
      <c r="I1895" s="192"/>
      <c r="L1895" s="188"/>
      <c r="M1895" s="193"/>
      <c r="N1895" s="194"/>
      <c r="O1895" s="194"/>
      <c r="P1895" s="194"/>
      <c r="Q1895" s="194"/>
      <c r="R1895" s="194"/>
      <c r="S1895" s="194"/>
      <c r="T1895" s="195"/>
      <c r="AT1895" s="191" t="s">
        <v>158</v>
      </c>
      <c r="AU1895" s="191" t="s">
        <v>86</v>
      </c>
      <c r="AV1895" s="12" t="s">
        <v>22</v>
      </c>
      <c r="AW1895" s="12" t="s">
        <v>40</v>
      </c>
      <c r="AX1895" s="12" t="s">
        <v>76</v>
      </c>
      <c r="AY1895" s="191" t="s">
        <v>148</v>
      </c>
    </row>
    <row r="1896" spans="2:51" s="12" customFormat="1" ht="13.5">
      <c r="B1896" s="188"/>
      <c r="D1896" s="186" t="s">
        <v>158</v>
      </c>
      <c r="E1896" s="189" t="s">
        <v>20</v>
      </c>
      <c r="F1896" s="190" t="s">
        <v>387</v>
      </c>
      <c r="H1896" s="191" t="s">
        <v>20</v>
      </c>
      <c r="I1896" s="192"/>
      <c r="L1896" s="188"/>
      <c r="M1896" s="193"/>
      <c r="N1896" s="194"/>
      <c r="O1896" s="194"/>
      <c r="P1896" s="194"/>
      <c r="Q1896" s="194"/>
      <c r="R1896" s="194"/>
      <c r="S1896" s="194"/>
      <c r="T1896" s="195"/>
      <c r="AT1896" s="191" t="s">
        <v>158</v>
      </c>
      <c r="AU1896" s="191" t="s">
        <v>86</v>
      </c>
      <c r="AV1896" s="12" t="s">
        <v>22</v>
      </c>
      <c r="AW1896" s="12" t="s">
        <v>40</v>
      </c>
      <c r="AX1896" s="12" t="s">
        <v>76</v>
      </c>
      <c r="AY1896" s="191" t="s">
        <v>148</v>
      </c>
    </row>
    <row r="1897" spans="2:51" s="13" customFormat="1" ht="13.5">
      <c r="B1897" s="196"/>
      <c r="D1897" s="186" t="s">
        <v>158</v>
      </c>
      <c r="E1897" s="205" t="s">
        <v>20</v>
      </c>
      <c r="F1897" s="206" t="s">
        <v>388</v>
      </c>
      <c r="H1897" s="207">
        <v>7.59</v>
      </c>
      <c r="I1897" s="201"/>
      <c r="L1897" s="196"/>
      <c r="M1897" s="202"/>
      <c r="N1897" s="203"/>
      <c r="O1897" s="203"/>
      <c r="P1897" s="203"/>
      <c r="Q1897" s="203"/>
      <c r="R1897" s="203"/>
      <c r="S1897" s="203"/>
      <c r="T1897" s="204"/>
      <c r="AT1897" s="205" t="s">
        <v>158</v>
      </c>
      <c r="AU1897" s="205" t="s">
        <v>86</v>
      </c>
      <c r="AV1897" s="13" t="s">
        <v>86</v>
      </c>
      <c r="AW1897" s="13" t="s">
        <v>40</v>
      </c>
      <c r="AX1897" s="13" t="s">
        <v>76</v>
      </c>
      <c r="AY1897" s="205" t="s">
        <v>148</v>
      </c>
    </row>
    <row r="1898" spans="2:51" s="12" customFormat="1" ht="13.5">
      <c r="B1898" s="188"/>
      <c r="D1898" s="186" t="s">
        <v>158</v>
      </c>
      <c r="E1898" s="189" t="s">
        <v>20</v>
      </c>
      <c r="F1898" s="190" t="s">
        <v>389</v>
      </c>
      <c r="H1898" s="191" t="s">
        <v>20</v>
      </c>
      <c r="I1898" s="192"/>
      <c r="L1898" s="188"/>
      <c r="M1898" s="193"/>
      <c r="N1898" s="194"/>
      <c r="O1898" s="194"/>
      <c r="P1898" s="194"/>
      <c r="Q1898" s="194"/>
      <c r="R1898" s="194"/>
      <c r="S1898" s="194"/>
      <c r="T1898" s="195"/>
      <c r="AT1898" s="191" t="s">
        <v>158</v>
      </c>
      <c r="AU1898" s="191" t="s">
        <v>86</v>
      </c>
      <c r="AV1898" s="12" t="s">
        <v>22</v>
      </c>
      <c r="AW1898" s="12" t="s">
        <v>40</v>
      </c>
      <c r="AX1898" s="12" t="s">
        <v>76</v>
      </c>
      <c r="AY1898" s="191" t="s">
        <v>148</v>
      </c>
    </row>
    <row r="1899" spans="2:51" s="13" customFormat="1" ht="13.5">
      <c r="B1899" s="196"/>
      <c r="D1899" s="186" t="s">
        <v>158</v>
      </c>
      <c r="E1899" s="205" t="s">
        <v>20</v>
      </c>
      <c r="F1899" s="206" t="s">
        <v>390</v>
      </c>
      <c r="H1899" s="207">
        <v>20.71</v>
      </c>
      <c r="I1899" s="201"/>
      <c r="L1899" s="196"/>
      <c r="M1899" s="202"/>
      <c r="N1899" s="203"/>
      <c r="O1899" s="203"/>
      <c r="P1899" s="203"/>
      <c r="Q1899" s="203"/>
      <c r="R1899" s="203"/>
      <c r="S1899" s="203"/>
      <c r="T1899" s="204"/>
      <c r="AT1899" s="205" t="s">
        <v>158</v>
      </c>
      <c r="AU1899" s="205" t="s">
        <v>86</v>
      </c>
      <c r="AV1899" s="13" t="s">
        <v>86</v>
      </c>
      <c r="AW1899" s="13" t="s">
        <v>40</v>
      </c>
      <c r="AX1899" s="13" t="s">
        <v>76</v>
      </c>
      <c r="AY1899" s="205" t="s">
        <v>148</v>
      </c>
    </row>
    <row r="1900" spans="2:51" s="12" customFormat="1" ht="13.5">
      <c r="B1900" s="188"/>
      <c r="D1900" s="186" t="s">
        <v>158</v>
      </c>
      <c r="E1900" s="189" t="s">
        <v>20</v>
      </c>
      <c r="F1900" s="190" t="s">
        <v>391</v>
      </c>
      <c r="H1900" s="191" t="s">
        <v>20</v>
      </c>
      <c r="I1900" s="192"/>
      <c r="L1900" s="188"/>
      <c r="M1900" s="193"/>
      <c r="N1900" s="194"/>
      <c r="O1900" s="194"/>
      <c r="P1900" s="194"/>
      <c r="Q1900" s="194"/>
      <c r="R1900" s="194"/>
      <c r="S1900" s="194"/>
      <c r="T1900" s="195"/>
      <c r="AT1900" s="191" t="s">
        <v>158</v>
      </c>
      <c r="AU1900" s="191" t="s">
        <v>86</v>
      </c>
      <c r="AV1900" s="12" t="s">
        <v>22</v>
      </c>
      <c r="AW1900" s="12" t="s">
        <v>40</v>
      </c>
      <c r="AX1900" s="12" t="s">
        <v>76</v>
      </c>
      <c r="AY1900" s="191" t="s">
        <v>148</v>
      </c>
    </row>
    <row r="1901" spans="2:51" s="13" customFormat="1" ht="13.5">
      <c r="B1901" s="196"/>
      <c r="D1901" s="186" t="s">
        <v>158</v>
      </c>
      <c r="E1901" s="205" t="s">
        <v>20</v>
      </c>
      <c r="F1901" s="206" t="s">
        <v>392</v>
      </c>
      <c r="H1901" s="207">
        <v>5.67</v>
      </c>
      <c r="I1901" s="201"/>
      <c r="L1901" s="196"/>
      <c r="M1901" s="202"/>
      <c r="N1901" s="203"/>
      <c r="O1901" s="203"/>
      <c r="P1901" s="203"/>
      <c r="Q1901" s="203"/>
      <c r="R1901" s="203"/>
      <c r="S1901" s="203"/>
      <c r="T1901" s="204"/>
      <c r="AT1901" s="205" t="s">
        <v>158</v>
      </c>
      <c r="AU1901" s="205" t="s">
        <v>86</v>
      </c>
      <c r="AV1901" s="13" t="s">
        <v>86</v>
      </c>
      <c r="AW1901" s="13" t="s">
        <v>40</v>
      </c>
      <c r="AX1901" s="13" t="s">
        <v>76</v>
      </c>
      <c r="AY1901" s="205" t="s">
        <v>148</v>
      </c>
    </row>
    <row r="1902" spans="2:51" s="12" customFormat="1" ht="13.5">
      <c r="B1902" s="188"/>
      <c r="D1902" s="186" t="s">
        <v>158</v>
      </c>
      <c r="E1902" s="189" t="s">
        <v>20</v>
      </c>
      <c r="F1902" s="190" t="s">
        <v>393</v>
      </c>
      <c r="H1902" s="191" t="s">
        <v>20</v>
      </c>
      <c r="I1902" s="192"/>
      <c r="L1902" s="188"/>
      <c r="M1902" s="193"/>
      <c r="N1902" s="194"/>
      <c r="O1902" s="194"/>
      <c r="P1902" s="194"/>
      <c r="Q1902" s="194"/>
      <c r="R1902" s="194"/>
      <c r="S1902" s="194"/>
      <c r="T1902" s="195"/>
      <c r="AT1902" s="191" t="s">
        <v>158</v>
      </c>
      <c r="AU1902" s="191" t="s">
        <v>86</v>
      </c>
      <c r="AV1902" s="12" t="s">
        <v>22</v>
      </c>
      <c r="AW1902" s="12" t="s">
        <v>40</v>
      </c>
      <c r="AX1902" s="12" t="s">
        <v>76</v>
      </c>
      <c r="AY1902" s="191" t="s">
        <v>148</v>
      </c>
    </row>
    <row r="1903" spans="2:51" s="13" customFormat="1" ht="13.5">
      <c r="B1903" s="196"/>
      <c r="D1903" s="186" t="s">
        <v>158</v>
      </c>
      <c r="E1903" s="205" t="s">
        <v>20</v>
      </c>
      <c r="F1903" s="206" t="s">
        <v>394</v>
      </c>
      <c r="H1903" s="207">
        <v>6.85</v>
      </c>
      <c r="I1903" s="201"/>
      <c r="L1903" s="196"/>
      <c r="M1903" s="202"/>
      <c r="N1903" s="203"/>
      <c r="O1903" s="203"/>
      <c r="P1903" s="203"/>
      <c r="Q1903" s="203"/>
      <c r="R1903" s="203"/>
      <c r="S1903" s="203"/>
      <c r="T1903" s="204"/>
      <c r="AT1903" s="205" t="s">
        <v>158</v>
      </c>
      <c r="AU1903" s="205" t="s">
        <v>86</v>
      </c>
      <c r="AV1903" s="13" t="s">
        <v>86</v>
      </c>
      <c r="AW1903" s="13" t="s">
        <v>40</v>
      </c>
      <c r="AX1903" s="13" t="s">
        <v>76</v>
      </c>
      <c r="AY1903" s="205" t="s">
        <v>148</v>
      </c>
    </row>
    <row r="1904" spans="2:51" s="12" customFormat="1" ht="13.5">
      <c r="B1904" s="188"/>
      <c r="D1904" s="186" t="s">
        <v>158</v>
      </c>
      <c r="E1904" s="189" t="s">
        <v>20</v>
      </c>
      <c r="F1904" s="190" t="s">
        <v>395</v>
      </c>
      <c r="H1904" s="191" t="s">
        <v>20</v>
      </c>
      <c r="I1904" s="192"/>
      <c r="L1904" s="188"/>
      <c r="M1904" s="193"/>
      <c r="N1904" s="194"/>
      <c r="O1904" s="194"/>
      <c r="P1904" s="194"/>
      <c r="Q1904" s="194"/>
      <c r="R1904" s="194"/>
      <c r="S1904" s="194"/>
      <c r="T1904" s="195"/>
      <c r="AT1904" s="191" t="s">
        <v>158</v>
      </c>
      <c r="AU1904" s="191" t="s">
        <v>86</v>
      </c>
      <c r="AV1904" s="12" t="s">
        <v>22</v>
      </c>
      <c r="AW1904" s="12" t="s">
        <v>40</v>
      </c>
      <c r="AX1904" s="12" t="s">
        <v>76</v>
      </c>
      <c r="AY1904" s="191" t="s">
        <v>148</v>
      </c>
    </row>
    <row r="1905" spans="2:51" s="13" customFormat="1" ht="13.5">
      <c r="B1905" s="196"/>
      <c r="D1905" s="186" t="s">
        <v>158</v>
      </c>
      <c r="E1905" s="205" t="s">
        <v>20</v>
      </c>
      <c r="F1905" s="206" t="s">
        <v>396</v>
      </c>
      <c r="H1905" s="207">
        <v>8.09</v>
      </c>
      <c r="I1905" s="201"/>
      <c r="L1905" s="196"/>
      <c r="M1905" s="202"/>
      <c r="N1905" s="203"/>
      <c r="O1905" s="203"/>
      <c r="P1905" s="203"/>
      <c r="Q1905" s="203"/>
      <c r="R1905" s="203"/>
      <c r="S1905" s="203"/>
      <c r="T1905" s="204"/>
      <c r="AT1905" s="205" t="s">
        <v>158</v>
      </c>
      <c r="AU1905" s="205" t="s">
        <v>86</v>
      </c>
      <c r="AV1905" s="13" t="s">
        <v>86</v>
      </c>
      <c r="AW1905" s="13" t="s">
        <v>40</v>
      </c>
      <c r="AX1905" s="13" t="s">
        <v>76</v>
      </c>
      <c r="AY1905" s="205" t="s">
        <v>148</v>
      </c>
    </row>
    <row r="1906" spans="2:51" s="15" customFormat="1" ht="13.5">
      <c r="B1906" s="216"/>
      <c r="D1906" s="197" t="s">
        <v>158</v>
      </c>
      <c r="E1906" s="217" t="s">
        <v>20</v>
      </c>
      <c r="F1906" s="218" t="s">
        <v>191</v>
      </c>
      <c r="H1906" s="219">
        <v>229.45</v>
      </c>
      <c r="I1906" s="220"/>
      <c r="L1906" s="216"/>
      <c r="M1906" s="221"/>
      <c r="N1906" s="222"/>
      <c r="O1906" s="222"/>
      <c r="P1906" s="222"/>
      <c r="Q1906" s="222"/>
      <c r="R1906" s="222"/>
      <c r="S1906" s="222"/>
      <c r="T1906" s="223"/>
      <c r="AT1906" s="224" t="s">
        <v>158</v>
      </c>
      <c r="AU1906" s="224" t="s">
        <v>86</v>
      </c>
      <c r="AV1906" s="15" t="s">
        <v>155</v>
      </c>
      <c r="AW1906" s="15" t="s">
        <v>40</v>
      </c>
      <c r="AX1906" s="15" t="s">
        <v>22</v>
      </c>
      <c r="AY1906" s="224" t="s">
        <v>148</v>
      </c>
    </row>
    <row r="1907" spans="2:65" s="1" customFormat="1" ht="22.5" customHeight="1">
      <c r="B1907" s="173"/>
      <c r="C1907" s="174" t="s">
        <v>1042</v>
      </c>
      <c r="D1907" s="174" t="s">
        <v>150</v>
      </c>
      <c r="E1907" s="175" t="s">
        <v>1043</v>
      </c>
      <c r="F1907" s="176" t="s">
        <v>1044</v>
      </c>
      <c r="G1907" s="177" t="s">
        <v>153</v>
      </c>
      <c r="H1907" s="178">
        <v>48.825</v>
      </c>
      <c r="I1907" s="179"/>
      <c r="J1907" s="180">
        <f>ROUND(I1907*H1907,2)</f>
        <v>0</v>
      </c>
      <c r="K1907" s="176" t="s">
        <v>154</v>
      </c>
      <c r="L1907" s="36"/>
      <c r="M1907" s="181" t="s">
        <v>20</v>
      </c>
      <c r="N1907" s="182" t="s">
        <v>48</v>
      </c>
      <c r="O1907" s="37"/>
      <c r="P1907" s="183">
        <f>O1907*H1907</f>
        <v>0</v>
      </c>
      <c r="Q1907" s="183">
        <v>0</v>
      </c>
      <c r="R1907" s="183">
        <f>Q1907*H1907</f>
        <v>0</v>
      </c>
      <c r="S1907" s="183">
        <v>0</v>
      </c>
      <c r="T1907" s="184">
        <f>S1907*H1907</f>
        <v>0</v>
      </c>
      <c r="AR1907" s="19" t="s">
        <v>258</v>
      </c>
      <c r="AT1907" s="19" t="s">
        <v>150</v>
      </c>
      <c r="AU1907" s="19" t="s">
        <v>86</v>
      </c>
      <c r="AY1907" s="19" t="s">
        <v>148</v>
      </c>
      <c r="BE1907" s="185">
        <f>IF(N1907="základní",J1907,0)</f>
        <v>0</v>
      </c>
      <c r="BF1907" s="185">
        <f>IF(N1907="snížená",J1907,0)</f>
        <v>0</v>
      </c>
      <c r="BG1907" s="185">
        <f>IF(N1907="zákl. přenesená",J1907,0)</f>
        <v>0</v>
      </c>
      <c r="BH1907" s="185">
        <f>IF(N1907="sníž. přenesená",J1907,0)</f>
        <v>0</v>
      </c>
      <c r="BI1907" s="185">
        <f>IF(N1907="nulová",J1907,0)</f>
        <v>0</v>
      </c>
      <c r="BJ1907" s="19" t="s">
        <v>86</v>
      </c>
      <c r="BK1907" s="185">
        <f>ROUND(I1907*H1907,2)</f>
        <v>0</v>
      </c>
      <c r="BL1907" s="19" t="s">
        <v>258</v>
      </c>
      <c r="BM1907" s="19" t="s">
        <v>1045</v>
      </c>
    </row>
    <row r="1908" spans="2:47" s="1" customFormat="1" ht="27">
      <c r="B1908" s="36"/>
      <c r="D1908" s="186" t="s">
        <v>156</v>
      </c>
      <c r="F1908" s="187" t="s">
        <v>1046</v>
      </c>
      <c r="I1908" s="147"/>
      <c r="L1908" s="36"/>
      <c r="M1908" s="65"/>
      <c r="N1908" s="37"/>
      <c r="O1908" s="37"/>
      <c r="P1908" s="37"/>
      <c r="Q1908" s="37"/>
      <c r="R1908" s="37"/>
      <c r="S1908" s="37"/>
      <c r="T1908" s="66"/>
      <c r="AT1908" s="19" t="s">
        <v>156</v>
      </c>
      <c r="AU1908" s="19" t="s">
        <v>86</v>
      </c>
    </row>
    <row r="1909" spans="2:51" s="12" customFormat="1" ht="13.5">
      <c r="B1909" s="188"/>
      <c r="D1909" s="186" t="s">
        <v>158</v>
      </c>
      <c r="E1909" s="189" t="s">
        <v>20</v>
      </c>
      <c r="F1909" s="190" t="s">
        <v>1047</v>
      </c>
      <c r="H1909" s="191" t="s">
        <v>20</v>
      </c>
      <c r="I1909" s="192"/>
      <c r="L1909" s="188"/>
      <c r="M1909" s="193"/>
      <c r="N1909" s="194"/>
      <c r="O1909" s="194"/>
      <c r="P1909" s="194"/>
      <c r="Q1909" s="194"/>
      <c r="R1909" s="194"/>
      <c r="S1909" s="194"/>
      <c r="T1909" s="195"/>
      <c r="AT1909" s="191" t="s">
        <v>158</v>
      </c>
      <c r="AU1909" s="191" t="s">
        <v>86</v>
      </c>
      <c r="AV1909" s="12" t="s">
        <v>22</v>
      </c>
      <c r="AW1909" s="12" t="s">
        <v>40</v>
      </c>
      <c r="AX1909" s="12" t="s">
        <v>76</v>
      </c>
      <c r="AY1909" s="191" t="s">
        <v>148</v>
      </c>
    </row>
    <row r="1910" spans="2:51" s="12" customFormat="1" ht="13.5">
      <c r="B1910" s="188"/>
      <c r="D1910" s="186" t="s">
        <v>158</v>
      </c>
      <c r="E1910" s="189" t="s">
        <v>20</v>
      </c>
      <c r="F1910" s="190" t="s">
        <v>984</v>
      </c>
      <c r="H1910" s="191" t="s">
        <v>20</v>
      </c>
      <c r="I1910" s="192"/>
      <c r="L1910" s="188"/>
      <c r="M1910" s="193"/>
      <c r="N1910" s="194"/>
      <c r="O1910" s="194"/>
      <c r="P1910" s="194"/>
      <c r="Q1910" s="194"/>
      <c r="R1910" s="194"/>
      <c r="S1910" s="194"/>
      <c r="T1910" s="195"/>
      <c r="AT1910" s="191" t="s">
        <v>158</v>
      </c>
      <c r="AU1910" s="191" t="s">
        <v>86</v>
      </c>
      <c r="AV1910" s="12" t="s">
        <v>22</v>
      </c>
      <c r="AW1910" s="12" t="s">
        <v>40</v>
      </c>
      <c r="AX1910" s="12" t="s">
        <v>76</v>
      </c>
      <c r="AY1910" s="191" t="s">
        <v>148</v>
      </c>
    </row>
    <row r="1911" spans="2:51" s="12" customFormat="1" ht="13.5">
      <c r="B1911" s="188"/>
      <c r="D1911" s="186" t="s">
        <v>158</v>
      </c>
      <c r="E1911" s="189" t="s">
        <v>20</v>
      </c>
      <c r="F1911" s="190" t="s">
        <v>985</v>
      </c>
      <c r="H1911" s="191" t="s">
        <v>20</v>
      </c>
      <c r="I1911" s="192"/>
      <c r="L1911" s="188"/>
      <c r="M1911" s="193"/>
      <c r="N1911" s="194"/>
      <c r="O1911" s="194"/>
      <c r="P1911" s="194"/>
      <c r="Q1911" s="194"/>
      <c r="R1911" s="194"/>
      <c r="S1911" s="194"/>
      <c r="T1911" s="195"/>
      <c r="AT1911" s="191" t="s">
        <v>158</v>
      </c>
      <c r="AU1911" s="191" t="s">
        <v>86</v>
      </c>
      <c r="AV1911" s="12" t="s">
        <v>22</v>
      </c>
      <c r="AW1911" s="12" t="s">
        <v>40</v>
      </c>
      <c r="AX1911" s="12" t="s">
        <v>76</v>
      </c>
      <c r="AY1911" s="191" t="s">
        <v>148</v>
      </c>
    </row>
    <row r="1912" spans="2:51" s="13" customFormat="1" ht="13.5">
      <c r="B1912" s="196"/>
      <c r="D1912" s="186" t="s">
        <v>158</v>
      </c>
      <c r="E1912" s="205" t="s">
        <v>20</v>
      </c>
      <c r="F1912" s="206" t="s">
        <v>986</v>
      </c>
      <c r="H1912" s="207">
        <v>47.775</v>
      </c>
      <c r="I1912" s="201"/>
      <c r="L1912" s="196"/>
      <c r="M1912" s="202"/>
      <c r="N1912" s="203"/>
      <c r="O1912" s="203"/>
      <c r="P1912" s="203"/>
      <c r="Q1912" s="203"/>
      <c r="R1912" s="203"/>
      <c r="S1912" s="203"/>
      <c r="T1912" s="204"/>
      <c r="AT1912" s="205" t="s">
        <v>158</v>
      </c>
      <c r="AU1912" s="205" t="s">
        <v>86</v>
      </c>
      <c r="AV1912" s="13" t="s">
        <v>86</v>
      </c>
      <c r="AW1912" s="13" t="s">
        <v>40</v>
      </c>
      <c r="AX1912" s="13" t="s">
        <v>76</v>
      </c>
      <c r="AY1912" s="205" t="s">
        <v>148</v>
      </c>
    </row>
    <row r="1913" spans="2:51" s="13" customFormat="1" ht="13.5">
      <c r="B1913" s="196"/>
      <c r="D1913" s="186" t="s">
        <v>158</v>
      </c>
      <c r="E1913" s="205" t="s">
        <v>20</v>
      </c>
      <c r="F1913" s="206" t="s">
        <v>987</v>
      </c>
      <c r="H1913" s="207">
        <v>1.05</v>
      </c>
      <c r="I1913" s="201"/>
      <c r="L1913" s="196"/>
      <c r="M1913" s="202"/>
      <c r="N1913" s="203"/>
      <c r="O1913" s="203"/>
      <c r="P1913" s="203"/>
      <c r="Q1913" s="203"/>
      <c r="R1913" s="203"/>
      <c r="S1913" s="203"/>
      <c r="T1913" s="204"/>
      <c r="AT1913" s="205" t="s">
        <v>158</v>
      </c>
      <c r="AU1913" s="205" t="s">
        <v>86</v>
      </c>
      <c r="AV1913" s="13" t="s">
        <v>86</v>
      </c>
      <c r="AW1913" s="13" t="s">
        <v>40</v>
      </c>
      <c r="AX1913" s="13" t="s">
        <v>76</v>
      </c>
      <c r="AY1913" s="205" t="s">
        <v>148</v>
      </c>
    </row>
    <row r="1914" spans="2:51" s="15" customFormat="1" ht="13.5">
      <c r="B1914" s="216"/>
      <c r="D1914" s="197" t="s">
        <v>158</v>
      </c>
      <c r="E1914" s="217" t="s">
        <v>20</v>
      </c>
      <c r="F1914" s="218" t="s">
        <v>191</v>
      </c>
      <c r="H1914" s="219">
        <v>48.825</v>
      </c>
      <c r="I1914" s="220"/>
      <c r="L1914" s="216"/>
      <c r="M1914" s="221"/>
      <c r="N1914" s="222"/>
      <c r="O1914" s="222"/>
      <c r="P1914" s="222"/>
      <c r="Q1914" s="222"/>
      <c r="R1914" s="222"/>
      <c r="S1914" s="222"/>
      <c r="T1914" s="223"/>
      <c r="AT1914" s="224" t="s">
        <v>158</v>
      </c>
      <c r="AU1914" s="224" t="s">
        <v>86</v>
      </c>
      <c r="AV1914" s="15" t="s">
        <v>155</v>
      </c>
      <c r="AW1914" s="15" t="s">
        <v>40</v>
      </c>
      <c r="AX1914" s="15" t="s">
        <v>22</v>
      </c>
      <c r="AY1914" s="224" t="s">
        <v>148</v>
      </c>
    </row>
    <row r="1915" spans="2:65" s="1" customFormat="1" ht="22.5" customHeight="1">
      <c r="B1915" s="173"/>
      <c r="C1915" s="225" t="s">
        <v>1032</v>
      </c>
      <c r="D1915" s="225" t="s">
        <v>230</v>
      </c>
      <c r="E1915" s="226" t="s">
        <v>1025</v>
      </c>
      <c r="F1915" s="227" t="s">
        <v>1026</v>
      </c>
      <c r="G1915" s="228" t="s">
        <v>153</v>
      </c>
      <c r="H1915" s="229">
        <v>53.708</v>
      </c>
      <c r="I1915" s="230"/>
      <c r="J1915" s="231">
        <f>ROUND(I1915*H1915,2)</f>
        <v>0</v>
      </c>
      <c r="K1915" s="227" t="s">
        <v>154</v>
      </c>
      <c r="L1915" s="232"/>
      <c r="M1915" s="233" t="s">
        <v>20</v>
      </c>
      <c r="N1915" s="234" t="s">
        <v>48</v>
      </c>
      <c r="O1915" s="37"/>
      <c r="P1915" s="183">
        <f>O1915*H1915</f>
        <v>0</v>
      </c>
      <c r="Q1915" s="183">
        <v>0.02</v>
      </c>
      <c r="R1915" s="183">
        <f>Q1915*H1915</f>
        <v>1.07416</v>
      </c>
      <c r="S1915" s="183">
        <v>0</v>
      </c>
      <c r="T1915" s="184">
        <f>S1915*H1915</f>
        <v>0</v>
      </c>
      <c r="AR1915" s="19" t="s">
        <v>412</v>
      </c>
      <c r="AT1915" s="19" t="s">
        <v>230</v>
      </c>
      <c r="AU1915" s="19" t="s">
        <v>86</v>
      </c>
      <c r="AY1915" s="19" t="s">
        <v>148</v>
      </c>
      <c r="BE1915" s="185">
        <f>IF(N1915="základní",J1915,0)</f>
        <v>0</v>
      </c>
      <c r="BF1915" s="185">
        <f>IF(N1915="snížená",J1915,0)</f>
        <v>0</v>
      </c>
      <c r="BG1915" s="185">
        <f>IF(N1915="zákl. přenesená",J1915,0)</f>
        <v>0</v>
      </c>
      <c r="BH1915" s="185">
        <f>IF(N1915="sníž. přenesená",J1915,0)</f>
        <v>0</v>
      </c>
      <c r="BI1915" s="185">
        <f>IF(N1915="nulová",J1915,0)</f>
        <v>0</v>
      </c>
      <c r="BJ1915" s="19" t="s">
        <v>86</v>
      </c>
      <c r="BK1915" s="185">
        <f>ROUND(I1915*H1915,2)</f>
        <v>0</v>
      </c>
      <c r="BL1915" s="19" t="s">
        <v>258</v>
      </c>
      <c r="BM1915" s="19" t="s">
        <v>1048</v>
      </c>
    </row>
    <row r="1916" spans="2:47" s="1" customFormat="1" ht="40.5">
      <c r="B1916" s="36"/>
      <c r="D1916" s="186" t="s">
        <v>156</v>
      </c>
      <c r="F1916" s="187" t="s">
        <v>1028</v>
      </c>
      <c r="I1916" s="147"/>
      <c r="L1916" s="36"/>
      <c r="M1916" s="65"/>
      <c r="N1916" s="37"/>
      <c r="O1916" s="37"/>
      <c r="P1916" s="37"/>
      <c r="Q1916" s="37"/>
      <c r="R1916" s="37"/>
      <c r="S1916" s="37"/>
      <c r="T1916" s="66"/>
      <c r="AT1916" s="19" t="s">
        <v>156</v>
      </c>
      <c r="AU1916" s="19" t="s">
        <v>86</v>
      </c>
    </row>
    <row r="1917" spans="2:51" s="12" customFormat="1" ht="13.5">
      <c r="B1917" s="188"/>
      <c r="D1917" s="186" t="s">
        <v>158</v>
      </c>
      <c r="E1917" s="189" t="s">
        <v>20</v>
      </c>
      <c r="F1917" s="190" t="s">
        <v>468</v>
      </c>
      <c r="H1917" s="191" t="s">
        <v>20</v>
      </c>
      <c r="I1917" s="192"/>
      <c r="L1917" s="188"/>
      <c r="M1917" s="193"/>
      <c r="N1917" s="194"/>
      <c r="O1917" s="194"/>
      <c r="P1917" s="194"/>
      <c r="Q1917" s="194"/>
      <c r="R1917" s="194"/>
      <c r="S1917" s="194"/>
      <c r="T1917" s="195"/>
      <c r="AT1917" s="191" t="s">
        <v>158</v>
      </c>
      <c r="AU1917" s="191" t="s">
        <v>86</v>
      </c>
      <c r="AV1917" s="12" t="s">
        <v>22</v>
      </c>
      <c r="AW1917" s="12" t="s">
        <v>40</v>
      </c>
      <c r="AX1917" s="12" t="s">
        <v>76</v>
      </c>
      <c r="AY1917" s="191" t="s">
        <v>148</v>
      </c>
    </row>
    <row r="1918" spans="2:51" s="13" customFormat="1" ht="13.5">
      <c r="B1918" s="196"/>
      <c r="D1918" s="197" t="s">
        <v>158</v>
      </c>
      <c r="E1918" s="198" t="s">
        <v>20</v>
      </c>
      <c r="F1918" s="199" t="s">
        <v>1049</v>
      </c>
      <c r="H1918" s="200">
        <v>53.708</v>
      </c>
      <c r="I1918" s="201"/>
      <c r="L1918" s="196"/>
      <c r="M1918" s="202"/>
      <c r="N1918" s="203"/>
      <c r="O1918" s="203"/>
      <c r="P1918" s="203"/>
      <c r="Q1918" s="203"/>
      <c r="R1918" s="203"/>
      <c r="S1918" s="203"/>
      <c r="T1918" s="204"/>
      <c r="AT1918" s="205" t="s">
        <v>158</v>
      </c>
      <c r="AU1918" s="205" t="s">
        <v>86</v>
      </c>
      <c r="AV1918" s="13" t="s">
        <v>86</v>
      </c>
      <c r="AW1918" s="13" t="s">
        <v>40</v>
      </c>
      <c r="AX1918" s="13" t="s">
        <v>22</v>
      </c>
      <c r="AY1918" s="205" t="s">
        <v>148</v>
      </c>
    </row>
    <row r="1919" spans="2:65" s="1" customFormat="1" ht="31.5" customHeight="1">
      <c r="B1919" s="173"/>
      <c r="C1919" s="174" t="s">
        <v>1039</v>
      </c>
      <c r="D1919" s="174" t="s">
        <v>150</v>
      </c>
      <c r="E1919" s="175" t="s">
        <v>1050</v>
      </c>
      <c r="F1919" s="176" t="s">
        <v>1051</v>
      </c>
      <c r="G1919" s="177" t="s">
        <v>153</v>
      </c>
      <c r="H1919" s="178">
        <v>48.825</v>
      </c>
      <c r="I1919" s="179"/>
      <c r="J1919" s="180">
        <f>ROUND(I1919*H1919,2)</f>
        <v>0</v>
      </c>
      <c r="K1919" s="176" t="s">
        <v>154</v>
      </c>
      <c r="L1919" s="36"/>
      <c r="M1919" s="181" t="s">
        <v>20</v>
      </c>
      <c r="N1919" s="182" t="s">
        <v>48</v>
      </c>
      <c r="O1919" s="37"/>
      <c r="P1919" s="183">
        <f>O1919*H1919</f>
        <v>0</v>
      </c>
      <c r="Q1919" s="183">
        <v>0.0002358</v>
      </c>
      <c r="R1919" s="183">
        <f>Q1919*H1919</f>
        <v>0.011512935000000002</v>
      </c>
      <c r="S1919" s="183">
        <v>0</v>
      </c>
      <c r="T1919" s="184">
        <f>S1919*H1919</f>
        <v>0</v>
      </c>
      <c r="AR1919" s="19" t="s">
        <v>258</v>
      </c>
      <c r="AT1919" s="19" t="s">
        <v>150</v>
      </c>
      <c r="AU1919" s="19" t="s">
        <v>86</v>
      </c>
      <c r="AY1919" s="19" t="s">
        <v>148</v>
      </c>
      <c r="BE1919" s="185">
        <f>IF(N1919="základní",J1919,0)</f>
        <v>0</v>
      </c>
      <c r="BF1919" s="185">
        <f>IF(N1919="snížená",J1919,0)</f>
        <v>0</v>
      </c>
      <c r="BG1919" s="185">
        <f>IF(N1919="zákl. přenesená",J1919,0)</f>
        <v>0</v>
      </c>
      <c r="BH1919" s="185">
        <f>IF(N1919="sníž. přenesená",J1919,0)</f>
        <v>0</v>
      </c>
      <c r="BI1919" s="185">
        <f>IF(N1919="nulová",J1919,0)</f>
        <v>0</v>
      </c>
      <c r="BJ1919" s="19" t="s">
        <v>86</v>
      </c>
      <c r="BK1919" s="185">
        <f>ROUND(I1919*H1919,2)</f>
        <v>0</v>
      </c>
      <c r="BL1919" s="19" t="s">
        <v>258</v>
      </c>
      <c r="BM1919" s="19" t="s">
        <v>1052</v>
      </c>
    </row>
    <row r="1920" spans="2:47" s="1" customFormat="1" ht="40.5">
      <c r="B1920" s="36"/>
      <c r="D1920" s="186" t="s">
        <v>156</v>
      </c>
      <c r="F1920" s="187" t="s">
        <v>1053</v>
      </c>
      <c r="I1920" s="147"/>
      <c r="L1920" s="36"/>
      <c r="M1920" s="65"/>
      <c r="N1920" s="37"/>
      <c r="O1920" s="37"/>
      <c r="P1920" s="37"/>
      <c r="Q1920" s="37"/>
      <c r="R1920" s="37"/>
      <c r="S1920" s="37"/>
      <c r="T1920" s="66"/>
      <c r="AT1920" s="19" t="s">
        <v>156</v>
      </c>
      <c r="AU1920" s="19" t="s">
        <v>86</v>
      </c>
    </row>
    <row r="1921" spans="2:51" s="12" customFormat="1" ht="13.5">
      <c r="B1921" s="188"/>
      <c r="D1921" s="186" t="s">
        <v>158</v>
      </c>
      <c r="E1921" s="189" t="s">
        <v>20</v>
      </c>
      <c r="F1921" s="190" t="s">
        <v>1047</v>
      </c>
      <c r="H1921" s="191" t="s">
        <v>20</v>
      </c>
      <c r="I1921" s="192"/>
      <c r="L1921" s="188"/>
      <c r="M1921" s="193"/>
      <c r="N1921" s="194"/>
      <c r="O1921" s="194"/>
      <c r="P1921" s="194"/>
      <c r="Q1921" s="194"/>
      <c r="R1921" s="194"/>
      <c r="S1921" s="194"/>
      <c r="T1921" s="195"/>
      <c r="AT1921" s="191" t="s">
        <v>158</v>
      </c>
      <c r="AU1921" s="191" t="s">
        <v>86</v>
      </c>
      <c r="AV1921" s="12" t="s">
        <v>22</v>
      </c>
      <c r="AW1921" s="12" t="s">
        <v>40</v>
      </c>
      <c r="AX1921" s="12" t="s">
        <v>76</v>
      </c>
      <c r="AY1921" s="191" t="s">
        <v>148</v>
      </c>
    </row>
    <row r="1922" spans="2:51" s="12" customFormat="1" ht="13.5">
      <c r="B1922" s="188"/>
      <c r="D1922" s="186" t="s">
        <v>158</v>
      </c>
      <c r="E1922" s="189" t="s">
        <v>20</v>
      </c>
      <c r="F1922" s="190" t="s">
        <v>984</v>
      </c>
      <c r="H1922" s="191" t="s">
        <v>20</v>
      </c>
      <c r="I1922" s="192"/>
      <c r="L1922" s="188"/>
      <c r="M1922" s="193"/>
      <c r="N1922" s="194"/>
      <c r="O1922" s="194"/>
      <c r="P1922" s="194"/>
      <c r="Q1922" s="194"/>
      <c r="R1922" s="194"/>
      <c r="S1922" s="194"/>
      <c r="T1922" s="195"/>
      <c r="AT1922" s="191" t="s">
        <v>158</v>
      </c>
      <c r="AU1922" s="191" t="s">
        <v>86</v>
      </c>
      <c r="AV1922" s="12" t="s">
        <v>22</v>
      </c>
      <c r="AW1922" s="12" t="s">
        <v>40</v>
      </c>
      <c r="AX1922" s="12" t="s">
        <v>76</v>
      </c>
      <c r="AY1922" s="191" t="s">
        <v>148</v>
      </c>
    </row>
    <row r="1923" spans="2:51" s="12" customFormat="1" ht="13.5">
      <c r="B1923" s="188"/>
      <c r="D1923" s="186" t="s">
        <v>158</v>
      </c>
      <c r="E1923" s="189" t="s">
        <v>20</v>
      </c>
      <c r="F1923" s="190" t="s">
        <v>985</v>
      </c>
      <c r="H1923" s="191" t="s">
        <v>20</v>
      </c>
      <c r="I1923" s="192"/>
      <c r="L1923" s="188"/>
      <c r="M1923" s="193"/>
      <c r="N1923" s="194"/>
      <c r="O1923" s="194"/>
      <c r="P1923" s="194"/>
      <c r="Q1923" s="194"/>
      <c r="R1923" s="194"/>
      <c r="S1923" s="194"/>
      <c r="T1923" s="195"/>
      <c r="AT1923" s="191" t="s">
        <v>158</v>
      </c>
      <c r="AU1923" s="191" t="s">
        <v>86</v>
      </c>
      <c r="AV1923" s="12" t="s">
        <v>22</v>
      </c>
      <c r="AW1923" s="12" t="s">
        <v>40</v>
      </c>
      <c r="AX1923" s="12" t="s">
        <v>76</v>
      </c>
      <c r="AY1923" s="191" t="s">
        <v>148</v>
      </c>
    </row>
    <row r="1924" spans="2:51" s="13" customFormat="1" ht="13.5">
      <c r="B1924" s="196"/>
      <c r="D1924" s="186" t="s">
        <v>158</v>
      </c>
      <c r="E1924" s="205" t="s">
        <v>20</v>
      </c>
      <c r="F1924" s="206" t="s">
        <v>986</v>
      </c>
      <c r="H1924" s="207">
        <v>47.775</v>
      </c>
      <c r="I1924" s="201"/>
      <c r="L1924" s="196"/>
      <c r="M1924" s="202"/>
      <c r="N1924" s="203"/>
      <c r="O1924" s="203"/>
      <c r="P1924" s="203"/>
      <c r="Q1924" s="203"/>
      <c r="R1924" s="203"/>
      <c r="S1924" s="203"/>
      <c r="T1924" s="204"/>
      <c r="AT1924" s="205" t="s">
        <v>158</v>
      </c>
      <c r="AU1924" s="205" t="s">
        <v>86</v>
      </c>
      <c r="AV1924" s="13" t="s">
        <v>86</v>
      </c>
      <c r="AW1924" s="13" t="s">
        <v>40</v>
      </c>
      <c r="AX1924" s="13" t="s">
        <v>76</v>
      </c>
      <c r="AY1924" s="205" t="s">
        <v>148</v>
      </c>
    </row>
    <row r="1925" spans="2:51" s="13" customFormat="1" ht="13.5">
      <c r="B1925" s="196"/>
      <c r="D1925" s="186" t="s">
        <v>158</v>
      </c>
      <c r="E1925" s="205" t="s">
        <v>20</v>
      </c>
      <c r="F1925" s="206" t="s">
        <v>987</v>
      </c>
      <c r="H1925" s="207">
        <v>1.05</v>
      </c>
      <c r="I1925" s="201"/>
      <c r="L1925" s="196"/>
      <c r="M1925" s="202"/>
      <c r="N1925" s="203"/>
      <c r="O1925" s="203"/>
      <c r="P1925" s="203"/>
      <c r="Q1925" s="203"/>
      <c r="R1925" s="203"/>
      <c r="S1925" s="203"/>
      <c r="T1925" s="204"/>
      <c r="AT1925" s="205" t="s">
        <v>158</v>
      </c>
      <c r="AU1925" s="205" t="s">
        <v>86</v>
      </c>
      <c r="AV1925" s="13" t="s">
        <v>86</v>
      </c>
      <c r="AW1925" s="13" t="s">
        <v>40</v>
      </c>
      <c r="AX1925" s="13" t="s">
        <v>76</v>
      </c>
      <c r="AY1925" s="205" t="s">
        <v>148</v>
      </c>
    </row>
    <row r="1926" spans="2:51" s="15" customFormat="1" ht="13.5">
      <c r="B1926" s="216"/>
      <c r="D1926" s="197" t="s">
        <v>158</v>
      </c>
      <c r="E1926" s="217" t="s">
        <v>20</v>
      </c>
      <c r="F1926" s="218" t="s">
        <v>191</v>
      </c>
      <c r="H1926" s="219">
        <v>48.825</v>
      </c>
      <c r="I1926" s="220"/>
      <c r="L1926" s="216"/>
      <c r="M1926" s="221"/>
      <c r="N1926" s="222"/>
      <c r="O1926" s="222"/>
      <c r="P1926" s="222"/>
      <c r="Q1926" s="222"/>
      <c r="R1926" s="222"/>
      <c r="S1926" s="222"/>
      <c r="T1926" s="223"/>
      <c r="AT1926" s="224" t="s">
        <v>158</v>
      </c>
      <c r="AU1926" s="224" t="s">
        <v>86</v>
      </c>
      <c r="AV1926" s="15" t="s">
        <v>155</v>
      </c>
      <c r="AW1926" s="15" t="s">
        <v>40</v>
      </c>
      <c r="AX1926" s="15" t="s">
        <v>22</v>
      </c>
      <c r="AY1926" s="224" t="s">
        <v>148</v>
      </c>
    </row>
    <row r="1927" spans="2:65" s="1" customFormat="1" ht="22.5" customHeight="1">
      <c r="B1927" s="173"/>
      <c r="C1927" s="225" t="s">
        <v>1045</v>
      </c>
      <c r="D1927" s="225" t="s">
        <v>230</v>
      </c>
      <c r="E1927" s="226" t="s">
        <v>1054</v>
      </c>
      <c r="F1927" s="227" t="s">
        <v>1055</v>
      </c>
      <c r="G1927" s="228" t="s">
        <v>153</v>
      </c>
      <c r="H1927" s="229">
        <v>53.708</v>
      </c>
      <c r="I1927" s="230"/>
      <c r="J1927" s="231">
        <f>ROUND(I1927*H1927,2)</f>
        <v>0</v>
      </c>
      <c r="K1927" s="227" t="s">
        <v>154</v>
      </c>
      <c r="L1927" s="232"/>
      <c r="M1927" s="233" t="s">
        <v>20</v>
      </c>
      <c r="N1927" s="234" t="s">
        <v>48</v>
      </c>
      <c r="O1927" s="37"/>
      <c r="P1927" s="183">
        <f>O1927*H1927</f>
        <v>0</v>
      </c>
      <c r="Q1927" s="183">
        <v>0.012</v>
      </c>
      <c r="R1927" s="183">
        <f>Q1927*H1927</f>
        <v>0.644496</v>
      </c>
      <c r="S1927" s="183">
        <v>0</v>
      </c>
      <c r="T1927" s="184">
        <f>S1927*H1927</f>
        <v>0</v>
      </c>
      <c r="AR1927" s="19" t="s">
        <v>412</v>
      </c>
      <c r="AT1927" s="19" t="s">
        <v>230</v>
      </c>
      <c r="AU1927" s="19" t="s">
        <v>86</v>
      </c>
      <c r="AY1927" s="19" t="s">
        <v>148</v>
      </c>
      <c r="BE1927" s="185">
        <f>IF(N1927="základní",J1927,0)</f>
        <v>0</v>
      </c>
      <c r="BF1927" s="185">
        <f>IF(N1927="snížená",J1927,0)</f>
        <v>0</v>
      </c>
      <c r="BG1927" s="185">
        <f>IF(N1927="zákl. přenesená",J1927,0)</f>
        <v>0</v>
      </c>
      <c r="BH1927" s="185">
        <f>IF(N1927="sníž. přenesená",J1927,0)</f>
        <v>0</v>
      </c>
      <c r="BI1927" s="185">
        <f>IF(N1927="nulová",J1927,0)</f>
        <v>0</v>
      </c>
      <c r="BJ1927" s="19" t="s">
        <v>86</v>
      </c>
      <c r="BK1927" s="185">
        <f>ROUND(I1927*H1927,2)</f>
        <v>0</v>
      </c>
      <c r="BL1927" s="19" t="s">
        <v>258</v>
      </c>
      <c r="BM1927" s="19" t="s">
        <v>1056</v>
      </c>
    </row>
    <row r="1928" spans="2:47" s="1" customFormat="1" ht="40.5">
      <c r="B1928" s="36"/>
      <c r="D1928" s="186" t="s">
        <v>156</v>
      </c>
      <c r="F1928" s="187" t="s">
        <v>1057</v>
      </c>
      <c r="I1928" s="147"/>
      <c r="L1928" s="36"/>
      <c r="M1928" s="65"/>
      <c r="N1928" s="37"/>
      <c r="O1928" s="37"/>
      <c r="P1928" s="37"/>
      <c r="Q1928" s="37"/>
      <c r="R1928" s="37"/>
      <c r="S1928" s="37"/>
      <c r="T1928" s="66"/>
      <c r="AT1928" s="19" t="s">
        <v>156</v>
      </c>
      <c r="AU1928" s="19" t="s">
        <v>86</v>
      </c>
    </row>
    <row r="1929" spans="2:51" s="12" customFormat="1" ht="13.5">
      <c r="B1929" s="188"/>
      <c r="D1929" s="186" t="s">
        <v>158</v>
      </c>
      <c r="E1929" s="189" t="s">
        <v>20</v>
      </c>
      <c r="F1929" s="190" t="s">
        <v>468</v>
      </c>
      <c r="H1929" s="191" t="s">
        <v>20</v>
      </c>
      <c r="I1929" s="192"/>
      <c r="L1929" s="188"/>
      <c r="M1929" s="193"/>
      <c r="N1929" s="194"/>
      <c r="O1929" s="194"/>
      <c r="P1929" s="194"/>
      <c r="Q1929" s="194"/>
      <c r="R1929" s="194"/>
      <c r="S1929" s="194"/>
      <c r="T1929" s="195"/>
      <c r="AT1929" s="191" t="s">
        <v>158</v>
      </c>
      <c r="AU1929" s="191" t="s">
        <v>86</v>
      </c>
      <c r="AV1929" s="12" t="s">
        <v>22</v>
      </c>
      <c r="AW1929" s="12" t="s">
        <v>40</v>
      </c>
      <c r="AX1929" s="12" t="s">
        <v>76</v>
      </c>
      <c r="AY1929" s="191" t="s">
        <v>148</v>
      </c>
    </row>
    <row r="1930" spans="2:51" s="13" customFormat="1" ht="13.5">
      <c r="B1930" s="196"/>
      <c r="D1930" s="197" t="s">
        <v>158</v>
      </c>
      <c r="E1930" s="198" t="s">
        <v>20</v>
      </c>
      <c r="F1930" s="199" t="s">
        <v>1049</v>
      </c>
      <c r="H1930" s="200">
        <v>53.708</v>
      </c>
      <c r="I1930" s="201"/>
      <c r="L1930" s="196"/>
      <c r="M1930" s="202"/>
      <c r="N1930" s="203"/>
      <c r="O1930" s="203"/>
      <c r="P1930" s="203"/>
      <c r="Q1930" s="203"/>
      <c r="R1930" s="203"/>
      <c r="S1930" s="203"/>
      <c r="T1930" s="204"/>
      <c r="AT1930" s="205" t="s">
        <v>158</v>
      </c>
      <c r="AU1930" s="205" t="s">
        <v>86</v>
      </c>
      <c r="AV1930" s="13" t="s">
        <v>86</v>
      </c>
      <c r="AW1930" s="13" t="s">
        <v>40</v>
      </c>
      <c r="AX1930" s="13" t="s">
        <v>22</v>
      </c>
      <c r="AY1930" s="205" t="s">
        <v>148</v>
      </c>
    </row>
    <row r="1931" spans="2:65" s="1" customFormat="1" ht="22.5" customHeight="1">
      <c r="B1931" s="173"/>
      <c r="C1931" s="174" t="s">
        <v>1048</v>
      </c>
      <c r="D1931" s="174" t="s">
        <v>150</v>
      </c>
      <c r="E1931" s="175" t="s">
        <v>1058</v>
      </c>
      <c r="F1931" s="176" t="s">
        <v>1059</v>
      </c>
      <c r="G1931" s="177" t="s">
        <v>304</v>
      </c>
      <c r="H1931" s="178">
        <v>1</v>
      </c>
      <c r="I1931" s="179"/>
      <c r="J1931" s="180">
        <f>ROUND(I1931*H1931,2)</f>
        <v>0</v>
      </c>
      <c r="K1931" s="176" t="s">
        <v>154</v>
      </c>
      <c r="L1931" s="36"/>
      <c r="M1931" s="181" t="s">
        <v>20</v>
      </c>
      <c r="N1931" s="182" t="s">
        <v>48</v>
      </c>
      <c r="O1931" s="37"/>
      <c r="P1931" s="183">
        <f>O1931*H1931</f>
        <v>0</v>
      </c>
      <c r="Q1931" s="183">
        <v>0</v>
      </c>
      <c r="R1931" s="183">
        <f>Q1931*H1931</f>
        <v>0</v>
      </c>
      <c r="S1931" s="183">
        <v>0</v>
      </c>
      <c r="T1931" s="184">
        <f>S1931*H1931</f>
        <v>0</v>
      </c>
      <c r="AR1931" s="19" t="s">
        <v>258</v>
      </c>
      <c r="AT1931" s="19" t="s">
        <v>150</v>
      </c>
      <c r="AU1931" s="19" t="s">
        <v>86</v>
      </c>
      <c r="AY1931" s="19" t="s">
        <v>148</v>
      </c>
      <c r="BE1931" s="185">
        <f>IF(N1931="základní",J1931,0)</f>
        <v>0</v>
      </c>
      <c r="BF1931" s="185">
        <f>IF(N1931="snížená",J1931,0)</f>
        <v>0</v>
      </c>
      <c r="BG1931" s="185">
        <f>IF(N1931="zákl. přenesená",J1931,0)</f>
        <v>0</v>
      </c>
      <c r="BH1931" s="185">
        <f>IF(N1931="sníž. přenesená",J1931,0)</f>
        <v>0</v>
      </c>
      <c r="BI1931" s="185">
        <f>IF(N1931="nulová",J1931,0)</f>
        <v>0</v>
      </c>
      <c r="BJ1931" s="19" t="s">
        <v>86</v>
      </c>
      <c r="BK1931" s="185">
        <f>ROUND(I1931*H1931,2)</f>
        <v>0</v>
      </c>
      <c r="BL1931" s="19" t="s">
        <v>258</v>
      </c>
      <c r="BM1931" s="19" t="s">
        <v>1060</v>
      </c>
    </row>
    <row r="1932" spans="2:47" s="1" customFormat="1" ht="27">
      <c r="B1932" s="36"/>
      <c r="D1932" s="186" t="s">
        <v>156</v>
      </c>
      <c r="F1932" s="187" t="s">
        <v>1061</v>
      </c>
      <c r="I1932" s="147"/>
      <c r="L1932" s="36"/>
      <c r="M1932" s="65"/>
      <c r="N1932" s="37"/>
      <c r="O1932" s="37"/>
      <c r="P1932" s="37"/>
      <c r="Q1932" s="37"/>
      <c r="R1932" s="37"/>
      <c r="S1932" s="37"/>
      <c r="T1932" s="66"/>
      <c r="AT1932" s="19" t="s">
        <v>156</v>
      </c>
      <c r="AU1932" s="19" t="s">
        <v>86</v>
      </c>
    </row>
    <row r="1933" spans="2:51" s="12" customFormat="1" ht="13.5">
      <c r="B1933" s="188"/>
      <c r="D1933" s="186" t="s">
        <v>158</v>
      </c>
      <c r="E1933" s="189" t="s">
        <v>20</v>
      </c>
      <c r="F1933" s="190" t="s">
        <v>1062</v>
      </c>
      <c r="H1933" s="191" t="s">
        <v>20</v>
      </c>
      <c r="I1933" s="192"/>
      <c r="L1933" s="188"/>
      <c r="M1933" s="193"/>
      <c r="N1933" s="194"/>
      <c r="O1933" s="194"/>
      <c r="P1933" s="194"/>
      <c r="Q1933" s="194"/>
      <c r="R1933" s="194"/>
      <c r="S1933" s="194"/>
      <c r="T1933" s="195"/>
      <c r="AT1933" s="191" t="s">
        <v>158</v>
      </c>
      <c r="AU1933" s="191" t="s">
        <v>86</v>
      </c>
      <c r="AV1933" s="12" t="s">
        <v>22</v>
      </c>
      <c r="AW1933" s="12" t="s">
        <v>40</v>
      </c>
      <c r="AX1933" s="12" t="s">
        <v>76</v>
      </c>
      <c r="AY1933" s="191" t="s">
        <v>148</v>
      </c>
    </row>
    <row r="1934" spans="2:51" s="12" customFormat="1" ht="13.5">
      <c r="B1934" s="188"/>
      <c r="D1934" s="186" t="s">
        <v>158</v>
      </c>
      <c r="E1934" s="189" t="s">
        <v>20</v>
      </c>
      <c r="F1934" s="190" t="s">
        <v>293</v>
      </c>
      <c r="H1934" s="191" t="s">
        <v>20</v>
      </c>
      <c r="I1934" s="192"/>
      <c r="L1934" s="188"/>
      <c r="M1934" s="193"/>
      <c r="N1934" s="194"/>
      <c r="O1934" s="194"/>
      <c r="P1934" s="194"/>
      <c r="Q1934" s="194"/>
      <c r="R1934" s="194"/>
      <c r="S1934" s="194"/>
      <c r="T1934" s="195"/>
      <c r="AT1934" s="191" t="s">
        <v>158</v>
      </c>
      <c r="AU1934" s="191" t="s">
        <v>86</v>
      </c>
      <c r="AV1934" s="12" t="s">
        <v>22</v>
      </c>
      <c r="AW1934" s="12" t="s">
        <v>40</v>
      </c>
      <c r="AX1934" s="12" t="s">
        <v>76</v>
      </c>
      <c r="AY1934" s="191" t="s">
        <v>148</v>
      </c>
    </row>
    <row r="1935" spans="2:51" s="13" customFormat="1" ht="13.5">
      <c r="B1935" s="196"/>
      <c r="D1935" s="197" t="s">
        <v>158</v>
      </c>
      <c r="E1935" s="198" t="s">
        <v>20</v>
      </c>
      <c r="F1935" s="199" t="s">
        <v>22</v>
      </c>
      <c r="H1935" s="200">
        <v>1</v>
      </c>
      <c r="I1935" s="201"/>
      <c r="L1935" s="196"/>
      <c r="M1935" s="202"/>
      <c r="N1935" s="203"/>
      <c r="O1935" s="203"/>
      <c r="P1935" s="203"/>
      <c r="Q1935" s="203"/>
      <c r="R1935" s="203"/>
      <c r="S1935" s="203"/>
      <c r="T1935" s="204"/>
      <c r="AT1935" s="205" t="s">
        <v>158</v>
      </c>
      <c r="AU1935" s="205" t="s">
        <v>86</v>
      </c>
      <c r="AV1935" s="13" t="s">
        <v>86</v>
      </c>
      <c r="AW1935" s="13" t="s">
        <v>40</v>
      </c>
      <c r="AX1935" s="13" t="s">
        <v>22</v>
      </c>
      <c r="AY1935" s="205" t="s">
        <v>148</v>
      </c>
    </row>
    <row r="1936" spans="2:65" s="1" customFormat="1" ht="22.5" customHeight="1">
      <c r="B1936" s="173"/>
      <c r="C1936" s="225" t="s">
        <v>1052</v>
      </c>
      <c r="D1936" s="225" t="s">
        <v>230</v>
      </c>
      <c r="E1936" s="226" t="s">
        <v>1063</v>
      </c>
      <c r="F1936" s="227" t="s">
        <v>1064</v>
      </c>
      <c r="G1936" s="228" t="s">
        <v>304</v>
      </c>
      <c r="H1936" s="229">
        <v>1</v>
      </c>
      <c r="I1936" s="230"/>
      <c r="J1936" s="231">
        <f>ROUND(I1936*H1936,2)</f>
        <v>0</v>
      </c>
      <c r="K1936" s="227" t="s">
        <v>154</v>
      </c>
      <c r="L1936" s="232"/>
      <c r="M1936" s="233" t="s">
        <v>20</v>
      </c>
      <c r="N1936" s="234" t="s">
        <v>48</v>
      </c>
      <c r="O1936" s="37"/>
      <c r="P1936" s="183">
        <f>O1936*H1936</f>
        <v>0</v>
      </c>
      <c r="Q1936" s="183">
        <v>0.0012</v>
      </c>
      <c r="R1936" s="183">
        <f>Q1936*H1936</f>
        <v>0.0012</v>
      </c>
      <c r="S1936" s="183">
        <v>0</v>
      </c>
      <c r="T1936" s="184">
        <f>S1936*H1936</f>
        <v>0</v>
      </c>
      <c r="AR1936" s="19" t="s">
        <v>412</v>
      </c>
      <c r="AT1936" s="19" t="s">
        <v>230</v>
      </c>
      <c r="AU1936" s="19" t="s">
        <v>86</v>
      </c>
      <c r="AY1936" s="19" t="s">
        <v>148</v>
      </c>
      <c r="BE1936" s="185">
        <f>IF(N1936="základní",J1936,0)</f>
        <v>0</v>
      </c>
      <c r="BF1936" s="185">
        <f>IF(N1936="snížená",J1936,0)</f>
        <v>0</v>
      </c>
      <c r="BG1936" s="185">
        <f>IF(N1936="zákl. přenesená",J1936,0)</f>
        <v>0</v>
      </c>
      <c r="BH1936" s="185">
        <f>IF(N1936="sníž. přenesená",J1936,0)</f>
        <v>0</v>
      </c>
      <c r="BI1936" s="185">
        <f>IF(N1936="nulová",J1936,0)</f>
        <v>0</v>
      </c>
      <c r="BJ1936" s="19" t="s">
        <v>86</v>
      </c>
      <c r="BK1936" s="185">
        <f>ROUND(I1936*H1936,2)</f>
        <v>0</v>
      </c>
      <c r="BL1936" s="19" t="s">
        <v>258</v>
      </c>
      <c r="BM1936" s="19" t="s">
        <v>1065</v>
      </c>
    </row>
    <row r="1937" spans="2:65" s="1" customFormat="1" ht="22.5" customHeight="1">
      <c r="B1937" s="173"/>
      <c r="C1937" s="174" t="s">
        <v>1056</v>
      </c>
      <c r="D1937" s="174" t="s">
        <v>150</v>
      </c>
      <c r="E1937" s="175" t="s">
        <v>1066</v>
      </c>
      <c r="F1937" s="176" t="s">
        <v>1067</v>
      </c>
      <c r="G1937" s="177" t="s">
        <v>221</v>
      </c>
      <c r="H1937" s="178">
        <v>5.247</v>
      </c>
      <c r="I1937" s="179"/>
      <c r="J1937" s="180">
        <f>ROUND(I1937*H1937,2)</f>
        <v>0</v>
      </c>
      <c r="K1937" s="176" t="s">
        <v>154</v>
      </c>
      <c r="L1937" s="36"/>
      <c r="M1937" s="181" t="s">
        <v>20</v>
      </c>
      <c r="N1937" s="182" t="s">
        <v>48</v>
      </c>
      <c r="O1937" s="37"/>
      <c r="P1937" s="183">
        <f>O1937*H1937</f>
        <v>0</v>
      </c>
      <c r="Q1937" s="183">
        <v>0</v>
      </c>
      <c r="R1937" s="183">
        <f>Q1937*H1937</f>
        <v>0</v>
      </c>
      <c r="S1937" s="183">
        <v>0</v>
      </c>
      <c r="T1937" s="184">
        <f>S1937*H1937</f>
        <v>0</v>
      </c>
      <c r="AR1937" s="19" t="s">
        <v>258</v>
      </c>
      <c r="AT1937" s="19" t="s">
        <v>150</v>
      </c>
      <c r="AU1937" s="19" t="s">
        <v>86</v>
      </c>
      <c r="AY1937" s="19" t="s">
        <v>148</v>
      </c>
      <c r="BE1937" s="185">
        <f>IF(N1937="základní",J1937,0)</f>
        <v>0</v>
      </c>
      <c r="BF1937" s="185">
        <f>IF(N1937="snížená",J1937,0)</f>
        <v>0</v>
      </c>
      <c r="BG1937" s="185">
        <f>IF(N1937="zákl. přenesená",J1937,0)</f>
        <v>0</v>
      </c>
      <c r="BH1937" s="185">
        <f>IF(N1937="sníž. přenesená",J1937,0)</f>
        <v>0</v>
      </c>
      <c r="BI1937" s="185">
        <f>IF(N1937="nulová",J1937,0)</f>
        <v>0</v>
      </c>
      <c r="BJ1937" s="19" t="s">
        <v>86</v>
      </c>
      <c r="BK1937" s="185">
        <f>ROUND(I1937*H1937,2)</f>
        <v>0</v>
      </c>
      <c r="BL1937" s="19" t="s">
        <v>258</v>
      </c>
      <c r="BM1937" s="19" t="s">
        <v>1068</v>
      </c>
    </row>
    <row r="1938" spans="2:47" s="1" customFormat="1" ht="27">
      <c r="B1938" s="36"/>
      <c r="D1938" s="186" t="s">
        <v>156</v>
      </c>
      <c r="F1938" s="187" t="s">
        <v>1069</v>
      </c>
      <c r="I1938" s="147"/>
      <c r="L1938" s="36"/>
      <c r="M1938" s="65"/>
      <c r="N1938" s="37"/>
      <c r="O1938" s="37"/>
      <c r="P1938" s="37"/>
      <c r="Q1938" s="37"/>
      <c r="R1938" s="37"/>
      <c r="S1938" s="37"/>
      <c r="T1938" s="66"/>
      <c r="AT1938" s="19" t="s">
        <v>156</v>
      </c>
      <c r="AU1938" s="19" t="s">
        <v>86</v>
      </c>
    </row>
    <row r="1939" spans="2:63" s="11" customFormat="1" ht="29.25" customHeight="1">
      <c r="B1939" s="159"/>
      <c r="D1939" s="170" t="s">
        <v>75</v>
      </c>
      <c r="E1939" s="171" t="s">
        <v>1070</v>
      </c>
      <c r="F1939" s="171" t="s">
        <v>1071</v>
      </c>
      <c r="I1939" s="162"/>
      <c r="J1939" s="172">
        <f>BK1939</f>
        <v>0</v>
      </c>
      <c r="L1939" s="159"/>
      <c r="M1939" s="164"/>
      <c r="N1939" s="165"/>
      <c r="O1939" s="165"/>
      <c r="P1939" s="166">
        <f>SUM(P1940:P1953)</f>
        <v>0</v>
      </c>
      <c r="Q1939" s="165"/>
      <c r="R1939" s="166">
        <f>SUM(R1940:R1953)</f>
        <v>0.00711374</v>
      </c>
      <c r="S1939" s="165"/>
      <c r="T1939" s="167">
        <f>SUM(T1940:T1953)</f>
        <v>0</v>
      </c>
      <c r="AR1939" s="160" t="s">
        <v>86</v>
      </c>
      <c r="AT1939" s="168" t="s">
        <v>75</v>
      </c>
      <c r="AU1939" s="168" t="s">
        <v>22</v>
      </c>
      <c r="AY1939" s="160" t="s">
        <v>148</v>
      </c>
      <c r="BK1939" s="169">
        <f>SUM(BK1940:BK1953)</f>
        <v>0</v>
      </c>
    </row>
    <row r="1940" spans="2:65" s="1" customFormat="1" ht="22.5" customHeight="1">
      <c r="B1940" s="173"/>
      <c r="C1940" s="174" t="s">
        <v>1072</v>
      </c>
      <c r="D1940" s="174" t="s">
        <v>150</v>
      </c>
      <c r="E1940" s="175" t="s">
        <v>1073</v>
      </c>
      <c r="F1940" s="176" t="s">
        <v>1074</v>
      </c>
      <c r="G1940" s="177" t="s">
        <v>273</v>
      </c>
      <c r="H1940" s="178">
        <v>3</v>
      </c>
      <c r="I1940" s="179"/>
      <c r="J1940" s="180">
        <f>ROUND(I1940*H1940,2)</f>
        <v>0</v>
      </c>
      <c r="K1940" s="176" t="s">
        <v>154</v>
      </c>
      <c r="L1940" s="36"/>
      <c r="M1940" s="181" t="s">
        <v>20</v>
      </c>
      <c r="N1940" s="182" t="s">
        <v>48</v>
      </c>
      <c r="O1940" s="37"/>
      <c r="P1940" s="183">
        <f>O1940*H1940</f>
        <v>0</v>
      </c>
      <c r="Q1940" s="183">
        <v>0.00189458</v>
      </c>
      <c r="R1940" s="183">
        <f>Q1940*H1940</f>
        <v>0.0056837400000000005</v>
      </c>
      <c r="S1940" s="183">
        <v>0</v>
      </c>
      <c r="T1940" s="184">
        <f>S1940*H1940</f>
        <v>0</v>
      </c>
      <c r="AR1940" s="19" t="s">
        <v>258</v>
      </c>
      <c r="AT1940" s="19" t="s">
        <v>150</v>
      </c>
      <c r="AU1940" s="19" t="s">
        <v>86</v>
      </c>
      <c r="AY1940" s="19" t="s">
        <v>148</v>
      </c>
      <c r="BE1940" s="185">
        <f>IF(N1940="základní",J1940,0)</f>
        <v>0</v>
      </c>
      <c r="BF1940" s="185">
        <f>IF(N1940="snížená",J1940,0)</f>
        <v>0</v>
      </c>
      <c r="BG1940" s="185">
        <f>IF(N1940="zákl. přenesená",J1940,0)</f>
        <v>0</v>
      </c>
      <c r="BH1940" s="185">
        <f>IF(N1940="sníž. přenesená",J1940,0)</f>
        <v>0</v>
      </c>
      <c r="BI1940" s="185">
        <f>IF(N1940="nulová",J1940,0)</f>
        <v>0</v>
      </c>
      <c r="BJ1940" s="19" t="s">
        <v>86</v>
      </c>
      <c r="BK1940" s="185">
        <f>ROUND(I1940*H1940,2)</f>
        <v>0</v>
      </c>
      <c r="BL1940" s="19" t="s">
        <v>258</v>
      </c>
      <c r="BM1940" s="19" t="s">
        <v>1075</v>
      </c>
    </row>
    <row r="1941" spans="2:47" s="1" customFormat="1" ht="13.5">
      <c r="B1941" s="36"/>
      <c r="D1941" s="186" t="s">
        <v>156</v>
      </c>
      <c r="F1941" s="187" t="s">
        <v>1076</v>
      </c>
      <c r="I1941" s="147"/>
      <c r="L1941" s="36"/>
      <c r="M1941" s="65"/>
      <c r="N1941" s="37"/>
      <c r="O1941" s="37"/>
      <c r="P1941" s="37"/>
      <c r="Q1941" s="37"/>
      <c r="R1941" s="37"/>
      <c r="S1941" s="37"/>
      <c r="T1941" s="66"/>
      <c r="AT1941" s="19" t="s">
        <v>156</v>
      </c>
      <c r="AU1941" s="19" t="s">
        <v>86</v>
      </c>
    </row>
    <row r="1942" spans="2:51" s="12" customFormat="1" ht="13.5">
      <c r="B1942" s="188"/>
      <c r="D1942" s="186" t="s">
        <v>158</v>
      </c>
      <c r="E1942" s="189" t="s">
        <v>20</v>
      </c>
      <c r="F1942" s="190" t="s">
        <v>1077</v>
      </c>
      <c r="H1942" s="191" t="s">
        <v>20</v>
      </c>
      <c r="I1942" s="192"/>
      <c r="L1942" s="188"/>
      <c r="M1942" s="193"/>
      <c r="N1942" s="194"/>
      <c r="O1942" s="194"/>
      <c r="P1942" s="194"/>
      <c r="Q1942" s="194"/>
      <c r="R1942" s="194"/>
      <c r="S1942" s="194"/>
      <c r="T1942" s="195"/>
      <c r="AT1942" s="191" t="s">
        <v>158</v>
      </c>
      <c r="AU1942" s="191" t="s">
        <v>86</v>
      </c>
      <c r="AV1942" s="12" t="s">
        <v>22</v>
      </c>
      <c r="AW1942" s="12" t="s">
        <v>40</v>
      </c>
      <c r="AX1942" s="12" t="s">
        <v>76</v>
      </c>
      <c r="AY1942" s="191" t="s">
        <v>148</v>
      </c>
    </row>
    <row r="1943" spans="2:51" s="12" customFormat="1" ht="13.5">
      <c r="B1943" s="188"/>
      <c r="D1943" s="186" t="s">
        <v>158</v>
      </c>
      <c r="E1943" s="189" t="s">
        <v>20</v>
      </c>
      <c r="F1943" s="190" t="s">
        <v>167</v>
      </c>
      <c r="H1943" s="191" t="s">
        <v>20</v>
      </c>
      <c r="I1943" s="192"/>
      <c r="L1943" s="188"/>
      <c r="M1943" s="193"/>
      <c r="N1943" s="194"/>
      <c r="O1943" s="194"/>
      <c r="P1943" s="194"/>
      <c r="Q1943" s="194"/>
      <c r="R1943" s="194"/>
      <c r="S1943" s="194"/>
      <c r="T1943" s="195"/>
      <c r="AT1943" s="191" t="s">
        <v>158</v>
      </c>
      <c r="AU1943" s="191" t="s">
        <v>86</v>
      </c>
      <c r="AV1943" s="12" t="s">
        <v>22</v>
      </c>
      <c r="AW1943" s="12" t="s">
        <v>40</v>
      </c>
      <c r="AX1943" s="12" t="s">
        <v>76</v>
      </c>
      <c r="AY1943" s="191" t="s">
        <v>148</v>
      </c>
    </row>
    <row r="1944" spans="2:51" s="12" customFormat="1" ht="13.5">
      <c r="B1944" s="188"/>
      <c r="D1944" s="186" t="s">
        <v>158</v>
      </c>
      <c r="E1944" s="189" t="s">
        <v>20</v>
      </c>
      <c r="F1944" s="190" t="s">
        <v>168</v>
      </c>
      <c r="H1944" s="191" t="s">
        <v>20</v>
      </c>
      <c r="I1944" s="192"/>
      <c r="L1944" s="188"/>
      <c r="M1944" s="193"/>
      <c r="N1944" s="194"/>
      <c r="O1944" s="194"/>
      <c r="P1944" s="194"/>
      <c r="Q1944" s="194"/>
      <c r="R1944" s="194"/>
      <c r="S1944" s="194"/>
      <c r="T1944" s="195"/>
      <c r="AT1944" s="191" t="s">
        <v>158</v>
      </c>
      <c r="AU1944" s="191" t="s">
        <v>86</v>
      </c>
      <c r="AV1944" s="12" t="s">
        <v>22</v>
      </c>
      <c r="AW1944" s="12" t="s">
        <v>40</v>
      </c>
      <c r="AX1944" s="12" t="s">
        <v>76</v>
      </c>
      <c r="AY1944" s="191" t="s">
        <v>148</v>
      </c>
    </row>
    <row r="1945" spans="2:51" s="13" customFormat="1" ht="13.5">
      <c r="B1945" s="196"/>
      <c r="D1945" s="197" t="s">
        <v>158</v>
      </c>
      <c r="E1945" s="198" t="s">
        <v>20</v>
      </c>
      <c r="F1945" s="199" t="s">
        <v>170</v>
      </c>
      <c r="H1945" s="200">
        <v>3</v>
      </c>
      <c r="I1945" s="201"/>
      <c r="L1945" s="196"/>
      <c r="M1945" s="202"/>
      <c r="N1945" s="203"/>
      <c r="O1945" s="203"/>
      <c r="P1945" s="203"/>
      <c r="Q1945" s="203"/>
      <c r="R1945" s="203"/>
      <c r="S1945" s="203"/>
      <c r="T1945" s="204"/>
      <c r="AT1945" s="205" t="s">
        <v>158</v>
      </c>
      <c r="AU1945" s="205" t="s">
        <v>86</v>
      </c>
      <c r="AV1945" s="13" t="s">
        <v>86</v>
      </c>
      <c r="AW1945" s="13" t="s">
        <v>40</v>
      </c>
      <c r="AX1945" s="13" t="s">
        <v>22</v>
      </c>
      <c r="AY1945" s="205" t="s">
        <v>148</v>
      </c>
    </row>
    <row r="1946" spans="2:65" s="1" customFormat="1" ht="22.5" customHeight="1">
      <c r="B1946" s="173"/>
      <c r="C1946" s="174" t="s">
        <v>1060</v>
      </c>
      <c r="D1946" s="174" t="s">
        <v>150</v>
      </c>
      <c r="E1946" s="175" t="s">
        <v>1078</v>
      </c>
      <c r="F1946" s="176" t="s">
        <v>1079</v>
      </c>
      <c r="G1946" s="177" t="s">
        <v>304</v>
      </c>
      <c r="H1946" s="178">
        <v>1</v>
      </c>
      <c r="I1946" s="179"/>
      <c r="J1946" s="180">
        <f>ROUND(I1946*H1946,2)</f>
        <v>0</v>
      </c>
      <c r="K1946" s="176" t="s">
        <v>154</v>
      </c>
      <c r="L1946" s="36"/>
      <c r="M1946" s="181" t="s">
        <v>20</v>
      </c>
      <c r="N1946" s="182" t="s">
        <v>48</v>
      </c>
      <c r="O1946" s="37"/>
      <c r="P1946" s="183">
        <f>O1946*H1946</f>
        <v>0</v>
      </c>
      <c r="Q1946" s="183">
        <v>0.00143</v>
      </c>
      <c r="R1946" s="183">
        <f>Q1946*H1946</f>
        <v>0.00143</v>
      </c>
      <c r="S1946" s="183">
        <v>0</v>
      </c>
      <c r="T1946" s="184">
        <f>S1946*H1946</f>
        <v>0</v>
      </c>
      <c r="AR1946" s="19" t="s">
        <v>258</v>
      </c>
      <c r="AT1946" s="19" t="s">
        <v>150</v>
      </c>
      <c r="AU1946" s="19" t="s">
        <v>86</v>
      </c>
      <c r="AY1946" s="19" t="s">
        <v>148</v>
      </c>
      <c r="BE1946" s="185">
        <f>IF(N1946="základní",J1946,0)</f>
        <v>0</v>
      </c>
      <c r="BF1946" s="185">
        <f>IF(N1946="snížená",J1946,0)</f>
        <v>0</v>
      </c>
      <c r="BG1946" s="185">
        <f>IF(N1946="zákl. přenesená",J1946,0)</f>
        <v>0</v>
      </c>
      <c r="BH1946" s="185">
        <f>IF(N1946="sníž. přenesená",J1946,0)</f>
        <v>0</v>
      </c>
      <c r="BI1946" s="185">
        <f>IF(N1946="nulová",J1946,0)</f>
        <v>0</v>
      </c>
      <c r="BJ1946" s="19" t="s">
        <v>86</v>
      </c>
      <c r="BK1946" s="185">
        <f>ROUND(I1946*H1946,2)</f>
        <v>0</v>
      </c>
      <c r="BL1946" s="19" t="s">
        <v>258</v>
      </c>
      <c r="BM1946" s="19" t="s">
        <v>1080</v>
      </c>
    </row>
    <row r="1947" spans="2:47" s="1" customFormat="1" ht="13.5">
      <c r="B1947" s="36"/>
      <c r="D1947" s="186" t="s">
        <v>156</v>
      </c>
      <c r="F1947" s="187" t="s">
        <v>1081</v>
      </c>
      <c r="I1947" s="147"/>
      <c r="L1947" s="36"/>
      <c r="M1947" s="65"/>
      <c r="N1947" s="37"/>
      <c r="O1947" s="37"/>
      <c r="P1947" s="37"/>
      <c r="Q1947" s="37"/>
      <c r="R1947" s="37"/>
      <c r="S1947" s="37"/>
      <c r="T1947" s="66"/>
      <c r="AT1947" s="19" t="s">
        <v>156</v>
      </c>
      <c r="AU1947" s="19" t="s">
        <v>86</v>
      </c>
    </row>
    <row r="1948" spans="2:51" s="12" customFormat="1" ht="13.5">
      <c r="B1948" s="188"/>
      <c r="D1948" s="186" t="s">
        <v>158</v>
      </c>
      <c r="E1948" s="189" t="s">
        <v>20</v>
      </c>
      <c r="F1948" s="190" t="s">
        <v>1082</v>
      </c>
      <c r="H1948" s="191" t="s">
        <v>20</v>
      </c>
      <c r="I1948" s="192"/>
      <c r="L1948" s="188"/>
      <c r="M1948" s="193"/>
      <c r="N1948" s="194"/>
      <c r="O1948" s="194"/>
      <c r="P1948" s="194"/>
      <c r="Q1948" s="194"/>
      <c r="R1948" s="194"/>
      <c r="S1948" s="194"/>
      <c r="T1948" s="195"/>
      <c r="AT1948" s="191" t="s">
        <v>158</v>
      </c>
      <c r="AU1948" s="191" t="s">
        <v>86</v>
      </c>
      <c r="AV1948" s="12" t="s">
        <v>22</v>
      </c>
      <c r="AW1948" s="12" t="s">
        <v>40</v>
      </c>
      <c r="AX1948" s="12" t="s">
        <v>76</v>
      </c>
      <c r="AY1948" s="191" t="s">
        <v>148</v>
      </c>
    </row>
    <row r="1949" spans="2:51" s="12" customFormat="1" ht="13.5">
      <c r="B1949" s="188"/>
      <c r="D1949" s="186" t="s">
        <v>158</v>
      </c>
      <c r="E1949" s="189" t="s">
        <v>20</v>
      </c>
      <c r="F1949" s="190" t="s">
        <v>167</v>
      </c>
      <c r="H1949" s="191" t="s">
        <v>20</v>
      </c>
      <c r="I1949" s="192"/>
      <c r="L1949" s="188"/>
      <c r="M1949" s="193"/>
      <c r="N1949" s="194"/>
      <c r="O1949" s="194"/>
      <c r="P1949" s="194"/>
      <c r="Q1949" s="194"/>
      <c r="R1949" s="194"/>
      <c r="S1949" s="194"/>
      <c r="T1949" s="195"/>
      <c r="AT1949" s="191" t="s">
        <v>158</v>
      </c>
      <c r="AU1949" s="191" t="s">
        <v>86</v>
      </c>
      <c r="AV1949" s="12" t="s">
        <v>22</v>
      </c>
      <c r="AW1949" s="12" t="s">
        <v>40</v>
      </c>
      <c r="AX1949" s="12" t="s">
        <v>76</v>
      </c>
      <c r="AY1949" s="191" t="s">
        <v>148</v>
      </c>
    </row>
    <row r="1950" spans="2:51" s="12" customFormat="1" ht="13.5">
      <c r="B1950" s="188"/>
      <c r="D1950" s="186" t="s">
        <v>158</v>
      </c>
      <c r="E1950" s="189" t="s">
        <v>20</v>
      </c>
      <c r="F1950" s="190" t="s">
        <v>168</v>
      </c>
      <c r="H1950" s="191" t="s">
        <v>20</v>
      </c>
      <c r="I1950" s="192"/>
      <c r="L1950" s="188"/>
      <c r="M1950" s="193"/>
      <c r="N1950" s="194"/>
      <c r="O1950" s="194"/>
      <c r="P1950" s="194"/>
      <c r="Q1950" s="194"/>
      <c r="R1950" s="194"/>
      <c r="S1950" s="194"/>
      <c r="T1950" s="195"/>
      <c r="AT1950" s="191" t="s">
        <v>158</v>
      </c>
      <c r="AU1950" s="191" t="s">
        <v>86</v>
      </c>
      <c r="AV1950" s="12" t="s">
        <v>22</v>
      </c>
      <c r="AW1950" s="12" t="s">
        <v>40</v>
      </c>
      <c r="AX1950" s="12" t="s">
        <v>76</v>
      </c>
      <c r="AY1950" s="191" t="s">
        <v>148</v>
      </c>
    </row>
    <row r="1951" spans="2:51" s="13" customFormat="1" ht="13.5">
      <c r="B1951" s="196"/>
      <c r="D1951" s="197" t="s">
        <v>158</v>
      </c>
      <c r="E1951" s="198" t="s">
        <v>20</v>
      </c>
      <c r="F1951" s="199" t="s">
        <v>22</v>
      </c>
      <c r="H1951" s="200">
        <v>1</v>
      </c>
      <c r="I1951" s="201"/>
      <c r="L1951" s="196"/>
      <c r="M1951" s="202"/>
      <c r="N1951" s="203"/>
      <c r="O1951" s="203"/>
      <c r="P1951" s="203"/>
      <c r="Q1951" s="203"/>
      <c r="R1951" s="203"/>
      <c r="S1951" s="203"/>
      <c r="T1951" s="204"/>
      <c r="AT1951" s="205" t="s">
        <v>158</v>
      </c>
      <c r="AU1951" s="205" t="s">
        <v>86</v>
      </c>
      <c r="AV1951" s="13" t="s">
        <v>86</v>
      </c>
      <c r="AW1951" s="13" t="s">
        <v>40</v>
      </c>
      <c r="AX1951" s="13" t="s">
        <v>22</v>
      </c>
      <c r="AY1951" s="205" t="s">
        <v>148</v>
      </c>
    </row>
    <row r="1952" spans="2:65" s="1" customFormat="1" ht="22.5" customHeight="1">
      <c r="B1952" s="173"/>
      <c r="C1952" s="174" t="s">
        <v>1083</v>
      </c>
      <c r="D1952" s="174" t="s">
        <v>150</v>
      </c>
      <c r="E1952" s="175" t="s">
        <v>1084</v>
      </c>
      <c r="F1952" s="176" t="s">
        <v>1085</v>
      </c>
      <c r="G1952" s="177" t="s">
        <v>221</v>
      </c>
      <c r="H1952" s="178">
        <v>0.007</v>
      </c>
      <c r="I1952" s="179"/>
      <c r="J1952" s="180">
        <f>ROUND(I1952*H1952,2)</f>
        <v>0</v>
      </c>
      <c r="K1952" s="176" t="s">
        <v>154</v>
      </c>
      <c r="L1952" s="36"/>
      <c r="M1952" s="181" t="s">
        <v>20</v>
      </c>
      <c r="N1952" s="182" t="s">
        <v>48</v>
      </c>
      <c r="O1952" s="37"/>
      <c r="P1952" s="183">
        <f>O1952*H1952</f>
        <v>0</v>
      </c>
      <c r="Q1952" s="183">
        <v>0</v>
      </c>
      <c r="R1952" s="183">
        <f>Q1952*H1952</f>
        <v>0</v>
      </c>
      <c r="S1952" s="183">
        <v>0</v>
      </c>
      <c r="T1952" s="184">
        <f>S1952*H1952</f>
        <v>0</v>
      </c>
      <c r="AR1952" s="19" t="s">
        <v>258</v>
      </c>
      <c r="AT1952" s="19" t="s">
        <v>150</v>
      </c>
      <c r="AU1952" s="19" t="s">
        <v>86</v>
      </c>
      <c r="AY1952" s="19" t="s">
        <v>148</v>
      </c>
      <c r="BE1952" s="185">
        <f>IF(N1952="základní",J1952,0)</f>
        <v>0</v>
      </c>
      <c r="BF1952" s="185">
        <f>IF(N1952="snížená",J1952,0)</f>
        <v>0</v>
      </c>
      <c r="BG1952" s="185">
        <f>IF(N1952="zákl. přenesená",J1952,0)</f>
        <v>0</v>
      </c>
      <c r="BH1952" s="185">
        <f>IF(N1952="sníž. přenesená",J1952,0)</f>
        <v>0</v>
      </c>
      <c r="BI1952" s="185">
        <f>IF(N1952="nulová",J1952,0)</f>
        <v>0</v>
      </c>
      <c r="BJ1952" s="19" t="s">
        <v>86</v>
      </c>
      <c r="BK1952" s="185">
        <f>ROUND(I1952*H1952,2)</f>
        <v>0</v>
      </c>
      <c r="BL1952" s="19" t="s">
        <v>258</v>
      </c>
      <c r="BM1952" s="19" t="s">
        <v>1086</v>
      </c>
    </row>
    <row r="1953" spans="2:47" s="1" customFormat="1" ht="27">
      <c r="B1953" s="36"/>
      <c r="D1953" s="186" t="s">
        <v>156</v>
      </c>
      <c r="F1953" s="187" t="s">
        <v>1087</v>
      </c>
      <c r="I1953" s="147"/>
      <c r="L1953" s="36"/>
      <c r="M1953" s="65"/>
      <c r="N1953" s="37"/>
      <c r="O1953" s="37"/>
      <c r="P1953" s="37"/>
      <c r="Q1953" s="37"/>
      <c r="R1953" s="37"/>
      <c r="S1953" s="37"/>
      <c r="T1953" s="66"/>
      <c r="AT1953" s="19" t="s">
        <v>156</v>
      </c>
      <c r="AU1953" s="19" t="s">
        <v>86</v>
      </c>
    </row>
    <row r="1954" spans="2:63" s="11" customFormat="1" ht="29.25" customHeight="1">
      <c r="B1954" s="159"/>
      <c r="D1954" s="170" t="s">
        <v>75</v>
      </c>
      <c r="E1954" s="171" t="s">
        <v>1088</v>
      </c>
      <c r="F1954" s="171" t="s">
        <v>1089</v>
      </c>
      <c r="I1954" s="162"/>
      <c r="J1954" s="172">
        <f>BK1954</f>
        <v>0</v>
      </c>
      <c r="L1954" s="159"/>
      <c r="M1954" s="164"/>
      <c r="N1954" s="165"/>
      <c r="O1954" s="165"/>
      <c r="P1954" s="166">
        <f>SUM(P1955:P1958)</f>
        <v>0</v>
      </c>
      <c r="Q1954" s="165"/>
      <c r="R1954" s="166">
        <f>SUM(R1955:R1958)</f>
        <v>0.0022</v>
      </c>
      <c r="S1954" s="165"/>
      <c r="T1954" s="167">
        <f>SUM(T1955:T1958)</f>
        <v>0.043</v>
      </c>
      <c r="AR1954" s="160" t="s">
        <v>86</v>
      </c>
      <c r="AT1954" s="168" t="s">
        <v>75</v>
      </c>
      <c r="AU1954" s="168" t="s">
        <v>22</v>
      </c>
      <c r="AY1954" s="160" t="s">
        <v>148</v>
      </c>
      <c r="BK1954" s="169">
        <f>SUM(BK1955:BK1958)</f>
        <v>0</v>
      </c>
    </row>
    <row r="1955" spans="2:65" s="1" customFormat="1" ht="22.5" customHeight="1">
      <c r="B1955" s="173"/>
      <c r="C1955" s="174" t="s">
        <v>1068</v>
      </c>
      <c r="D1955" s="174" t="s">
        <v>150</v>
      </c>
      <c r="E1955" s="175" t="s">
        <v>1090</v>
      </c>
      <c r="F1955" s="176" t="s">
        <v>1091</v>
      </c>
      <c r="G1955" s="177" t="s">
        <v>273</v>
      </c>
      <c r="H1955" s="178">
        <v>20</v>
      </c>
      <c r="I1955" s="179"/>
      <c r="J1955" s="180">
        <f>ROUND(I1955*H1955,2)</f>
        <v>0</v>
      </c>
      <c r="K1955" s="176" t="s">
        <v>154</v>
      </c>
      <c r="L1955" s="36"/>
      <c r="M1955" s="181" t="s">
        <v>20</v>
      </c>
      <c r="N1955" s="182" t="s">
        <v>48</v>
      </c>
      <c r="O1955" s="37"/>
      <c r="P1955" s="183">
        <f>O1955*H1955</f>
        <v>0</v>
      </c>
      <c r="Q1955" s="183">
        <v>0.00011</v>
      </c>
      <c r="R1955" s="183">
        <f>Q1955*H1955</f>
        <v>0.0022</v>
      </c>
      <c r="S1955" s="183">
        <v>0.00215</v>
      </c>
      <c r="T1955" s="184">
        <f>S1955*H1955</f>
        <v>0.043</v>
      </c>
      <c r="AR1955" s="19" t="s">
        <v>258</v>
      </c>
      <c r="AT1955" s="19" t="s">
        <v>150</v>
      </c>
      <c r="AU1955" s="19" t="s">
        <v>86</v>
      </c>
      <c r="AY1955" s="19" t="s">
        <v>148</v>
      </c>
      <c r="BE1955" s="185">
        <f>IF(N1955="základní",J1955,0)</f>
        <v>0</v>
      </c>
      <c r="BF1955" s="185">
        <f>IF(N1955="snížená",J1955,0)</f>
        <v>0</v>
      </c>
      <c r="BG1955" s="185">
        <f>IF(N1955="zákl. přenesená",J1955,0)</f>
        <v>0</v>
      </c>
      <c r="BH1955" s="185">
        <f>IF(N1955="sníž. přenesená",J1955,0)</f>
        <v>0</v>
      </c>
      <c r="BI1955" s="185">
        <f>IF(N1955="nulová",J1955,0)</f>
        <v>0</v>
      </c>
      <c r="BJ1955" s="19" t="s">
        <v>86</v>
      </c>
      <c r="BK1955" s="185">
        <f>ROUND(I1955*H1955,2)</f>
        <v>0</v>
      </c>
      <c r="BL1955" s="19" t="s">
        <v>258</v>
      </c>
      <c r="BM1955" s="19" t="s">
        <v>1092</v>
      </c>
    </row>
    <row r="1956" spans="2:51" s="12" customFormat="1" ht="13.5">
      <c r="B1956" s="188"/>
      <c r="D1956" s="186" t="s">
        <v>158</v>
      </c>
      <c r="E1956" s="189" t="s">
        <v>20</v>
      </c>
      <c r="F1956" s="190" t="s">
        <v>1093</v>
      </c>
      <c r="H1956" s="191" t="s">
        <v>20</v>
      </c>
      <c r="I1956" s="192"/>
      <c r="L1956" s="188"/>
      <c r="M1956" s="193"/>
      <c r="N1956" s="194"/>
      <c r="O1956" s="194"/>
      <c r="P1956" s="194"/>
      <c r="Q1956" s="194"/>
      <c r="R1956" s="194"/>
      <c r="S1956" s="194"/>
      <c r="T1956" s="195"/>
      <c r="AT1956" s="191" t="s">
        <v>158</v>
      </c>
      <c r="AU1956" s="191" t="s">
        <v>86</v>
      </c>
      <c r="AV1956" s="12" t="s">
        <v>22</v>
      </c>
      <c r="AW1956" s="12" t="s">
        <v>40</v>
      </c>
      <c r="AX1956" s="12" t="s">
        <v>76</v>
      </c>
      <c r="AY1956" s="191" t="s">
        <v>148</v>
      </c>
    </row>
    <row r="1957" spans="2:51" s="12" customFormat="1" ht="13.5">
      <c r="B1957" s="188"/>
      <c r="D1957" s="186" t="s">
        <v>158</v>
      </c>
      <c r="E1957" s="189" t="s">
        <v>20</v>
      </c>
      <c r="F1957" s="190" t="s">
        <v>1094</v>
      </c>
      <c r="H1957" s="191" t="s">
        <v>20</v>
      </c>
      <c r="I1957" s="192"/>
      <c r="L1957" s="188"/>
      <c r="M1957" s="193"/>
      <c r="N1957" s="194"/>
      <c r="O1957" s="194"/>
      <c r="P1957" s="194"/>
      <c r="Q1957" s="194"/>
      <c r="R1957" s="194"/>
      <c r="S1957" s="194"/>
      <c r="T1957" s="195"/>
      <c r="AT1957" s="191" t="s">
        <v>158</v>
      </c>
      <c r="AU1957" s="191" t="s">
        <v>86</v>
      </c>
      <c r="AV1957" s="12" t="s">
        <v>22</v>
      </c>
      <c r="AW1957" s="12" t="s">
        <v>40</v>
      </c>
      <c r="AX1957" s="12" t="s">
        <v>76</v>
      </c>
      <c r="AY1957" s="191" t="s">
        <v>148</v>
      </c>
    </row>
    <row r="1958" spans="2:51" s="13" customFormat="1" ht="13.5">
      <c r="B1958" s="196"/>
      <c r="D1958" s="186" t="s">
        <v>158</v>
      </c>
      <c r="E1958" s="205" t="s">
        <v>20</v>
      </c>
      <c r="F1958" s="206" t="s">
        <v>288</v>
      </c>
      <c r="H1958" s="207">
        <v>20</v>
      </c>
      <c r="I1958" s="201"/>
      <c r="L1958" s="196"/>
      <c r="M1958" s="202"/>
      <c r="N1958" s="203"/>
      <c r="O1958" s="203"/>
      <c r="P1958" s="203"/>
      <c r="Q1958" s="203"/>
      <c r="R1958" s="203"/>
      <c r="S1958" s="203"/>
      <c r="T1958" s="204"/>
      <c r="AT1958" s="205" t="s">
        <v>158</v>
      </c>
      <c r="AU1958" s="205" t="s">
        <v>86</v>
      </c>
      <c r="AV1958" s="13" t="s">
        <v>86</v>
      </c>
      <c r="AW1958" s="13" t="s">
        <v>40</v>
      </c>
      <c r="AX1958" s="13" t="s">
        <v>22</v>
      </c>
      <c r="AY1958" s="205" t="s">
        <v>148</v>
      </c>
    </row>
    <row r="1959" spans="2:63" s="11" customFormat="1" ht="29.25" customHeight="1">
      <c r="B1959" s="159"/>
      <c r="D1959" s="170" t="s">
        <v>75</v>
      </c>
      <c r="E1959" s="171" t="s">
        <v>1095</v>
      </c>
      <c r="F1959" s="171" t="s">
        <v>1096</v>
      </c>
      <c r="I1959" s="162"/>
      <c r="J1959" s="172">
        <f>BK1959</f>
        <v>0</v>
      </c>
      <c r="L1959" s="159"/>
      <c r="M1959" s="164"/>
      <c r="N1959" s="165"/>
      <c r="O1959" s="165"/>
      <c r="P1959" s="166">
        <f>SUM(P1960:P1964)</f>
        <v>0</v>
      </c>
      <c r="Q1959" s="165"/>
      <c r="R1959" s="166">
        <f>SUM(R1960:R1964)</f>
        <v>0</v>
      </c>
      <c r="S1959" s="165"/>
      <c r="T1959" s="167">
        <f>SUM(T1960:T1964)</f>
        <v>0</v>
      </c>
      <c r="AR1959" s="160" t="s">
        <v>86</v>
      </c>
      <c r="AT1959" s="168" t="s">
        <v>75</v>
      </c>
      <c r="AU1959" s="168" t="s">
        <v>22</v>
      </c>
      <c r="AY1959" s="160" t="s">
        <v>148</v>
      </c>
      <c r="BK1959" s="169">
        <f>SUM(BK1960:BK1964)</f>
        <v>0</v>
      </c>
    </row>
    <row r="1960" spans="2:65" s="1" customFormat="1" ht="22.5" customHeight="1">
      <c r="B1960" s="173"/>
      <c r="C1960" s="174" t="s">
        <v>1075</v>
      </c>
      <c r="D1960" s="174" t="s">
        <v>150</v>
      </c>
      <c r="E1960" s="175" t="s">
        <v>1097</v>
      </c>
      <c r="F1960" s="176" t="s">
        <v>1098</v>
      </c>
      <c r="G1960" s="177" t="s">
        <v>273</v>
      </c>
      <c r="H1960" s="178">
        <v>100</v>
      </c>
      <c r="I1960" s="179"/>
      <c r="J1960" s="180">
        <f>ROUND(I1960*H1960,2)</f>
        <v>0</v>
      </c>
      <c r="K1960" s="176" t="s">
        <v>154</v>
      </c>
      <c r="L1960" s="36"/>
      <c r="M1960" s="181" t="s">
        <v>20</v>
      </c>
      <c r="N1960" s="182" t="s">
        <v>48</v>
      </c>
      <c r="O1960" s="37"/>
      <c r="P1960" s="183">
        <f>O1960*H1960</f>
        <v>0</v>
      </c>
      <c r="Q1960" s="183">
        <v>0</v>
      </c>
      <c r="R1960" s="183">
        <f>Q1960*H1960</f>
        <v>0</v>
      </c>
      <c r="S1960" s="183">
        <v>0</v>
      </c>
      <c r="T1960" s="184">
        <f>S1960*H1960</f>
        <v>0</v>
      </c>
      <c r="AR1960" s="19" t="s">
        <v>258</v>
      </c>
      <c r="AT1960" s="19" t="s">
        <v>150</v>
      </c>
      <c r="AU1960" s="19" t="s">
        <v>86</v>
      </c>
      <c r="AY1960" s="19" t="s">
        <v>148</v>
      </c>
      <c r="BE1960" s="185">
        <f>IF(N1960="základní",J1960,0)</f>
        <v>0</v>
      </c>
      <c r="BF1960" s="185">
        <f>IF(N1960="snížená",J1960,0)</f>
        <v>0</v>
      </c>
      <c r="BG1960" s="185">
        <f>IF(N1960="zákl. přenesená",J1960,0)</f>
        <v>0</v>
      </c>
      <c r="BH1960" s="185">
        <f>IF(N1960="sníž. přenesená",J1960,0)</f>
        <v>0</v>
      </c>
      <c r="BI1960" s="185">
        <f>IF(N1960="nulová",J1960,0)</f>
        <v>0</v>
      </c>
      <c r="BJ1960" s="19" t="s">
        <v>86</v>
      </c>
      <c r="BK1960" s="185">
        <f>ROUND(I1960*H1960,2)</f>
        <v>0</v>
      </c>
      <c r="BL1960" s="19" t="s">
        <v>258</v>
      </c>
      <c r="BM1960" s="19" t="s">
        <v>1099</v>
      </c>
    </row>
    <row r="1961" spans="2:51" s="12" customFormat="1" ht="13.5">
      <c r="B1961" s="188"/>
      <c r="D1961" s="186" t="s">
        <v>158</v>
      </c>
      <c r="E1961" s="189" t="s">
        <v>20</v>
      </c>
      <c r="F1961" s="190" t="s">
        <v>1100</v>
      </c>
      <c r="H1961" s="191" t="s">
        <v>20</v>
      </c>
      <c r="I1961" s="192"/>
      <c r="L1961" s="188"/>
      <c r="M1961" s="193"/>
      <c r="N1961" s="194"/>
      <c r="O1961" s="194"/>
      <c r="P1961" s="194"/>
      <c r="Q1961" s="194"/>
      <c r="R1961" s="194"/>
      <c r="S1961" s="194"/>
      <c r="T1961" s="195"/>
      <c r="AT1961" s="191" t="s">
        <v>158</v>
      </c>
      <c r="AU1961" s="191" t="s">
        <v>86</v>
      </c>
      <c r="AV1961" s="12" t="s">
        <v>22</v>
      </c>
      <c r="AW1961" s="12" t="s">
        <v>40</v>
      </c>
      <c r="AX1961" s="12" t="s">
        <v>76</v>
      </c>
      <c r="AY1961" s="191" t="s">
        <v>148</v>
      </c>
    </row>
    <row r="1962" spans="2:51" s="12" customFormat="1" ht="13.5">
      <c r="B1962" s="188"/>
      <c r="D1962" s="186" t="s">
        <v>158</v>
      </c>
      <c r="E1962" s="189" t="s">
        <v>20</v>
      </c>
      <c r="F1962" s="190" t="s">
        <v>518</v>
      </c>
      <c r="H1962" s="191" t="s">
        <v>20</v>
      </c>
      <c r="I1962" s="192"/>
      <c r="L1962" s="188"/>
      <c r="M1962" s="193"/>
      <c r="N1962" s="194"/>
      <c r="O1962" s="194"/>
      <c r="P1962" s="194"/>
      <c r="Q1962" s="194"/>
      <c r="R1962" s="194"/>
      <c r="S1962" s="194"/>
      <c r="T1962" s="195"/>
      <c r="AT1962" s="191" t="s">
        <v>158</v>
      </c>
      <c r="AU1962" s="191" t="s">
        <v>86</v>
      </c>
      <c r="AV1962" s="12" t="s">
        <v>22</v>
      </c>
      <c r="AW1962" s="12" t="s">
        <v>40</v>
      </c>
      <c r="AX1962" s="12" t="s">
        <v>76</v>
      </c>
      <c r="AY1962" s="191" t="s">
        <v>148</v>
      </c>
    </row>
    <row r="1963" spans="2:51" s="12" customFormat="1" ht="13.5">
      <c r="B1963" s="188"/>
      <c r="D1963" s="186" t="s">
        <v>158</v>
      </c>
      <c r="E1963" s="189" t="s">
        <v>20</v>
      </c>
      <c r="F1963" s="190" t="s">
        <v>1101</v>
      </c>
      <c r="H1963" s="191" t="s">
        <v>20</v>
      </c>
      <c r="I1963" s="192"/>
      <c r="L1963" s="188"/>
      <c r="M1963" s="193"/>
      <c r="N1963" s="194"/>
      <c r="O1963" s="194"/>
      <c r="P1963" s="194"/>
      <c r="Q1963" s="194"/>
      <c r="R1963" s="194"/>
      <c r="S1963" s="194"/>
      <c r="T1963" s="195"/>
      <c r="AT1963" s="191" t="s">
        <v>158</v>
      </c>
      <c r="AU1963" s="191" t="s">
        <v>86</v>
      </c>
      <c r="AV1963" s="12" t="s">
        <v>22</v>
      </c>
      <c r="AW1963" s="12" t="s">
        <v>40</v>
      </c>
      <c r="AX1963" s="12" t="s">
        <v>76</v>
      </c>
      <c r="AY1963" s="191" t="s">
        <v>148</v>
      </c>
    </row>
    <row r="1964" spans="2:51" s="13" customFormat="1" ht="13.5">
      <c r="B1964" s="196"/>
      <c r="D1964" s="186" t="s">
        <v>158</v>
      </c>
      <c r="E1964" s="205" t="s">
        <v>20</v>
      </c>
      <c r="F1964" s="206" t="s">
        <v>1102</v>
      </c>
      <c r="H1964" s="207">
        <v>100</v>
      </c>
      <c r="I1964" s="201"/>
      <c r="L1964" s="196"/>
      <c r="M1964" s="202"/>
      <c r="N1964" s="203"/>
      <c r="O1964" s="203"/>
      <c r="P1964" s="203"/>
      <c r="Q1964" s="203"/>
      <c r="R1964" s="203"/>
      <c r="S1964" s="203"/>
      <c r="T1964" s="204"/>
      <c r="AT1964" s="205" t="s">
        <v>158</v>
      </c>
      <c r="AU1964" s="205" t="s">
        <v>86</v>
      </c>
      <c r="AV1964" s="13" t="s">
        <v>86</v>
      </c>
      <c r="AW1964" s="13" t="s">
        <v>40</v>
      </c>
      <c r="AX1964" s="13" t="s">
        <v>22</v>
      </c>
      <c r="AY1964" s="205" t="s">
        <v>148</v>
      </c>
    </row>
    <row r="1965" spans="2:63" s="11" customFormat="1" ht="29.25" customHeight="1">
      <c r="B1965" s="159"/>
      <c r="D1965" s="170" t="s">
        <v>75</v>
      </c>
      <c r="E1965" s="171" t="s">
        <v>1103</v>
      </c>
      <c r="F1965" s="171" t="s">
        <v>1104</v>
      </c>
      <c r="I1965" s="162"/>
      <c r="J1965" s="172">
        <f>BK1965</f>
        <v>0</v>
      </c>
      <c r="L1965" s="159"/>
      <c r="M1965" s="164"/>
      <c r="N1965" s="165"/>
      <c r="O1965" s="165"/>
      <c r="P1965" s="166">
        <f>SUM(P1966:P1970)</f>
        <v>0</v>
      </c>
      <c r="Q1965" s="165"/>
      <c r="R1965" s="166">
        <f>SUM(R1966:R1970)</f>
        <v>0</v>
      </c>
      <c r="S1965" s="165"/>
      <c r="T1965" s="167">
        <f>SUM(T1966:T1970)</f>
        <v>0</v>
      </c>
      <c r="AR1965" s="160" t="s">
        <v>86</v>
      </c>
      <c r="AT1965" s="168" t="s">
        <v>75</v>
      </c>
      <c r="AU1965" s="168" t="s">
        <v>22</v>
      </c>
      <c r="AY1965" s="160" t="s">
        <v>148</v>
      </c>
      <c r="BK1965" s="169">
        <f>SUM(BK1966:BK1970)</f>
        <v>0</v>
      </c>
    </row>
    <row r="1966" spans="2:65" s="1" customFormat="1" ht="22.5" customHeight="1">
      <c r="B1966" s="173"/>
      <c r="C1966" s="174" t="s">
        <v>1080</v>
      </c>
      <c r="D1966" s="174" t="s">
        <v>150</v>
      </c>
      <c r="E1966" s="175" t="s">
        <v>1105</v>
      </c>
      <c r="F1966" s="176" t="s">
        <v>1106</v>
      </c>
      <c r="G1966" s="177" t="s">
        <v>304</v>
      </c>
      <c r="H1966" s="178">
        <v>1</v>
      </c>
      <c r="I1966" s="179"/>
      <c r="J1966" s="180">
        <f>ROUND(I1966*H1966,2)</f>
        <v>0</v>
      </c>
      <c r="K1966" s="176" t="s">
        <v>154</v>
      </c>
      <c r="L1966" s="36"/>
      <c r="M1966" s="181" t="s">
        <v>20</v>
      </c>
      <c r="N1966" s="182" t="s">
        <v>48</v>
      </c>
      <c r="O1966" s="37"/>
      <c r="P1966" s="183">
        <f>O1966*H1966</f>
        <v>0</v>
      </c>
      <c r="Q1966" s="183">
        <v>0</v>
      </c>
      <c r="R1966" s="183">
        <f>Q1966*H1966</f>
        <v>0</v>
      </c>
      <c r="S1966" s="183">
        <v>0</v>
      </c>
      <c r="T1966" s="184">
        <f>S1966*H1966</f>
        <v>0</v>
      </c>
      <c r="AR1966" s="19" t="s">
        <v>258</v>
      </c>
      <c r="AT1966" s="19" t="s">
        <v>150</v>
      </c>
      <c r="AU1966" s="19" t="s">
        <v>86</v>
      </c>
      <c r="AY1966" s="19" t="s">
        <v>148</v>
      </c>
      <c r="BE1966" s="185">
        <f>IF(N1966="základní",J1966,0)</f>
        <v>0</v>
      </c>
      <c r="BF1966" s="185">
        <f>IF(N1966="snížená",J1966,0)</f>
        <v>0</v>
      </c>
      <c r="BG1966" s="185">
        <f>IF(N1966="zákl. přenesená",J1966,0)</f>
        <v>0</v>
      </c>
      <c r="BH1966" s="185">
        <f>IF(N1966="sníž. přenesená",J1966,0)</f>
        <v>0</v>
      </c>
      <c r="BI1966" s="185">
        <f>IF(N1966="nulová",J1966,0)</f>
        <v>0</v>
      </c>
      <c r="BJ1966" s="19" t="s">
        <v>86</v>
      </c>
      <c r="BK1966" s="185">
        <f>ROUND(I1966*H1966,2)</f>
        <v>0</v>
      </c>
      <c r="BL1966" s="19" t="s">
        <v>258</v>
      </c>
      <c r="BM1966" s="19" t="s">
        <v>1107</v>
      </c>
    </row>
    <row r="1967" spans="2:51" s="12" customFormat="1" ht="13.5">
      <c r="B1967" s="188"/>
      <c r="D1967" s="186" t="s">
        <v>158</v>
      </c>
      <c r="E1967" s="189" t="s">
        <v>20</v>
      </c>
      <c r="F1967" s="190" t="s">
        <v>1108</v>
      </c>
      <c r="H1967" s="191" t="s">
        <v>20</v>
      </c>
      <c r="I1967" s="192"/>
      <c r="L1967" s="188"/>
      <c r="M1967" s="193"/>
      <c r="N1967" s="194"/>
      <c r="O1967" s="194"/>
      <c r="P1967" s="194"/>
      <c r="Q1967" s="194"/>
      <c r="R1967" s="194"/>
      <c r="S1967" s="194"/>
      <c r="T1967" s="195"/>
      <c r="AT1967" s="191" t="s">
        <v>158</v>
      </c>
      <c r="AU1967" s="191" t="s">
        <v>86</v>
      </c>
      <c r="AV1967" s="12" t="s">
        <v>22</v>
      </c>
      <c r="AW1967" s="12" t="s">
        <v>40</v>
      </c>
      <c r="AX1967" s="12" t="s">
        <v>76</v>
      </c>
      <c r="AY1967" s="191" t="s">
        <v>148</v>
      </c>
    </row>
    <row r="1968" spans="2:51" s="12" customFormat="1" ht="13.5">
      <c r="B1968" s="188"/>
      <c r="D1968" s="186" t="s">
        <v>158</v>
      </c>
      <c r="E1968" s="189" t="s">
        <v>20</v>
      </c>
      <c r="F1968" s="190" t="s">
        <v>283</v>
      </c>
      <c r="H1968" s="191" t="s">
        <v>20</v>
      </c>
      <c r="I1968" s="192"/>
      <c r="L1968" s="188"/>
      <c r="M1968" s="193"/>
      <c r="N1968" s="194"/>
      <c r="O1968" s="194"/>
      <c r="P1968" s="194"/>
      <c r="Q1968" s="194"/>
      <c r="R1968" s="194"/>
      <c r="S1968" s="194"/>
      <c r="T1968" s="195"/>
      <c r="AT1968" s="191" t="s">
        <v>158</v>
      </c>
      <c r="AU1968" s="191" t="s">
        <v>86</v>
      </c>
      <c r="AV1968" s="12" t="s">
        <v>22</v>
      </c>
      <c r="AW1968" s="12" t="s">
        <v>40</v>
      </c>
      <c r="AX1968" s="12" t="s">
        <v>76</v>
      </c>
      <c r="AY1968" s="191" t="s">
        <v>148</v>
      </c>
    </row>
    <row r="1969" spans="2:51" s="12" customFormat="1" ht="13.5">
      <c r="B1969" s="188"/>
      <c r="D1969" s="186" t="s">
        <v>158</v>
      </c>
      <c r="E1969" s="189" t="s">
        <v>20</v>
      </c>
      <c r="F1969" s="190" t="s">
        <v>426</v>
      </c>
      <c r="H1969" s="191" t="s">
        <v>20</v>
      </c>
      <c r="I1969" s="192"/>
      <c r="L1969" s="188"/>
      <c r="M1969" s="193"/>
      <c r="N1969" s="194"/>
      <c r="O1969" s="194"/>
      <c r="P1969" s="194"/>
      <c r="Q1969" s="194"/>
      <c r="R1969" s="194"/>
      <c r="S1969" s="194"/>
      <c r="T1969" s="195"/>
      <c r="AT1969" s="191" t="s">
        <v>158</v>
      </c>
      <c r="AU1969" s="191" t="s">
        <v>86</v>
      </c>
      <c r="AV1969" s="12" t="s">
        <v>22</v>
      </c>
      <c r="AW1969" s="12" t="s">
        <v>40</v>
      </c>
      <c r="AX1969" s="12" t="s">
        <v>76</v>
      </c>
      <c r="AY1969" s="191" t="s">
        <v>148</v>
      </c>
    </row>
    <row r="1970" spans="2:51" s="13" customFormat="1" ht="13.5">
      <c r="B1970" s="196"/>
      <c r="D1970" s="186" t="s">
        <v>158</v>
      </c>
      <c r="E1970" s="205" t="s">
        <v>20</v>
      </c>
      <c r="F1970" s="206" t="s">
        <v>22</v>
      </c>
      <c r="H1970" s="207">
        <v>1</v>
      </c>
      <c r="I1970" s="201"/>
      <c r="L1970" s="196"/>
      <c r="M1970" s="202"/>
      <c r="N1970" s="203"/>
      <c r="O1970" s="203"/>
      <c r="P1970" s="203"/>
      <c r="Q1970" s="203"/>
      <c r="R1970" s="203"/>
      <c r="S1970" s="203"/>
      <c r="T1970" s="204"/>
      <c r="AT1970" s="205" t="s">
        <v>158</v>
      </c>
      <c r="AU1970" s="205" t="s">
        <v>86</v>
      </c>
      <c r="AV1970" s="13" t="s">
        <v>86</v>
      </c>
      <c r="AW1970" s="13" t="s">
        <v>40</v>
      </c>
      <c r="AX1970" s="13" t="s">
        <v>22</v>
      </c>
      <c r="AY1970" s="205" t="s">
        <v>148</v>
      </c>
    </row>
    <row r="1971" spans="2:63" s="11" customFormat="1" ht="29.25" customHeight="1">
      <c r="B1971" s="159"/>
      <c r="D1971" s="170" t="s">
        <v>75</v>
      </c>
      <c r="E1971" s="171" t="s">
        <v>1109</v>
      </c>
      <c r="F1971" s="171" t="s">
        <v>1110</v>
      </c>
      <c r="I1971" s="162"/>
      <c r="J1971" s="172">
        <f>BK1971</f>
        <v>0</v>
      </c>
      <c r="L1971" s="159"/>
      <c r="M1971" s="164"/>
      <c r="N1971" s="165"/>
      <c r="O1971" s="165"/>
      <c r="P1971" s="166">
        <f>SUM(P1972:P1975)</f>
        <v>0</v>
      </c>
      <c r="Q1971" s="165"/>
      <c r="R1971" s="166">
        <f>SUM(R1972:R1975)</f>
        <v>0</v>
      </c>
      <c r="S1971" s="165"/>
      <c r="T1971" s="167">
        <f>SUM(T1972:T1975)</f>
        <v>0</v>
      </c>
      <c r="AR1971" s="160" t="s">
        <v>86</v>
      </c>
      <c r="AT1971" s="168" t="s">
        <v>75</v>
      </c>
      <c r="AU1971" s="168" t="s">
        <v>22</v>
      </c>
      <c r="AY1971" s="160" t="s">
        <v>148</v>
      </c>
      <c r="BK1971" s="169">
        <f>SUM(BK1972:BK1975)</f>
        <v>0</v>
      </c>
    </row>
    <row r="1972" spans="2:65" s="1" customFormat="1" ht="22.5" customHeight="1">
      <c r="B1972" s="173"/>
      <c r="C1972" s="174" t="s">
        <v>1111</v>
      </c>
      <c r="D1972" s="174" t="s">
        <v>150</v>
      </c>
      <c r="E1972" s="175" t="s">
        <v>1112</v>
      </c>
      <c r="F1972" s="176" t="s">
        <v>1113</v>
      </c>
      <c r="G1972" s="177" t="s">
        <v>273</v>
      </c>
      <c r="H1972" s="178">
        <v>1</v>
      </c>
      <c r="I1972" s="179"/>
      <c r="J1972" s="180">
        <f>ROUND(I1972*H1972,2)</f>
        <v>0</v>
      </c>
      <c r="K1972" s="176" t="s">
        <v>154</v>
      </c>
      <c r="L1972" s="36"/>
      <c r="M1972" s="181" t="s">
        <v>20</v>
      </c>
      <c r="N1972" s="182" t="s">
        <v>48</v>
      </c>
      <c r="O1972" s="37"/>
      <c r="P1972" s="183">
        <f>O1972*H1972</f>
        <v>0</v>
      </c>
      <c r="Q1972" s="183">
        <v>0</v>
      </c>
      <c r="R1972" s="183">
        <f>Q1972*H1972</f>
        <v>0</v>
      </c>
      <c r="S1972" s="183">
        <v>0</v>
      </c>
      <c r="T1972" s="184">
        <f>S1972*H1972</f>
        <v>0</v>
      </c>
      <c r="AR1972" s="19" t="s">
        <v>258</v>
      </c>
      <c r="AT1972" s="19" t="s">
        <v>150</v>
      </c>
      <c r="AU1972" s="19" t="s">
        <v>86</v>
      </c>
      <c r="AY1972" s="19" t="s">
        <v>148</v>
      </c>
      <c r="BE1972" s="185">
        <f>IF(N1972="základní",J1972,0)</f>
        <v>0</v>
      </c>
      <c r="BF1972" s="185">
        <f>IF(N1972="snížená",J1972,0)</f>
        <v>0</v>
      </c>
      <c r="BG1972" s="185">
        <f>IF(N1972="zákl. přenesená",J1972,0)</f>
        <v>0</v>
      </c>
      <c r="BH1972" s="185">
        <f>IF(N1972="sníž. přenesená",J1972,0)</f>
        <v>0</v>
      </c>
      <c r="BI1972" s="185">
        <f>IF(N1972="nulová",J1972,0)</f>
        <v>0</v>
      </c>
      <c r="BJ1972" s="19" t="s">
        <v>86</v>
      </c>
      <c r="BK1972" s="185">
        <f>ROUND(I1972*H1972,2)</f>
        <v>0</v>
      </c>
      <c r="BL1972" s="19" t="s">
        <v>258</v>
      </c>
      <c r="BM1972" s="19" t="s">
        <v>1114</v>
      </c>
    </row>
    <row r="1973" spans="2:51" s="12" customFormat="1" ht="13.5">
      <c r="B1973" s="188"/>
      <c r="D1973" s="186" t="s">
        <v>158</v>
      </c>
      <c r="E1973" s="189" t="s">
        <v>20</v>
      </c>
      <c r="F1973" s="190" t="s">
        <v>1115</v>
      </c>
      <c r="H1973" s="191" t="s">
        <v>20</v>
      </c>
      <c r="I1973" s="192"/>
      <c r="L1973" s="188"/>
      <c r="M1973" s="193"/>
      <c r="N1973" s="194"/>
      <c r="O1973" s="194"/>
      <c r="P1973" s="194"/>
      <c r="Q1973" s="194"/>
      <c r="R1973" s="194"/>
      <c r="S1973" s="194"/>
      <c r="T1973" s="195"/>
      <c r="AT1973" s="191" t="s">
        <v>158</v>
      </c>
      <c r="AU1973" s="191" t="s">
        <v>86</v>
      </c>
      <c r="AV1973" s="12" t="s">
        <v>22</v>
      </c>
      <c r="AW1973" s="12" t="s">
        <v>40</v>
      </c>
      <c r="AX1973" s="12" t="s">
        <v>76</v>
      </c>
      <c r="AY1973" s="191" t="s">
        <v>148</v>
      </c>
    </row>
    <row r="1974" spans="2:51" s="12" customFormat="1" ht="13.5">
      <c r="B1974" s="188"/>
      <c r="D1974" s="186" t="s">
        <v>158</v>
      </c>
      <c r="E1974" s="189" t="s">
        <v>20</v>
      </c>
      <c r="F1974" s="190" t="s">
        <v>1116</v>
      </c>
      <c r="H1974" s="191" t="s">
        <v>20</v>
      </c>
      <c r="I1974" s="192"/>
      <c r="L1974" s="188"/>
      <c r="M1974" s="193"/>
      <c r="N1974" s="194"/>
      <c r="O1974" s="194"/>
      <c r="P1974" s="194"/>
      <c r="Q1974" s="194"/>
      <c r="R1974" s="194"/>
      <c r="S1974" s="194"/>
      <c r="T1974" s="195"/>
      <c r="AT1974" s="191" t="s">
        <v>158</v>
      </c>
      <c r="AU1974" s="191" t="s">
        <v>86</v>
      </c>
      <c r="AV1974" s="12" t="s">
        <v>22</v>
      </c>
      <c r="AW1974" s="12" t="s">
        <v>40</v>
      </c>
      <c r="AX1974" s="12" t="s">
        <v>76</v>
      </c>
      <c r="AY1974" s="191" t="s">
        <v>148</v>
      </c>
    </row>
    <row r="1975" spans="2:51" s="13" customFormat="1" ht="13.5">
      <c r="B1975" s="196"/>
      <c r="D1975" s="186" t="s">
        <v>158</v>
      </c>
      <c r="E1975" s="205" t="s">
        <v>20</v>
      </c>
      <c r="F1975" s="206" t="s">
        <v>22</v>
      </c>
      <c r="H1975" s="207">
        <v>1</v>
      </c>
      <c r="I1975" s="201"/>
      <c r="L1975" s="196"/>
      <c r="M1975" s="202"/>
      <c r="N1975" s="203"/>
      <c r="O1975" s="203"/>
      <c r="P1975" s="203"/>
      <c r="Q1975" s="203"/>
      <c r="R1975" s="203"/>
      <c r="S1975" s="203"/>
      <c r="T1975" s="204"/>
      <c r="AT1975" s="205" t="s">
        <v>158</v>
      </c>
      <c r="AU1975" s="205" t="s">
        <v>86</v>
      </c>
      <c r="AV1975" s="13" t="s">
        <v>86</v>
      </c>
      <c r="AW1975" s="13" t="s">
        <v>40</v>
      </c>
      <c r="AX1975" s="13" t="s">
        <v>22</v>
      </c>
      <c r="AY1975" s="205" t="s">
        <v>148</v>
      </c>
    </row>
    <row r="1976" spans="2:63" s="11" customFormat="1" ht="29.25" customHeight="1">
      <c r="B1976" s="159"/>
      <c r="D1976" s="170" t="s">
        <v>75</v>
      </c>
      <c r="E1976" s="171" t="s">
        <v>1117</v>
      </c>
      <c r="F1976" s="171" t="s">
        <v>1118</v>
      </c>
      <c r="I1976" s="162"/>
      <c r="J1976" s="172">
        <f>BK1976</f>
        <v>0</v>
      </c>
      <c r="L1976" s="159"/>
      <c r="M1976" s="164"/>
      <c r="N1976" s="165"/>
      <c r="O1976" s="165"/>
      <c r="P1976" s="166">
        <f>SUM(P1977:P1993)</f>
        <v>0</v>
      </c>
      <c r="Q1976" s="165"/>
      <c r="R1976" s="166">
        <f>SUM(R1977:R1993)</f>
        <v>0.47922604715000006</v>
      </c>
      <c r="S1976" s="165"/>
      <c r="T1976" s="167">
        <f>SUM(T1977:T1993)</f>
        <v>0</v>
      </c>
      <c r="AR1976" s="160" t="s">
        <v>86</v>
      </c>
      <c r="AT1976" s="168" t="s">
        <v>75</v>
      </c>
      <c r="AU1976" s="168" t="s">
        <v>22</v>
      </c>
      <c r="AY1976" s="160" t="s">
        <v>148</v>
      </c>
      <c r="BK1976" s="169">
        <f>SUM(BK1977:BK1993)</f>
        <v>0</v>
      </c>
    </row>
    <row r="1977" spans="2:65" s="1" customFormat="1" ht="22.5" customHeight="1">
      <c r="B1977" s="173"/>
      <c r="C1977" s="174" t="s">
        <v>1119</v>
      </c>
      <c r="D1977" s="174" t="s">
        <v>150</v>
      </c>
      <c r="E1977" s="175" t="s">
        <v>1120</v>
      </c>
      <c r="F1977" s="176" t="s">
        <v>1121</v>
      </c>
      <c r="G1977" s="177" t="s">
        <v>153</v>
      </c>
      <c r="H1977" s="178">
        <v>32.256</v>
      </c>
      <c r="I1977" s="179"/>
      <c r="J1977" s="180">
        <f>ROUND(I1977*H1977,2)</f>
        <v>0</v>
      </c>
      <c r="K1977" s="176" t="s">
        <v>154</v>
      </c>
      <c r="L1977" s="36"/>
      <c r="M1977" s="181" t="s">
        <v>20</v>
      </c>
      <c r="N1977" s="182" t="s">
        <v>48</v>
      </c>
      <c r="O1977" s="37"/>
      <c r="P1977" s="183">
        <f>O1977*H1977</f>
        <v>0</v>
      </c>
      <c r="Q1977" s="183">
        <v>0.0143426</v>
      </c>
      <c r="R1977" s="183">
        <f>Q1977*H1977</f>
        <v>0.46263490560000003</v>
      </c>
      <c r="S1977" s="183">
        <v>0</v>
      </c>
      <c r="T1977" s="184">
        <f>S1977*H1977</f>
        <v>0</v>
      </c>
      <c r="AR1977" s="19" t="s">
        <v>258</v>
      </c>
      <c r="AT1977" s="19" t="s">
        <v>150</v>
      </c>
      <c r="AU1977" s="19" t="s">
        <v>86</v>
      </c>
      <c r="AY1977" s="19" t="s">
        <v>148</v>
      </c>
      <c r="BE1977" s="185">
        <f>IF(N1977="základní",J1977,0)</f>
        <v>0</v>
      </c>
      <c r="BF1977" s="185">
        <f>IF(N1977="snížená",J1977,0)</f>
        <v>0</v>
      </c>
      <c r="BG1977" s="185">
        <f>IF(N1977="zákl. přenesená",J1977,0)</f>
        <v>0</v>
      </c>
      <c r="BH1977" s="185">
        <f>IF(N1977="sníž. přenesená",J1977,0)</f>
        <v>0</v>
      </c>
      <c r="BI1977" s="185">
        <f>IF(N1977="nulová",J1977,0)</f>
        <v>0</v>
      </c>
      <c r="BJ1977" s="19" t="s">
        <v>86</v>
      </c>
      <c r="BK1977" s="185">
        <f>ROUND(I1977*H1977,2)</f>
        <v>0</v>
      </c>
      <c r="BL1977" s="19" t="s">
        <v>258</v>
      </c>
      <c r="BM1977" s="19" t="s">
        <v>1119</v>
      </c>
    </row>
    <row r="1978" spans="2:47" s="1" customFormat="1" ht="27">
      <c r="B1978" s="36"/>
      <c r="D1978" s="186" t="s">
        <v>156</v>
      </c>
      <c r="F1978" s="187" t="s">
        <v>1122</v>
      </c>
      <c r="I1978" s="147"/>
      <c r="L1978" s="36"/>
      <c r="M1978" s="65"/>
      <c r="N1978" s="37"/>
      <c r="O1978" s="37"/>
      <c r="P1978" s="37"/>
      <c r="Q1978" s="37"/>
      <c r="R1978" s="37"/>
      <c r="S1978" s="37"/>
      <c r="T1978" s="66"/>
      <c r="AT1978" s="19" t="s">
        <v>156</v>
      </c>
      <c r="AU1978" s="19" t="s">
        <v>86</v>
      </c>
    </row>
    <row r="1979" spans="2:51" s="12" customFormat="1" ht="13.5">
      <c r="B1979" s="188"/>
      <c r="D1979" s="186" t="s">
        <v>158</v>
      </c>
      <c r="E1979" s="189" t="s">
        <v>20</v>
      </c>
      <c r="F1979" s="190" t="s">
        <v>1123</v>
      </c>
      <c r="H1979" s="191" t="s">
        <v>20</v>
      </c>
      <c r="I1979" s="192"/>
      <c r="L1979" s="188"/>
      <c r="M1979" s="193"/>
      <c r="N1979" s="194"/>
      <c r="O1979" s="194"/>
      <c r="P1979" s="194"/>
      <c r="Q1979" s="194"/>
      <c r="R1979" s="194"/>
      <c r="S1979" s="194"/>
      <c r="T1979" s="195"/>
      <c r="AT1979" s="191" t="s">
        <v>158</v>
      </c>
      <c r="AU1979" s="191" t="s">
        <v>86</v>
      </c>
      <c r="AV1979" s="12" t="s">
        <v>22</v>
      </c>
      <c r="AW1979" s="12" t="s">
        <v>40</v>
      </c>
      <c r="AX1979" s="12" t="s">
        <v>76</v>
      </c>
      <c r="AY1979" s="191" t="s">
        <v>148</v>
      </c>
    </row>
    <row r="1980" spans="2:51" s="12" customFormat="1" ht="13.5">
      <c r="B1980" s="188"/>
      <c r="D1980" s="186" t="s">
        <v>158</v>
      </c>
      <c r="E1980" s="189" t="s">
        <v>20</v>
      </c>
      <c r="F1980" s="190" t="s">
        <v>167</v>
      </c>
      <c r="H1980" s="191" t="s">
        <v>20</v>
      </c>
      <c r="I1980" s="192"/>
      <c r="L1980" s="188"/>
      <c r="M1980" s="193"/>
      <c r="N1980" s="194"/>
      <c r="O1980" s="194"/>
      <c r="P1980" s="194"/>
      <c r="Q1980" s="194"/>
      <c r="R1980" s="194"/>
      <c r="S1980" s="194"/>
      <c r="T1980" s="195"/>
      <c r="AT1980" s="191" t="s">
        <v>158</v>
      </c>
      <c r="AU1980" s="191" t="s">
        <v>86</v>
      </c>
      <c r="AV1980" s="12" t="s">
        <v>22</v>
      </c>
      <c r="AW1980" s="12" t="s">
        <v>40</v>
      </c>
      <c r="AX1980" s="12" t="s">
        <v>76</v>
      </c>
      <c r="AY1980" s="191" t="s">
        <v>148</v>
      </c>
    </row>
    <row r="1981" spans="2:51" s="12" customFormat="1" ht="13.5">
      <c r="B1981" s="188"/>
      <c r="D1981" s="186" t="s">
        <v>158</v>
      </c>
      <c r="E1981" s="189" t="s">
        <v>20</v>
      </c>
      <c r="F1981" s="190" t="s">
        <v>1124</v>
      </c>
      <c r="H1981" s="191" t="s">
        <v>20</v>
      </c>
      <c r="I1981" s="192"/>
      <c r="L1981" s="188"/>
      <c r="M1981" s="193"/>
      <c r="N1981" s="194"/>
      <c r="O1981" s="194"/>
      <c r="P1981" s="194"/>
      <c r="Q1981" s="194"/>
      <c r="R1981" s="194"/>
      <c r="S1981" s="194"/>
      <c r="T1981" s="195"/>
      <c r="AT1981" s="191" t="s">
        <v>158</v>
      </c>
      <c r="AU1981" s="191" t="s">
        <v>86</v>
      </c>
      <c r="AV1981" s="12" t="s">
        <v>22</v>
      </c>
      <c r="AW1981" s="12" t="s">
        <v>40</v>
      </c>
      <c r="AX1981" s="12" t="s">
        <v>76</v>
      </c>
      <c r="AY1981" s="191" t="s">
        <v>148</v>
      </c>
    </row>
    <row r="1982" spans="2:51" s="13" customFormat="1" ht="13.5">
      <c r="B1982" s="196"/>
      <c r="D1982" s="186" t="s">
        <v>158</v>
      </c>
      <c r="E1982" s="205" t="s">
        <v>20</v>
      </c>
      <c r="F1982" s="206" t="s">
        <v>1125</v>
      </c>
      <c r="H1982" s="207">
        <v>23.168</v>
      </c>
      <c r="I1982" s="201"/>
      <c r="L1982" s="196"/>
      <c r="M1982" s="202"/>
      <c r="N1982" s="203"/>
      <c r="O1982" s="203"/>
      <c r="P1982" s="203"/>
      <c r="Q1982" s="203"/>
      <c r="R1982" s="203"/>
      <c r="S1982" s="203"/>
      <c r="T1982" s="204"/>
      <c r="AT1982" s="205" t="s">
        <v>158</v>
      </c>
      <c r="AU1982" s="205" t="s">
        <v>86</v>
      </c>
      <c r="AV1982" s="13" t="s">
        <v>86</v>
      </c>
      <c r="AW1982" s="13" t="s">
        <v>40</v>
      </c>
      <c r="AX1982" s="13" t="s">
        <v>76</v>
      </c>
      <c r="AY1982" s="205" t="s">
        <v>148</v>
      </c>
    </row>
    <row r="1983" spans="2:51" s="13" customFormat="1" ht="13.5">
      <c r="B1983" s="196"/>
      <c r="D1983" s="186" t="s">
        <v>158</v>
      </c>
      <c r="E1983" s="205" t="s">
        <v>20</v>
      </c>
      <c r="F1983" s="206" t="s">
        <v>1126</v>
      </c>
      <c r="H1983" s="207">
        <v>9.088</v>
      </c>
      <c r="I1983" s="201"/>
      <c r="L1983" s="196"/>
      <c r="M1983" s="202"/>
      <c r="N1983" s="203"/>
      <c r="O1983" s="203"/>
      <c r="P1983" s="203"/>
      <c r="Q1983" s="203"/>
      <c r="R1983" s="203"/>
      <c r="S1983" s="203"/>
      <c r="T1983" s="204"/>
      <c r="AT1983" s="205" t="s">
        <v>158</v>
      </c>
      <c r="AU1983" s="205" t="s">
        <v>86</v>
      </c>
      <c r="AV1983" s="13" t="s">
        <v>86</v>
      </c>
      <c r="AW1983" s="13" t="s">
        <v>40</v>
      </c>
      <c r="AX1983" s="13" t="s">
        <v>76</v>
      </c>
      <c r="AY1983" s="205" t="s">
        <v>148</v>
      </c>
    </row>
    <row r="1984" spans="2:51" s="15" customFormat="1" ht="13.5">
      <c r="B1984" s="216"/>
      <c r="D1984" s="197" t="s">
        <v>158</v>
      </c>
      <c r="E1984" s="217" t="s">
        <v>20</v>
      </c>
      <c r="F1984" s="218" t="s">
        <v>191</v>
      </c>
      <c r="H1984" s="219">
        <v>32.256</v>
      </c>
      <c r="I1984" s="220"/>
      <c r="L1984" s="216"/>
      <c r="M1984" s="221"/>
      <c r="N1984" s="222"/>
      <c r="O1984" s="222"/>
      <c r="P1984" s="222"/>
      <c r="Q1984" s="222"/>
      <c r="R1984" s="222"/>
      <c r="S1984" s="222"/>
      <c r="T1984" s="223"/>
      <c r="AT1984" s="224" t="s">
        <v>158</v>
      </c>
      <c r="AU1984" s="224" t="s">
        <v>86</v>
      </c>
      <c r="AV1984" s="15" t="s">
        <v>155</v>
      </c>
      <c r="AW1984" s="15" t="s">
        <v>40</v>
      </c>
      <c r="AX1984" s="15" t="s">
        <v>22</v>
      </c>
      <c r="AY1984" s="224" t="s">
        <v>148</v>
      </c>
    </row>
    <row r="1985" spans="2:65" s="1" customFormat="1" ht="22.5" customHeight="1">
      <c r="B1985" s="173"/>
      <c r="C1985" s="174" t="s">
        <v>1127</v>
      </c>
      <c r="D1985" s="174" t="s">
        <v>150</v>
      </c>
      <c r="E1985" s="175" t="s">
        <v>1128</v>
      </c>
      <c r="F1985" s="176" t="s">
        <v>1129</v>
      </c>
      <c r="G1985" s="177" t="s">
        <v>164</v>
      </c>
      <c r="H1985" s="178">
        <v>0.71</v>
      </c>
      <c r="I1985" s="179"/>
      <c r="J1985" s="180">
        <f>ROUND(I1985*H1985,2)</f>
        <v>0</v>
      </c>
      <c r="K1985" s="176" t="s">
        <v>154</v>
      </c>
      <c r="L1985" s="36"/>
      <c r="M1985" s="181" t="s">
        <v>20</v>
      </c>
      <c r="N1985" s="182" t="s">
        <v>48</v>
      </c>
      <c r="O1985" s="37"/>
      <c r="P1985" s="183">
        <f>O1985*H1985</f>
        <v>0</v>
      </c>
      <c r="Q1985" s="183">
        <v>0.023367805</v>
      </c>
      <c r="R1985" s="183">
        <f>Q1985*H1985</f>
        <v>0.016591141549999997</v>
      </c>
      <c r="S1985" s="183">
        <v>0</v>
      </c>
      <c r="T1985" s="184">
        <f>S1985*H1985</f>
        <v>0</v>
      </c>
      <c r="AR1985" s="19" t="s">
        <v>258</v>
      </c>
      <c r="AT1985" s="19" t="s">
        <v>150</v>
      </c>
      <c r="AU1985" s="19" t="s">
        <v>86</v>
      </c>
      <c r="AY1985" s="19" t="s">
        <v>148</v>
      </c>
      <c r="BE1985" s="185">
        <f>IF(N1985="základní",J1985,0)</f>
        <v>0</v>
      </c>
      <c r="BF1985" s="185">
        <f>IF(N1985="snížená",J1985,0)</f>
        <v>0</v>
      </c>
      <c r="BG1985" s="185">
        <f>IF(N1985="zákl. přenesená",J1985,0)</f>
        <v>0</v>
      </c>
      <c r="BH1985" s="185">
        <f>IF(N1985="sníž. přenesená",J1985,0)</f>
        <v>0</v>
      </c>
      <c r="BI1985" s="185">
        <f>IF(N1985="nulová",J1985,0)</f>
        <v>0</v>
      </c>
      <c r="BJ1985" s="19" t="s">
        <v>86</v>
      </c>
      <c r="BK1985" s="185">
        <f>ROUND(I1985*H1985,2)</f>
        <v>0</v>
      </c>
      <c r="BL1985" s="19" t="s">
        <v>258</v>
      </c>
      <c r="BM1985" s="19" t="s">
        <v>1127</v>
      </c>
    </row>
    <row r="1986" spans="2:47" s="1" customFormat="1" ht="27">
      <c r="B1986" s="36"/>
      <c r="D1986" s="186" t="s">
        <v>156</v>
      </c>
      <c r="F1986" s="187" t="s">
        <v>1130</v>
      </c>
      <c r="I1986" s="147"/>
      <c r="L1986" s="36"/>
      <c r="M1986" s="65"/>
      <c r="N1986" s="37"/>
      <c r="O1986" s="37"/>
      <c r="P1986" s="37"/>
      <c r="Q1986" s="37"/>
      <c r="R1986" s="37"/>
      <c r="S1986" s="37"/>
      <c r="T1986" s="66"/>
      <c r="AT1986" s="19" t="s">
        <v>156</v>
      </c>
      <c r="AU1986" s="19" t="s">
        <v>86</v>
      </c>
    </row>
    <row r="1987" spans="2:51" s="12" customFormat="1" ht="13.5">
      <c r="B1987" s="188"/>
      <c r="D1987" s="186" t="s">
        <v>158</v>
      </c>
      <c r="E1987" s="189" t="s">
        <v>20</v>
      </c>
      <c r="F1987" s="190" t="s">
        <v>1131</v>
      </c>
      <c r="H1987" s="191" t="s">
        <v>20</v>
      </c>
      <c r="I1987" s="192"/>
      <c r="L1987" s="188"/>
      <c r="M1987" s="193"/>
      <c r="N1987" s="194"/>
      <c r="O1987" s="194"/>
      <c r="P1987" s="194"/>
      <c r="Q1987" s="194"/>
      <c r="R1987" s="194"/>
      <c r="S1987" s="194"/>
      <c r="T1987" s="195"/>
      <c r="AT1987" s="191" t="s">
        <v>158</v>
      </c>
      <c r="AU1987" s="191" t="s">
        <v>86</v>
      </c>
      <c r="AV1987" s="12" t="s">
        <v>22</v>
      </c>
      <c r="AW1987" s="12" t="s">
        <v>40</v>
      </c>
      <c r="AX1987" s="12" t="s">
        <v>76</v>
      </c>
      <c r="AY1987" s="191" t="s">
        <v>148</v>
      </c>
    </row>
    <row r="1988" spans="2:51" s="12" customFormat="1" ht="13.5">
      <c r="B1988" s="188"/>
      <c r="D1988" s="186" t="s">
        <v>158</v>
      </c>
      <c r="E1988" s="189" t="s">
        <v>20</v>
      </c>
      <c r="F1988" s="190" t="s">
        <v>293</v>
      </c>
      <c r="H1988" s="191" t="s">
        <v>20</v>
      </c>
      <c r="I1988" s="192"/>
      <c r="L1988" s="188"/>
      <c r="M1988" s="193"/>
      <c r="N1988" s="194"/>
      <c r="O1988" s="194"/>
      <c r="P1988" s="194"/>
      <c r="Q1988" s="194"/>
      <c r="R1988" s="194"/>
      <c r="S1988" s="194"/>
      <c r="T1988" s="195"/>
      <c r="AT1988" s="191" t="s">
        <v>158</v>
      </c>
      <c r="AU1988" s="191" t="s">
        <v>86</v>
      </c>
      <c r="AV1988" s="12" t="s">
        <v>22</v>
      </c>
      <c r="AW1988" s="12" t="s">
        <v>40</v>
      </c>
      <c r="AX1988" s="12" t="s">
        <v>76</v>
      </c>
      <c r="AY1988" s="191" t="s">
        <v>148</v>
      </c>
    </row>
    <row r="1989" spans="2:51" s="13" customFormat="1" ht="13.5">
      <c r="B1989" s="196"/>
      <c r="D1989" s="186" t="s">
        <v>158</v>
      </c>
      <c r="E1989" s="205" t="s">
        <v>20</v>
      </c>
      <c r="F1989" s="206" t="s">
        <v>1132</v>
      </c>
      <c r="H1989" s="207">
        <v>0.51</v>
      </c>
      <c r="I1989" s="201"/>
      <c r="L1989" s="196"/>
      <c r="M1989" s="202"/>
      <c r="N1989" s="203"/>
      <c r="O1989" s="203"/>
      <c r="P1989" s="203"/>
      <c r="Q1989" s="203"/>
      <c r="R1989" s="203"/>
      <c r="S1989" s="203"/>
      <c r="T1989" s="204"/>
      <c r="AT1989" s="205" t="s">
        <v>158</v>
      </c>
      <c r="AU1989" s="205" t="s">
        <v>86</v>
      </c>
      <c r="AV1989" s="13" t="s">
        <v>86</v>
      </c>
      <c r="AW1989" s="13" t="s">
        <v>40</v>
      </c>
      <c r="AX1989" s="13" t="s">
        <v>76</v>
      </c>
      <c r="AY1989" s="205" t="s">
        <v>148</v>
      </c>
    </row>
    <row r="1990" spans="2:51" s="13" customFormat="1" ht="13.5">
      <c r="B1990" s="196"/>
      <c r="D1990" s="186" t="s">
        <v>158</v>
      </c>
      <c r="E1990" s="205" t="s">
        <v>20</v>
      </c>
      <c r="F1990" s="206" t="s">
        <v>1133</v>
      </c>
      <c r="H1990" s="207">
        <v>0.2</v>
      </c>
      <c r="I1990" s="201"/>
      <c r="L1990" s="196"/>
      <c r="M1990" s="202"/>
      <c r="N1990" s="203"/>
      <c r="O1990" s="203"/>
      <c r="P1990" s="203"/>
      <c r="Q1990" s="203"/>
      <c r="R1990" s="203"/>
      <c r="S1990" s="203"/>
      <c r="T1990" s="204"/>
      <c r="AT1990" s="205" t="s">
        <v>158</v>
      </c>
      <c r="AU1990" s="205" t="s">
        <v>86</v>
      </c>
      <c r="AV1990" s="13" t="s">
        <v>86</v>
      </c>
      <c r="AW1990" s="13" t="s">
        <v>40</v>
      </c>
      <c r="AX1990" s="13" t="s">
        <v>76</v>
      </c>
      <c r="AY1990" s="205" t="s">
        <v>148</v>
      </c>
    </row>
    <row r="1991" spans="2:51" s="15" customFormat="1" ht="13.5">
      <c r="B1991" s="216"/>
      <c r="D1991" s="197" t="s">
        <v>158</v>
      </c>
      <c r="E1991" s="217" t="s">
        <v>20</v>
      </c>
      <c r="F1991" s="218" t="s">
        <v>191</v>
      </c>
      <c r="H1991" s="219">
        <v>0.71</v>
      </c>
      <c r="I1991" s="220"/>
      <c r="L1991" s="216"/>
      <c r="M1991" s="221"/>
      <c r="N1991" s="222"/>
      <c r="O1991" s="222"/>
      <c r="P1991" s="222"/>
      <c r="Q1991" s="222"/>
      <c r="R1991" s="222"/>
      <c r="S1991" s="222"/>
      <c r="T1991" s="223"/>
      <c r="AT1991" s="224" t="s">
        <v>158</v>
      </c>
      <c r="AU1991" s="224" t="s">
        <v>86</v>
      </c>
      <c r="AV1991" s="15" t="s">
        <v>155</v>
      </c>
      <c r="AW1991" s="15" t="s">
        <v>40</v>
      </c>
      <c r="AX1991" s="15" t="s">
        <v>22</v>
      </c>
      <c r="AY1991" s="224" t="s">
        <v>148</v>
      </c>
    </row>
    <row r="1992" spans="2:65" s="1" customFormat="1" ht="22.5" customHeight="1">
      <c r="B1992" s="173"/>
      <c r="C1992" s="174" t="s">
        <v>1134</v>
      </c>
      <c r="D1992" s="174" t="s">
        <v>150</v>
      </c>
      <c r="E1992" s="175" t="s">
        <v>1135</v>
      </c>
      <c r="F1992" s="176" t="s">
        <v>1136</v>
      </c>
      <c r="G1992" s="177" t="s">
        <v>221</v>
      </c>
      <c r="H1992" s="178">
        <v>0.479</v>
      </c>
      <c r="I1992" s="179"/>
      <c r="J1992" s="180">
        <f>ROUND(I1992*H1992,2)</f>
        <v>0</v>
      </c>
      <c r="K1992" s="176" t="s">
        <v>154</v>
      </c>
      <c r="L1992" s="36"/>
      <c r="M1992" s="181" t="s">
        <v>20</v>
      </c>
      <c r="N1992" s="182" t="s">
        <v>48</v>
      </c>
      <c r="O1992" s="37"/>
      <c r="P1992" s="183">
        <f>O1992*H1992</f>
        <v>0</v>
      </c>
      <c r="Q1992" s="183">
        <v>0</v>
      </c>
      <c r="R1992" s="183">
        <f>Q1992*H1992</f>
        <v>0</v>
      </c>
      <c r="S1992" s="183">
        <v>0</v>
      </c>
      <c r="T1992" s="184">
        <f>S1992*H1992</f>
        <v>0</v>
      </c>
      <c r="AR1992" s="19" t="s">
        <v>258</v>
      </c>
      <c r="AT1992" s="19" t="s">
        <v>150</v>
      </c>
      <c r="AU1992" s="19" t="s">
        <v>86</v>
      </c>
      <c r="AY1992" s="19" t="s">
        <v>148</v>
      </c>
      <c r="BE1992" s="185">
        <f>IF(N1992="základní",J1992,0)</f>
        <v>0</v>
      </c>
      <c r="BF1992" s="185">
        <f>IF(N1992="snížená",J1992,0)</f>
        <v>0</v>
      </c>
      <c r="BG1992" s="185">
        <f>IF(N1992="zákl. přenesená",J1992,0)</f>
        <v>0</v>
      </c>
      <c r="BH1992" s="185">
        <f>IF(N1992="sníž. přenesená",J1992,0)</f>
        <v>0</v>
      </c>
      <c r="BI1992" s="185">
        <f>IF(N1992="nulová",J1992,0)</f>
        <v>0</v>
      </c>
      <c r="BJ1992" s="19" t="s">
        <v>86</v>
      </c>
      <c r="BK1992" s="185">
        <f>ROUND(I1992*H1992,2)</f>
        <v>0</v>
      </c>
      <c r="BL1992" s="19" t="s">
        <v>258</v>
      </c>
      <c r="BM1992" s="19" t="s">
        <v>1134</v>
      </c>
    </row>
    <row r="1993" spans="2:47" s="1" customFormat="1" ht="27">
      <c r="B1993" s="36"/>
      <c r="D1993" s="186" t="s">
        <v>156</v>
      </c>
      <c r="F1993" s="187" t="s">
        <v>1137</v>
      </c>
      <c r="I1993" s="147"/>
      <c r="L1993" s="36"/>
      <c r="M1993" s="65"/>
      <c r="N1993" s="37"/>
      <c r="O1993" s="37"/>
      <c r="P1993" s="37"/>
      <c r="Q1993" s="37"/>
      <c r="R1993" s="37"/>
      <c r="S1993" s="37"/>
      <c r="T1993" s="66"/>
      <c r="AT1993" s="19" t="s">
        <v>156</v>
      </c>
      <c r="AU1993" s="19" t="s">
        <v>86</v>
      </c>
    </row>
    <row r="1994" spans="2:63" s="11" customFormat="1" ht="29.25" customHeight="1">
      <c r="B1994" s="159"/>
      <c r="D1994" s="170" t="s">
        <v>75</v>
      </c>
      <c r="E1994" s="171" t="s">
        <v>1138</v>
      </c>
      <c r="F1994" s="171" t="s">
        <v>1139</v>
      </c>
      <c r="I1994" s="162"/>
      <c r="J1994" s="172">
        <f>BK1994</f>
        <v>0</v>
      </c>
      <c r="L1994" s="159"/>
      <c r="M1994" s="164"/>
      <c r="N1994" s="165"/>
      <c r="O1994" s="165"/>
      <c r="P1994" s="166">
        <f>SUM(P1995:P2125)</f>
        <v>0</v>
      </c>
      <c r="Q1994" s="165"/>
      <c r="R1994" s="166">
        <f>SUM(R1995:R2125)</f>
        <v>0.6771384879999999</v>
      </c>
      <c r="S1994" s="165"/>
      <c r="T1994" s="167">
        <f>SUM(T1995:T2125)</f>
        <v>0.5135205</v>
      </c>
      <c r="AR1994" s="160" t="s">
        <v>86</v>
      </c>
      <c r="AT1994" s="168" t="s">
        <v>75</v>
      </c>
      <c r="AU1994" s="168" t="s">
        <v>22</v>
      </c>
      <c r="AY1994" s="160" t="s">
        <v>148</v>
      </c>
      <c r="BK1994" s="169">
        <f>SUM(BK1995:BK2125)</f>
        <v>0</v>
      </c>
    </row>
    <row r="1995" spans="2:65" s="1" customFormat="1" ht="22.5" customHeight="1">
      <c r="B1995" s="173"/>
      <c r="C1995" s="174" t="s">
        <v>1140</v>
      </c>
      <c r="D1995" s="174" t="s">
        <v>150</v>
      </c>
      <c r="E1995" s="175" t="s">
        <v>1141</v>
      </c>
      <c r="F1995" s="176" t="s">
        <v>1142</v>
      </c>
      <c r="G1995" s="177" t="s">
        <v>273</v>
      </c>
      <c r="H1995" s="178">
        <v>100.8</v>
      </c>
      <c r="I1995" s="179"/>
      <c r="J1995" s="180">
        <f>ROUND(I1995*H1995,2)</f>
        <v>0</v>
      </c>
      <c r="K1995" s="176" t="s">
        <v>154</v>
      </c>
      <c r="L1995" s="36"/>
      <c r="M1995" s="181" t="s">
        <v>20</v>
      </c>
      <c r="N1995" s="182" t="s">
        <v>48</v>
      </c>
      <c r="O1995" s="37"/>
      <c r="P1995" s="183">
        <f>O1995*H1995</f>
        <v>0</v>
      </c>
      <c r="Q1995" s="183">
        <v>0</v>
      </c>
      <c r="R1995" s="183">
        <f>Q1995*H1995</f>
        <v>0</v>
      </c>
      <c r="S1995" s="183">
        <v>0.00191</v>
      </c>
      <c r="T1995" s="184">
        <f>S1995*H1995</f>
        <v>0.192528</v>
      </c>
      <c r="AR1995" s="19" t="s">
        <v>258</v>
      </c>
      <c r="AT1995" s="19" t="s">
        <v>150</v>
      </c>
      <c r="AU1995" s="19" t="s">
        <v>86</v>
      </c>
      <c r="AY1995" s="19" t="s">
        <v>148</v>
      </c>
      <c r="BE1995" s="185">
        <f>IF(N1995="základní",J1995,0)</f>
        <v>0</v>
      </c>
      <c r="BF1995" s="185">
        <f>IF(N1995="snížená",J1995,0)</f>
        <v>0</v>
      </c>
      <c r="BG1995" s="185">
        <f>IF(N1995="zákl. přenesená",J1995,0)</f>
        <v>0</v>
      </c>
      <c r="BH1995" s="185">
        <f>IF(N1995="sníž. přenesená",J1995,0)</f>
        <v>0</v>
      </c>
      <c r="BI1995" s="185">
        <f>IF(N1995="nulová",J1995,0)</f>
        <v>0</v>
      </c>
      <c r="BJ1995" s="19" t="s">
        <v>86</v>
      </c>
      <c r="BK1995" s="185">
        <f>ROUND(I1995*H1995,2)</f>
        <v>0</v>
      </c>
      <c r="BL1995" s="19" t="s">
        <v>258</v>
      </c>
      <c r="BM1995" s="19" t="s">
        <v>1140</v>
      </c>
    </row>
    <row r="1996" spans="2:47" s="1" customFormat="1" ht="13.5">
      <c r="B1996" s="36"/>
      <c r="D1996" s="186" t="s">
        <v>156</v>
      </c>
      <c r="F1996" s="187" t="s">
        <v>1143</v>
      </c>
      <c r="I1996" s="147"/>
      <c r="L1996" s="36"/>
      <c r="M1996" s="65"/>
      <c r="N1996" s="37"/>
      <c r="O1996" s="37"/>
      <c r="P1996" s="37"/>
      <c r="Q1996" s="37"/>
      <c r="R1996" s="37"/>
      <c r="S1996" s="37"/>
      <c r="T1996" s="66"/>
      <c r="AT1996" s="19" t="s">
        <v>156</v>
      </c>
      <c r="AU1996" s="19" t="s">
        <v>86</v>
      </c>
    </row>
    <row r="1997" spans="2:51" s="12" customFormat="1" ht="13.5">
      <c r="B1997" s="188"/>
      <c r="D1997" s="186" t="s">
        <v>158</v>
      </c>
      <c r="E1997" s="189" t="s">
        <v>20</v>
      </c>
      <c r="F1997" s="190" t="s">
        <v>1144</v>
      </c>
      <c r="H1997" s="191" t="s">
        <v>20</v>
      </c>
      <c r="I1997" s="192"/>
      <c r="L1997" s="188"/>
      <c r="M1997" s="193"/>
      <c r="N1997" s="194"/>
      <c r="O1997" s="194"/>
      <c r="P1997" s="194"/>
      <c r="Q1997" s="194"/>
      <c r="R1997" s="194"/>
      <c r="S1997" s="194"/>
      <c r="T1997" s="195"/>
      <c r="AT1997" s="191" t="s">
        <v>158</v>
      </c>
      <c r="AU1997" s="191" t="s">
        <v>86</v>
      </c>
      <c r="AV1997" s="12" t="s">
        <v>22</v>
      </c>
      <c r="AW1997" s="12" t="s">
        <v>40</v>
      </c>
      <c r="AX1997" s="12" t="s">
        <v>76</v>
      </c>
      <c r="AY1997" s="191" t="s">
        <v>148</v>
      </c>
    </row>
    <row r="1998" spans="2:51" s="12" customFormat="1" ht="13.5">
      <c r="B1998" s="188"/>
      <c r="D1998" s="186" t="s">
        <v>158</v>
      </c>
      <c r="E1998" s="189" t="s">
        <v>20</v>
      </c>
      <c r="F1998" s="190" t="s">
        <v>293</v>
      </c>
      <c r="H1998" s="191" t="s">
        <v>20</v>
      </c>
      <c r="I1998" s="192"/>
      <c r="L1998" s="188"/>
      <c r="M1998" s="193"/>
      <c r="N1998" s="194"/>
      <c r="O1998" s="194"/>
      <c r="P1998" s="194"/>
      <c r="Q1998" s="194"/>
      <c r="R1998" s="194"/>
      <c r="S1998" s="194"/>
      <c r="T1998" s="195"/>
      <c r="AT1998" s="191" t="s">
        <v>158</v>
      </c>
      <c r="AU1998" s="191" t="s">
        <v>86</v>
      </c>
      <c r="AV1998" s="12" t="s">
        <v>22</v>
      </c>
      <c r="AW1998" s="12" t="s">
        <v>40</v>
      </c>
      <c r="AX1998" s="12" t="s">
        <v>76</v>
      </c>
      <c r="AY1998" s="191" t="s">
        <v>148</v>
      </c>
    </row>
    <row r="1999" spans="2:51" s="13" customFormat="1" ht="13.5">
      <c r="B1999" s="196"/>
      <c r="D1999" s="186" t="s">
        <v>158</v>
      </c>
      <c r="E1999" s="205" t="s">
        <v>20</v>
      </c>
      <c r="F1999" s="206" t="s">
        <v>691</v>
      </c>
      <c r="H1999" s="207">
        <v>72.4</v>
      </c>
      <c r="I1999" s="201"/>
      <c r="L1999" s="196"/>
      <c r="M1999" s="202"/>
      <c r="N1999" s="203"/>
      <c r="O1999" s="203"/>
      <c r="P1999" s="203"/>
      <c r="Q1999" s="203"/>
      <c r="R1999" s="203"/>
      <c r="S1999" s="203"/>
      <c r="T1999" s="204"/>
      <c r="AT1999" s="205" t="s">
        <v>158</v>
      </c>
      <c r="AU1999" s="205" t="s">
        <v>86</v>
      </c>
      <c r="AV1999" s="13" t="s">
        <v>86</v>
      </c>
      <c r="AW1999" s="13" t="s">
        <v>40</v>
      </c>
      <c r="AX1999" s="13" t="s">
        <v>76</v>
      </c>
      <c r="AY1999" s="205" t="s">
        <v>148</v>
      </c>
    </row>
    <row r="2000" spans="2:51" s="13" customFormat="1" ht="13.5">
      <c r="B2000" s="196"/>
      <c r="D2000" s="186" t="s">
        <v>158</v>
      </c>
      <c r="E2000" s="205" t="s">
        <v>20</v>
      </c>
      <c r="F2000" s="206" t="s">
        <v>1145</v>
      </c>
      <c r="H2000" s="207">
        <v>28.4</v>
      </c>
      <c r="I2000" s="201"/>
      <c r="L2000" s="196"/>
      <c r="M2000" s="202"/>
      <c r="N2000" s="203"/>
      <c r="O2000" s="203"/>
      <c r="P2000" s="203"/>
      <c r="Q2000" s="203"/>
      <c r="R2000" s="203"/>
      <c r="S2000" s="203"/>
      <c r="T2000" s="204"/>
      <c r="AT2000" s="205" t="s">
        <v>158</v>
      </c>
      <c r="AU2000" s="205" t="s">
        <v>86</v>
      </c>
      <c r="AV2000" s="13" t="s">
        <v>86</v>
      </c>
      <c r="AW2000" s="13" t="s">
        <v>40</v>
      </c>
      <c r="AX2000" s="13" t="s">
        <v>76</v>
      </c>
      <c r="AY2000" s="205" t="s">
        <v>148</v>
      </c>
    </row>
    <row r="2001" spans="2:51" s="15" customFormat="1" ht="13.5">
      <c r="B2001" s="216"/>
      <c r="D2001" s="197" t="s">
        <v>158</v>
      </c>
      <c r="E2001" s="217" t="s">
        <v>20</v>
      </c>
      <c r="F2001" s="218" t="s">
        <v>191</v>
      </c>
      <c r="H2001" s="219">
        <v>100.8</v>
      </c>
      <c r="I2001" s="220"/>
      <c r="L2001" s="216"/>
      <c r="M2001" s="221"/>
      <c r="N2001" s="222"/>
      <c r="O2001" s="222"/>
      <c r="P2001" s="222"/>
      <c r="Q2001" s="222"/>
      <c r="R2001" s="222"/>
      <c r="S2001" s="222"/>
      <c r="T2001" s="223"/>
      <c r="AT2001" s="224" t="s">
        <v>158</v>
      </c>
      <c r="AU2001" s="224" t="s">
        <v>86</v>
      </c>
      <c r="AV2001" s="15" t="s">
        <v>155</v>
      </c>
      <c r="AW2001" s="15" t="s">
        <v>40</v>
      </c>
      <c r="AX2001" s="15" t="s">
        <v>22</v>
      </c>
      <c r="AY2001" s="224" t="s">
        <v>148</v>
      </c>
    </row>
    <row r="2002" spans="2:65" s="1" customFormat="1" ht="22.5" customHeight="1">
      <c r="B2002" s="173"/>
      <c r="C2002" s="174" t="s">
        <v>1146</v>
      </c>
      <c r="D2002" s="174" t="s">
        <v>150</v>
      </c>
      <c r="E2002" s="175" t="s">
        <v>1147</v>
      </c>
      <c r="F2002" s="176" t="s">
        <v>1148</v>
      </c>
      <c r="G2002" s="177" t="s">
        <v>273</v>
      </c>
      <c r="H2002" s="178">
        <v>159.75</v>
      </c>
      <c r="I2002" s="179"/>
      <c r="J2002" s="180">
        <f>ROUND(I2002*H2002,2)</f>
        <v>0</v>
      </c>
      <c r="K2002" s="176" t="s">
        <v>154</v>
      </c>
      <c r="L2002" s="36"/>
      <c r="M2002" s="181" t="s">
        <v>20</v>
      </c>
      <c r="N2002" s="182" t="s">
        <v>48</v>
      </c>
      <c r="O2002" s="37"/>
      <c r="P2002" s="183">
        <f>O2002*H2002</f>
        <v>0</v>
      </c>
      <c r="Q2002" s="183">
        <v>0</v>
      </c>
      <c r="R2002" s="183">
        <f>Q2002*H2002</f>
        <v>0</v>
      </c>
      <c r="S2002" s="183">
        <v>0.00167</v>
      </c>
      <c r="T2002" s="184">
        <f>S2002*H2002</f>
        <v>0.26678250000000003</v>
      </c>
      <c r="AR2002" s="19" t="s">
        <v>258</v>
      </c>
      <c r="AT2002" s="19" t="s">
        <v>150</v>
      </c>
      <c r="AU2002" s="19" t="s">
        <v>86</v>
      </c>
      <c r="AY2002" s="19" t="s">
        <v>148</v>
      </c>
      <c r="BE2002" s="185">
        <f>IF(N2002="základní",J2002,0)</f>
        <v>0</v>
      </c>
      <c r="BF2002" s="185">
        <f>IF(N2002="snížená",J2002,0)</f>
        <v>0</v>
      </c>
      <c r="BG2002" s="185">
        <f>IF(N2002="zákl. přenesená",J2002,0)</f>
        <v>0</v>
      </c>
      <c r="BH2002" s="185">
        <f>IF(N2002="sníž. přenesená",J2002,0)</f>
        <v>0</v>
      </c>
      <c r="BI2002" s="185">
        <f>IF(N2002="nulová",J2002,0)</f>
        <v>0</v>
      </c>
      <c r="BJ2002" s="19" t="s">
        <v>86</v>
      </c>
      <c r="BK2002" s="185">
        <f>ROUND(I2002*H2002,2)</f>
        <v>0</v>
      </c>
      <c r="BL2002" s="19" t="s">
        <v>258</v>
      </c>
      <c r="BM2002" s="19" t="s">
        <v>1146</v>
      </c>
    </row>
    <row r="2003" spans="2:47" s="1" customFormat="1" ht="13.5">
      <c r="B2003" s="36"/>
      <c r="D2003" s="186" t="s">
        <v>156</v>
      </c>
      <c r="F2003" s="187" t="s">
        <v>1149</v>
      </c>
      <c r="I2003" s="147"/>
      <c r="L2003" s="36"/>
      <c r="M2003" s="65"/>
      <c r="N2003" s="37"/>
      <c r="O2003" s="37"/>
      <c r="P2003" s="37"/>
      <c r="Q2003" s="37"/>
      <c r="R2003" s="37"/>
      <c r="S2003" s="37"/>
      <c r="T2003" s="66"/>
      <c r="AT2003" s="19" t="s">
        <v>156</v>
      </c>
      <c r="AU2003" s="19" t="s">
        <v>86</v>
      </c>
    </row>
    <row r="2004" spans="2:51" s="12" customFormat="1" ht="13.5">
      <c r="B2004" s="188"/>
      <c r="D2004" s="186" t="s">
        <v>158</v>
      </c>
      <c r="E2004" s="189" t="s">
        <v>20</v>
      </c>
      <c r="F2004" s="190" t="s">
        <v>1150</v>
      </c>
      <c r="H2004" s="191" t="s">
        <v>20</v>
      </c>
      <c r="I2004" s="192"/>
      <c r="L2004" s="188"/>
      <c r="M2004" s="193"/>
      <c r="N2004" s="194"/>
      <c r="O2004" s="194"/>
      <c r="P2004" s="194"/>
      <c r="Q2004" s="194"/>
      <c r="R2004" s="194"/>
      <c r="S2004" s="194"/>
      <c r="T2004" s="195"/>
      <c r="AT2004" s="191" t="s">
        <v>158</v>
      </c>
      <c r="AU2004" s="191" t="s">
        <v>86</v>
      </c>
      <c r="AV2004" s="12" t="s">
        <v>22</v>
      </c>
      <c r="AW2004" s="12" t="s">
        <v>40</v>
      </c>
      <c r="AX2004" s="12" t="s">
        <v>76</v>
      </c>
      <c r="AY2004" s="191" t="s">
        <v>148</v>
      </c>
    </row>
    <row r="2005" spans="2:51" s="12" customFormat="1" ht="13.5">
      <c r="B2005" s="188"/>
      <c r="D2005" s="186" t="s">
        <v>158</v>
      </c>
      <c r="E2005" s="189" t="s">
        <v>20</v>
      </c>
      <c r="F2005" s="190" t="s">
        <v>518</v>
      </c>
      <c r="H2005" s="191" t="s">
        <v>20</v>
      </c>
      <c r="I2005" s="192"/>
      <c r="L2005" s="188"/>
      <c r="M2005" s="193"/>
      <c r="N2005" s="194"/>
      <c r="O2005" s="194"/>
      <c r="P2005" s="194"/>
      <c r="Q2005" s="194"/>
      <c r="R2005" s="194"/>
      <c r="S2005" s="194"/>
      <c r="T2005" s="195"/>
      <c r="AT2005" s="191" t="s">
        <v>158</v>
      </c>
      <c r="AU2005" s="191" t="s">
        <v>86</v>
      </c>
      <c r="AV2005" s="12" t="s">
        <v>22</v>
      </c>
      <c r="AW2005" s="12" t="s">
        <v>40</v>
      </c>
      <c r="AX2005" s="12" t="s">
        <v>76</v>
      </c>
      <c r="AY2005" s="191" t="s">
        <v>148</v>
      </c>
    </row>
    <row r="2006" spans="2:51" s="12" customFormat="1" ht="13.5">
      <c r="B2006" s="188"/>
      <c r="D2006" s="186" t="s">
        <v>158</v>
      </c>
      <c r="E2006" s="189" t="s">
        <v>20</v>
      </c>
      <c r="F2006" s="190" t="s">
        <v>519</v>
      </c>
      <c r="H2006" s="191" t="s">
        <v>20</v>
      </c>
      <c r="I2006" s="192"/>
      <c r="L2006" s="188"/>
      <c r="M2006" s="193"/>
      <c r="N2006" s="194"/>
      <c r="O2006" s="194"/>
      <c r="P2006" s="194"/>
      <c r="Q2006" s="194"/>
      <c r="R2006" s="194"/>
      <c r="S2006" s="194"/>
      <c r="T2006" s="195"/>
      <c r="AT2006" s="191" t="s">
        <v>158</v>
      </c>
      <c r="AU2006" s="191" t="s">
        <v>86</v>
      </c>
      <c r="AV2006" s="12" t="s">
        <v>22</v>
      </c>
      <c r="AW2006" s="12" t="s">
        <v>40</v>
      </c>
      <c r="AX2006" s="12" t="s">
        <v>76</v>
      </c>
      <c r="AY2006" s="191" t="s">
        <v>148</v>
      </c>
    </row>
    <row r="2007" spans="2:51" s="13" customFormat="1" ht="13.5">
      <c r="B2007" s="196"/>
      <c r="D2007" s="186" t="s">
        <v>158</v>
      </c>
      <c r="E2007" s="205" t="s">
        <v>20</v>
      </c>
      <c r="F2007" s="206" t="s">
        <v>733</v>
      </c>
      <c r="H2007" s="207">
        <v>3.6</v>
      </c>
      <c r="I2007" s="201"/>
      <c r="L2007" s="196"/>
      <c r="M2007" s="202"/>
      <c r="N2007" s="203"/>
      <c r="O2007" s="203"/>
      <c r="P2007" s="203"/>
      <c r="Q2007" s="203"/>
      <c r="R2007" s="203"/>
      <c r="S2007" s="203"/>
      <c r="T2007" s="204"/>
      <c r="AT2007" s="205" t="s">
        <v>158</v>
      </c>
      <c r="AU2007" s="205" t="s">
        <v>86</v>
      </c>
      <c r="AV2007" s="13" t="s">
        <v>86</v>
      </c>
      <c r="AW2007" s="13" t="s">
        <v>40</v>
      </c>
      <c r="AX2007" s="13" t="s">
        <v>76</v>
      </c>
      <c r="AY2007" s="205" t="s">
        <v>148</v>
      </c>
    </row>
    <row r="2008" spans="2:51" s="13" customFormat="1" ht="13.5">
      <c r="B2008" s="196"/>
      <c r="D2008" s="186" t="s">
        <v>158</v>
      </c>
      <c r="E2008" s="205" t="s">
        <v>20</v>
      </c>
      <c r="F2008" s="206" t="s">
        <v>734</v>
      </c>
      <c r="H2008" s="207">
        <v>4.2</v>
      </c>
      <c r="I2008" s="201"/>
      <c r="L2008" s="196"/>
      <c r="M2008" s="202"/>
      <c r="N2008" s="203"/>
      <c r="O2008" s="203"/>
      <c r="P2008" s="203"/>
      <c r="Q2008" s="203"/>
      <c r="R2008" s="203"/>
      <c r="S2008" s="203"/>
      <c r="T2008" s="204"/>
      <c r="AT2008" s="205" t="s">
        <v>158</v>
      </c>
      <c r="AU2008" s="205" t="s">
        <v>86</v>
      </c>
      <c r="AV2008" s="13" t="s">
        <v>86</v>
      </c>
      <c r="AW2008" s="13" t="s">
        <v>40</v>
      </c>
      <c r="AX2008" s="13" t="s">
        <v>76</v>
      </c>
      <c r="AY2008" s="205" t="s">
        <v>148</v>
      </c>
    </row>
    <row r="2009" spans="2:51" s="13" customFormat="1" ht="13.5">
      <c r="B2009" s="196"/>
      <c r="D2009" s="186" t="s">
        <v>158</v>
      </c>
      <c r="E2009" s="205" t="s">
        <v>20</v>
      </c>
      <c r="F2009" s="206" t="s">
        <v>735</v>
      </c>
      <c r="H2009" s="207">
        <v>4.5</v>
      </c>
      <c r="I2009" s="201"/>
      <c r="L2009" s="196"/>
      <c r="M2009" s="202"/>
      <c r="N2009" s="203"/>
      <c r="O2009" s="203"/>
      <c r="P2009" s="203"/>
      <c r="Q2009" s="203"/>
      <c r="R2009" s="203"/>
      <c r="S2009" s="203"/>
      <c r="T2009" s="204"/>
      <c r="AT2009" s="205" t="s">
        <v>158</v>
      </c>
      <c r="AU2009" s="205" t="s">
        <v>86</v>
      </c>
      <c r="AV2009" s="13" t="s">
        <v>86</v>
      </c>
      <c r="AW2009" s="13" t="s">
        <v>40</v>
      </c>
      <c r="AX2009" s="13" t="s">
        <v>76</v>
      </c>
      <c r="AY2009" s="205" t="s">
        <v>148</v>
      </c>
    </row>
    <row r="2010" spans="2:51" s="13" customFormat="1" ht="13.5">
      <c r="B2010" s="196"/>
      <c r="D2010" s="186" t="s">
        <v>158</v>
      </c>
      <c r="E2010" s="205" t="s">
        <v>20</v>
      </c>
      <c r="F2010" s="206" t="s">
        <v>736</v>
      </c>
      <c r="H2010" s="207">
        <v>7.2</v>
      </c>
      <c r="I2010" s="201"/>
      <c r="L2010" s="196"/>
      <c r="M2010" s="202"/>
      <c r="N2010" s="203"/>
      <c r="O2010" s="203"/>
      <c r="P2010" s="203"/>
      <c r="Q2010" s="203"/>
      <c r="R2010" s="203"/>
      <c r="S2010" s="203"/>
      <c r="T2010" s="204"/>
      <c r="AT2010" s="205" t="s">
        <v>158</v>
      </c>
      <c r="AU2010" s="205" t="s">
        <v>86</v>
      </c>
      <c r="AV2010" s="13" t="s">
        <v>86</v>
      </c>
      <c r="AW2010" s="13" t="s">
        <v>40</v>
      </c>
      <c r="AX2010" s="13" t="s">
        <v>76</v>
      </c>
      <c r="AY2010" s="205" t="s">
        <v>148</v>
      </c>
    </row>
    <row r="2011" spans="2:51" s="13" customFormat="1" ht="13.5">
      <c r="B2011" s="196"/>
      <c r="D2011" s="186" t="s">
        <v>158</v>
      </c>
      <c r="E2011" s="205" t="s">
        <v>20</v>
      </c>
      <c r="F2011" s="206" t="s">
        <v>737</v>
      </c>
      <c r="H2011" s="207">
        <v>1.2</v>
      </c>
      <c r="I2011" s="201"/>
      <c r="L2011" s="196"/>
      <c r="M2011" s="202"/>
      <c r="N2011" s="203"/>
      <c r="O2011" s="203"/>
      <c r="P2011" s="203"/>
      <c r="Q2011" s="203"/>
      <c r="R2011" s="203"/>
      <c r="S2011" s="203"/>
      <c r="T2011" s="204"/>
      <c r="AT2011" s="205" t="s">
        <v>158</v>
      </c>
      <c r="AU2011" s="205" t="s">
        <v>86</v>
      </c>
      <c r="AV2011" s="13" t="s">
        <v>86</v>
      </c>
      <c r="AW2011" s="13" t="s">
        <v>40</v>
      </c>
      <c r="AX2011" s="13" t="s">
        <v>76</v>
      </c>
      <c r="AY2011" s="205" t="s">
        <v>148</v>
      </c>
    </row>
    <row r="2012" spans="2:51" s="13" customFormat="1" ht="13.5">
      <c r="B2012" s="196"/>
      <c r="D2012" s="186" t="s">
        <v>158</v>
      </c>
      <c r="E2012" s="205" t="s">
        <v>20</v>
      </c>
      <c r="F2012" s="206" t="s">
        <v>738</v>
      </c>
      <c r="H2012" s="207">
        <v>2.45</v>
      </c>
      <c r="I2012" s="201"/>
      <c r="L2012" s="196"/>
      <c r="M2012" s="202"/>
      <c r="N2012" s="203"/>
      <c r="O2012" s="203"/>
      <c r="P2012" s="203"/>
      <c r="Q2012" s="203"/>
      <c r="R2012" s="203"/>
      <c r="S2012" s="203"/>
      <c r="T2012" s="204"/>
      <c r="AT2012" s="205" t="s">
        <v>158</v>
      </c>
      <c r="AU2012" s="205" t="s">
        <v>86</v>
      </c>
      <c r="AV2012" s="13" t="s">
        <v>86</v>
      </c>
      <c r="AW2012" s="13" t="s">
        <v>40</v>
      </c>
      <c r="AX2012" s="13" t="s">
        <v>76</v>
      </c>
      <c r="AY2012" s="205" t="s">
        <v>148</v>
      </c>
    </row>
    <row r="2013" spans="2:51" s="12" customFormat="1" ht="13.5">
      <c r="B2013" s="188"/>
      <c r="D2013" s="186" t="s">
        <v>158</v>
      </c>
      <c r="E2013" s="189" t="s">
        <v>20</v>
      </c>
      <c r="F2013" s="190" t="s">
        <v>526</v>
      </c>
      <c r="H2013" s="191" t="s">
        <v>20</v>
      </c>
      <c r="I2013" s="192"/>
      <c r="L2013" s="188"/>
      <c r="M2013" s="193"/>
      <c r="N2013" s="194"/>
      <c r="O2013" s="194"/>
      <c r="P2013" s="194"/>
      <c r="Q2013" s="194"/>
      <c r="R2013" s="194"/>
      <c r="S2013" s="194"/>
      <c r="T2013" s="195"/>
      <c r="AT2013" s="191" t="s">
        <v>158</v>
      </c>
      <c r="AU2013" s="191" t="s">
        <v>86</v>
      </c>
      <c r="AV2013" s="12" t="s">
        <v>22</v>
      </c>
      <c r="AW2013" s="12" t="s">
        <v>40</v>
      </c>
      <c r="AX2013" s="12" t="s">
        <v>76</v>
      </c>
      <c r="AY2013" s="191" t="s">
        <v>148</v>
      </c>
    </row>
    <row r="2014" spans="2:51" s="13" customFormat="1" ht="13.5">
      <c r="B2014" s="196"/>
      <c r="D2014" s="186" t="s">
        <v>158</v>
      </c>
      <c r="E2014" s="205" t="s">
        <v>20</v>
      </c>
      <c r="F2014" s="206" t="s">
        <v>733</v>
      </c>
      <c r="H2014" s="207">
        <v>3.6</v>
      </c>
      <c r="I2014" s="201"/>
      <c r="L2014" s="196"/>
      <c r="M2014" s="202"/>
      <c r="N2014" s="203"/>
      <c r="O2014" s="203"/>
      <c r="P2014" s="203"/>
      <c r="Q2014" s="203"/>
      <c r="R2014" s="203"/>
      <c r="S2014" s="203"/>
      <c r="T2014" s="204"/>
      <c r="AT2014" s="205" t="s">
        <v>158</v>
      </c>
      <c r="AU2014" s="205" t="s">
        <v>86</v>
      </c>
      <c r="AV2014" s="13" t="s">
        <v>86</v>
      </c>
      <c r="AW2014" s="13" t="s">
        <v>40</v>
      </c>
      <c r="AX2014" s="13" t="s">
        <v>76</v>
      </c>
      <c r="AY2014" s="205" t="s">
        <v>148</v>
      </c>
    </row>
    <row r="2015" spans="2:51" s="13" customFormat="1" ht="13.5">
      <c r="B2015" s="196"/>
      <c r="D2015" s="186" t="s">
        <v>158</v>
      </c>
      <c r="E2015" s="205" t="s">
        <v>20</v>
      </c>
      <c r="F2015" s="206" t="s">
        <v>739</v>
      </c>
      <c r="H2015" s="207">
        <v>3.6</v>
      </c>
      <c r="I2015" s="201"/>
      <c r="L2015" s="196"/>
      <c r="M2015" s="202"/>
      <c r="N2015" s="203"/>
      <c r="O2015" s="203"/>
      <c r="P2015" s="203"/>
      <c r="Q2015" s="203"/>
      <c r="R2015" s="203"/>
      <c r="S2015" s="203"/>
      <c r="T2015" s="204"/>
      <c r="AT2015" s="205" t="s">
        <v>158</v>
      </c>
      <c r="AU2015" s="205" t="s">
        <v>86</v>
      </c>
      <c r="AV2015" s="13" t="s">
        <v>86</v>
      </c>
      <c r="AW2015" s="13" t="s">
        <v>40</v>
      </c>
      <c r="AX2015" s="13" t="s">
        <v>76</v>
      </c>
      <c r="AY2015" s="205" t="s">
        <v>148</v>
      </c>
    </row>
    <row r="2016" spans="2:51" s="13" customFormat="1" ht="13.5">
      <c r="B2016" s="196"/>
      <c r="D2016" s="186" t="s">
        <v>158</v>
      </c>
      <c r="E2016" s="205" t="s">
        <v>20</v>
      </c>
      <c r="F2016" s="206" t="s">
        <v>741</v>
      </c>
      <c r="H2016" s="207">
        <v>1.1</v>
      </c>
      <c r="I2016" s="201"/>
      <c r="L2016" s="196"/>
      <c r="M2016" s="202"/>
      <c r="N2016" s="203"/>
      <c r="O2016" s="203"/>
      <c r="P2016" s="203"/>
      <c r="Q2016" s="203"/>
      <c r="R2016" s="203"/>
      <c r="S2016" s="203"/>
      <c r="T2016" s="204"/>
      <c r="AT2016" s="205" t="s">
        <v>158</v>
      </c>
      <c r="AU2016" s="205" t="s">
        <v>86</v>
      </c>
      <c r="AV2016" s="13" t="s">
        <v>86</v>
      </c>
      <c r="AW2016" s="13" t="s">
        <v>40</v>
      </c>
      <c r="AX2016" s="13" t="s">
        <v>76</v>
      </c>
      <c r="AY2016" s="205" t="s">
        <v>148</v>
      </c>
    </row>
    <row r="2017" spans="2:51" s="13" customFormat="1" ht="13.5">
      <c r="B2017" s="196"/>
      <c r="D2017" s="186" t="s">
        <v>158</v>
      </c>
      <c r="E2017" s="205" t="s">
        <v>20</v>
      </c>
      <c r="F2017" s="206" t="s">
        <v>742</v>
      </c>
      <c r="H2017" s="207">
        <v>1.7</v>
      </c>
      <c r="I2017" s="201"/>
      <c r="L2017" s="196"/>
      <c r="M2017" s="202"/>
      <c r="N2017" s="203"/>
      <c r="O2017" s="203"/>
      <c r="P2017" s="203"/>
      <c r="Q2017" s="203"/>
      <c r="R2017" s="203"/>
      <c r="S2017" s="203"/>
      <c r="T2017" s="204"/>
      <c r="AT2017" s="205" t="s">
        <v>158</v>
      </c>
      <c r="AU2017" s="205" t="s">
        <v>86</v>
      </c>
      <c r="AV2017" s="13" t="s">
        <v>86</v>
      </c>
      <c r="AW2017" s="13" t="s">
        <v>40</v>
      </c>
      <c r="AX2017" s="13" t="s">
        <v>76</v>
      </c>
      <c r="AY2017" s="205" t="s">
        <v>148</v>
      </c>
    </row>
    <row r="2018" spans="2:51" s="13" customFormat="1" ht="13.5">
      <c r="B2018" s="196"/>
      <c r="D2018" s="186" t="s">
        <v>158</v>
      </c>
      <c r="E2018" s="205" t="s">
        <v>20</v>
      </c>
      <c r="F2018" s="206" t="s">
        <v>743</v>
      </c>
      <c r="H2018" s="207">
        <v>7.5</v>
      </c>
      <c r="I2018" s="201"/>
      <c r="L2018" s="196"/>
      <c r="M2018" s="202"/>
      <c r="N2018" s="203"/>
      <c r="O2018" s="203"/>
      <c r="P2018" s="203"/>
      <c r="Q2018" s="203"/>
      <c r="R2018" s="203"/>
      <c r="S2018" s="203"/>
      <c r="T2018" s="204"/>
      <c r="AT2018" s="205" t="s">
        <v>158</v>
      </c>
      <c r="AU2018" s="205" t="s">
        <v>86</v>
      </c>
      <c r="AV2018" s="13" t="s">
        <v>86</v>
      </c>
      <c r="AW2018" s="13" t="s">
        <v>40</v>
      </c>
      <c r="AX2018" s="13" t="s">
        <v>76</v>
      </c>
      <c r="AY2018" s="205" t="s">
        <v>148</v>
      </c>
    </row>
    <row r="2019" spans="2:51" s="13" customFormat="1" ht="13.5">
      <c r="B2019" s="196"/>
      <c r="D2019" s="186" t="s">
        <v>158</v>
      </c>
      <c r="E2019" s="205" t="s">
        <v>20</v>
      </c>
      <c r="F2019" s="206" t="s">
        <v>736</v>
      </c>
      <c r="H2019" s="207">
        <v>7.2</v>
      </c>
      <c r="I2019" s="201"/>
      <c r="L2019" s="196"/>
      <c r="M2019" s="202"/>
      <c r="N2019" s="203"/>
      <c r="O2019" s="203"/>
      <c r="P2019" s="203"/>
      <c r="Q2019" s="203"/>
      <c r="R2019" s="203"/>
      <c r="S2019" s="203"/>
      <c r="T2019" s="204"/>
      <c r="AT2019" s="205" t="s">
        <v>158</v>
      </c>
      <c r="AU2019" s="205" t="s">
        <v>86</v>
      </c>
      <c r="AV2019" s="13" t="s">
        <v>86</v>
      </c>
      <c r="AW2019" s="13" t="s">
        <v>40</v>
      </c>
      <c r="AX2019" s="13" t="s">
        <v>76</v>
      </c>
      <c r="AY2019" s="205" t="s">
        <v>148</v>
      </c>
    </row>
    <row r="2020" spans="2:51" s="12" customFormat="1" ht="13.5">
      <c r="B2020" s="188"/>
      <c r="D2020" s="186" t="s">
        <v>158</v>
      </c>
      <c r="E2020" s="189" t="s">
        <v>20</v>
      </c>
      <c r="F2020" s="190" t="s">
        <v>533</v>
      </c>
      <c r="H2020" s="191" t="s">
        <v>20</v>
      </c>
      <c r="I2020" s="192"/>
      <c r="L2020" s="188"/>
      <c r="M2020" s="193"/>
      <c r="N2020" s="194"/>
      <c r="O2020" s="194"/>
      <c r="P2020" s="194"/>
      <c r="Q2020" s="194"/>
      <c r="R2020" s="194"/>
      <c r="S2020" s="194"/>
      <c r="T2020" s="195"/>
      <c r="AT2020" s="191" t="s">
        <v>158</v>
      </c>
      <c r="AU2020" s="191" t="s">
        <v>86</v>
      </c>
      <c r="AV2020" s="12" t="s">
        <v>22</v>
      </c>
      <c r="AW2020" s="12" t="s">
        <v>40</v>
      </c>
      <c r="AX2020" s="12" t="s">
        <v>76</v>
      </c>
      <c r="AY2020" s="191" t="s">
        <v>148</v>
      </c>
    </row>
    <row r="2021" spans="2:51" s="13" customFormat="1" ht="13.5">
      <c r="B2021" s="196"/>
      <c r="D2021" s="186" t="s">
        <v>158</v>
      </c>
      <c r="E2021" s="205" t="s">
        <v>20</v>
      </c>
      <c r="F2021" s="206" t="s">
        <v>744</v>
      </c>
      <c r="H2021" s="207">
        <v>18</v>
      </c>
      <c r="I2021" s="201"/>
      <c r="L2021" s="196"/>
      <c r="M2021" s="202"/>
      <c r="N2021" s="203"/>
      <c r="O2021" s="203"/>
      <c r="P2021" s="203"/>
      <c r="Q2021" s="203"/>
      <c r="R2021" s="203"/>
      <c r="S2021" s="203"/>
      <c r="T2021" s="204"/>
      <c r="AT2021" s="205" t="s">
        <v>158</v>
      </c>
      <c r="AU2021" s="205" t="s">
        <v>86</v>
      </c>
      <c r="AV2021" s="13" t="s">
        <v>86</v>
      </c>
      <c r="AW2021" s="13" t="s">
        <v>40</v>
      </c>
      <c r="AX2021" s="13" t="s">
        <v>76</v>
      </c>
      <c r="AY2021" s="205" t="s">
        <v>148</v>
      </c>
    </row>
    <row r="2022" spans="2:51" s="13" customFormat="1" ht="13.5">
      <c r="B2022" s="196"/>
      <c r="D2022" s="186" t="s">
        <v>158</v>
      </c>
      <c r="E2022" s="205" t="s">
        <v>20</v>
      </c>
      <c r="F2022" s="206" t="s">
        <v>745</v>
      </c>
      <c r="H2022" s="207">
        <v>18</v>
      </c>
      <c r="I2022" s="201"/>
      <c r="L2022" s="196"/>
      <c r="M2022" s="202"/>
      <c r="N2022" s="203"/>
      <c r="O2022" s="203"/>
      <c r="P2022" s="203"/>
      <c r="Q2022" s="203"/>
      <c r="R2022" s="203"/>
      <c r="S2022" s="203"/>
      <c r="T2022" s="204"/>
      <c r="AT2022" s="205" t="s">
        <v>158</v>
      </c>
      <c r="AU2022" s="205" t="s">
        <v>86</v>
      </c>
      <c r="AV2022" s="13" t="s">
        <v>86</v>
      </c>
      <c r="AW2022" s="13" t="s">
        <v>40</v>
      </c>
      <c r="AX2022" s="13" t="s">
        <v>76</v>
      </c>
      <c r="AY2022" s="205" t="s">
        <v>148</v>
      </c>
    </row>
    <row r="2023" spans="2:51" s="13" customFormat="1" ht="13.5">
      <c r="B2023" s="196"/>
      <c r="D2023" s="186" t="s">
        <v>158</v>
      </c>
      <c r="E2023" s="205" t="s">
        <v>20</v>
      </c>
      <c r="F2023" s="206" t="s">
        <v>747</v>
      </c>
      <c r="H2023" s="207">
        <v>37.5</v>
      </c>
      <c r="I2023" s="201"/>
      <c r="L2023" s="196"/>
      <c r="M2023" s="202"/>
      <c r="N2023" s="203"/>
      <c r="O2023" s="203"/>
      <c r="P2023" s="203"/>
      <c r="Q2023" s="203"/>
      <c r="R2023" s="203"/>
      <c r="S2023" s="203"/>
      <c r="T2023" s="204"/>
      <c r="AT2023" s="205" t="s">
        <v>158</v>
      </c>
      <c r="AU2023" s="205" t="s">
        <v>86</v>
      </c>
      <c r="AV2023" s="13" t="s">
        <v>86</v>
      </c>
      <c r="AW2023" s="13" t="s">
        <v>40</v>
      </c>
      <c r="AX2023" s="13" t="s">
        <v>76</v>
      </c>
      <c r="AY2023" s="205" t="s">
        <v>148</v>
      </c>
    </row>
    <row r="2024" spans="2:51" s="13" customFormat="1" ht="13.5">
      <c r="B2024" s="196"/>
      <c r="D2024" s="186" t="s">
        <v>158</v>
      </c>
      <c r="E2024" s="205" t="s">
        <v>20</v>
      </c>
      <c r="F2024" s="206" t="s">
        <v>748</v>
      </c>
      <c r="H2024" s="207">
        <v>36</v>
      </c>
      <c r="I2024" s="201"/>
      <c r="L2024" s="196"/>
      <c r="M2024" s="202"/>
      <c r="N2024" s="203"/>
      <c r="O2024" s="203"/>
      <c r="P2024" s="203"/>
      <c r="Q2024" s="203"/>
      <c r="R2024" s="203"/>
      <c r="S2024" s="203"/>
      <c r="T2024" s="204"/>
      <c r="AT2024" s="205" t="s">
        <v>158</v>
      </c>
      <c r="AU2024" s="205" t="s">
        <v>86</v>
      </c>
      <c r="AV2024" s="13" t="s">
        <v>86</v>
      </c>
      <c r="AW2024" s="13" t="s">
        <v>40</v>
      </c>
      <c r="AX2024" s="13" t="s">
        <v>76</v>
      </c>
      <c r="AY2024" s="205" t="s">
        <v>148</v>
      </c>
    </row>
    <row r="2025" spans="2:51" s="12" customFormat="1" ht="13.5">
      <c r="B2025" s="188"/>
      <c r="D2025" s="186" t="s">
        <v>158</v>
      </c>
      <c r="E2025" s="189" t="s">
        <v>20</v>
      </c>
      <c r="F2025" s="190" t="s">
        <v>539</v>
      </c>
      <c r="H2025" s="191" t="s">
        <v>20</v>
      </c>
      <c r="I2025" s="192"/>
      <c r="L2025" s="188"/>
      <c r="M2025" s="193"/>
      <c r="N2025" s="194"/>
      <c r="O2025" s="194"/>
      <c r="P2025" s="194"/>
      <c r="Q2025" s="194"/>
      <c r="R2025" s="194"/>
      <c r="S2025" s="194"/>
      <c r="T2025" s="195"/>
      <c r="AT2025" s="191" t="s">
        <v>158</v>
      </c>
      <c r="AU2025" s="191" t="s">
        <v>86</v>
      </c>
      <c r="AV2025" s="12" t="s">
        <v>22</v>
      </c>
      <c r="AW2025" s="12" t="s">
        <v>40</v>
      </c>
      <c r="AX2025" s="12" t="s">
        <v>76</v>
      </c>
      <c r="AY2025" s="191" t="s">
        <v>148</v>
      </c>
    </row>
    <row r="2026" spans="2:51" s="13" customFormat="1" ht="13.5">
      <c r="B2026" s="196"/>
      <c r="D2026" s="186" t="s">
        <v>158</v>
      </c>
      <c r="E2026" s="205" t="s">
        <v>20</v>
      </c>
      <c r="F2026" s="206" t="s">
        <v>749</v>
      </c>
      <c r="H2026" s="207">
        <v>2.4</v>
      </c>
      <c r="I2026" s="201"/>
      <c r="L2026" s="196"/>
      <c r="M2026" s="202"/>
      <c r="N2026" s="203"/>
      <c r="O2026" s="203"/>
      <c r="P2026" s="203"/>
      <c r="Q2026" s="203"/>
      <c r="R2026" s="203"/>
      <c r="S2026" s="203"/>
      <c r="T2026" s="204"/>
      <c r="AT2026" s="205" t="s">
        <v>158</v>
      </c>
      <c r="AU2026" s="205" t="s">
        <v>86</v>
      </c>
      <c r="AV2026" s="13" t="s">
        <v>86</v>
      </c>
      <c r="AW2026" s="13" t="s">
        <v>40</v>
      </c>
      <c r="AX2026" s="13" t="s">
        <v>76</v>
      </c>
      <c r="AY2026" s="205" t="s">
        <v>148</v>
      </c>
    </row>
    <row r="2027" spans="2:51" s="15" customFormat="1" ht="13.5">
      <c r="B2027" s="216"/>
      <c r="D2027" s="197" t="s">
        <v>158</v>
      </c>
      <c r="E2027" s="217" t="s">
        <v>20</v>
      </c>
      <c r="F2027" s="218" t="s">
        <v>191</v>
      </c>
      <c r="H2027" s="219">
        <v>159.75</v>
      </c>
      <c r="I2027" s="220"/>
      <c r="L2027" s="216"/>
      <c r="M2027" s="221"/>
      <c r="N2027" s="222"/>
      <c r="O2027" s="222"/>
      <c r="P2027" s="222"/>
      <c r="Q2027" s="222"/>
      <c r="R2027" s="222"/>
      <c r="S2027" s="222"/>
      <c r="T2027" s="223"/>
      <c r="AT2027" s="224" t="s">
        <v>158</v>
      </c>
      <c r="AU2027" s="224" t="s">
        <v>86</v>
      </c>
      <c r="AV2027" s="15" t="s">
        <v>155</v>
      </c>
      <c r="AW2027" s="15" t="s">
        <v>40</v>
      </c>
      <c r="AX2027" s="15" t="s">
        <v>22</v>
      </c>
      <c r="AY2027" s="224" t="s">
        <v>148</v>
      </c>
    </row>
    <row r="2028" spans="2:65" s="1" customFormat="1" ht="22.5" customHeight="1">
      <c r="B2028" s="173"/>
      <c r="C2028" s="174" t="s">
        <v>1151</v>
      </c>
      <c r="D2028" s="174" t="s">
        <v>150</v>
      </c>
      <c r="E2028" s="175" t="s">
        <v>1152</v>
      </c>
      <c r="F2028" s="176" t="s">
        <v>1153</v>
      </c>
      <c r="G2028" s="177" t="s">
        <v>273</v>
      </c>
      <c r="H2028" s="178">
        <v>11</v>
      </c>
      <c r="I2028" s="179"/>
      <c r="J2028" s="180">
        <f>ROUND(I2028*H2028,2)</f>
        <v>0</v>
      </c>
      <c r="K2028" s="176" t="s">
        <v>154</v>
      </c>
      <c r="L2028" s="36"/>
      <c r="M2028" s="181" t="s">
        <v>20</v>
      </c>
      <c r="N2028" s="182" t="s">
        <v>48</v>
      </c>
      <c r="O2028" s="37"/>
      <c r="P2028" s="183">
        <f>O2028*H2028</f>
        <v>0</v>
      </c>
      <c r="Q2028" s="183">
        <v>0</v>
      </c>
      <c r="R2028" s="183">
        <f>Q2028*H2028</f>
        <v>0</v>
      </c>
      <c r="S2028" s="183">
        <v>0.0026</v>
      </c>
      <c r="T2028" s="184">
        <f>S2028*H2028</f>
        <v>0.0286</v>
      </c>
      <c r="AR2028" s="19" t="s">
        <v>258</v>
      </c>
      <c r="AT2028" s="19" t="s">
        <v>150</v>
      </c>
      <c r="AU2028" s="19" t="s">
        <v>86</v>
      </c>
      <c r="AY2028" s="19" t="s">
        <v>148</v>
      </c>
      <c r="BE2028" s="185">
        <f>IF(N2028="základní",J2028,0)</f>
        <v>0</v>
      </c>
      <c r="BF2028" s="185">
        <f>IF(N2028="snížená",J2028,0)</f>
        <v>0</v>
      </c>
      <c r="BG2028" s="185">
        <f>IF(N2028="zákl. přenesená",J2028,0)</f>
        <v>0</v>
      </c>
      <c r="BH2028" s="185">
        <f>IF(N2028="sníž. přenesená",J2028,0)</f>
        <v>0</v>
      </c>
      <c r="BI2028" s="185">
        <f>IF(N2028="nulová",J2028,0)</f>
        <v>0</v>
      </c>
      <c r="BJ2028" s="19" t="s">
        <v>86</v>
      </c>
      <c r="BK2028" s="185">
        <f>ROUND(I2028*H2028,2)</f>
        <v>0</v>
      </c>
      <c r="BL2028" s="19" t="s">
        <v>258</v>
      </c>
      <c r="BM2028" s="19" t="s">
        <v>1151</v>
      </c>
    </row>
    <row r="2029" spans="2:47" s="1" customFormat="1" ht="13.5">
      <c r="B2029" s="36"/>
      <c r="D2029" s="186" t="s">
        <v>156</v>
      </c>
      <c r="F2029" s="187" t="s">
        <v>1154</v>
      </c>
      <c r="I2029" s="147"/>
      <c r="L2029" s="36"/>
      <c r="M2029" s="65"/>
      <c r="N2029" s="37"/>
      <c r="O2029" s="37"/>
      <c r="P2029" s="37"/>
      <c r="Q2029" s="37"/>
      <c r="R2029" s="37"/>
      <c r="S2029" s="37"/>
      <c r="T2029" s="66"/>
      <c r="AT2029" s="19" t="s">
        <v>156</v>
      </c>
      <c r="AU2029" s="19" t="s">
        <v>86</v>
      </c>
    </row>
    <row r="2030" spans="2:51" s="12" customFormat="1" ht="13.5">
      <c r="B2030" s="188"/>
      <c r="D2030" s="186" t="s">
        <v>158</v>
      </c>
      <c r="E2030" s="189" t="s">
        <v>20</v>
      </c>
      <c r="F2030" s="190" t="s">
        <v>1155</v>
      </c>
      <c r="H2030" s="191" t="s">
        <v>20</v>
      </c>
      <c r="I2030" s="192"/>
      <c r="L2030" s="188"/>
      <c r="M2030" s="193"/>
      <c r="N2030" s="194"/>
      <c r="O2030" s="194"/>
      <c r="P2030" s="194"/>
      <c r="Q2030" s="194"/>
      <c r="R2030" s="194"/>
      <c r="S2030" s="194"/>
      <c r="T2030" s="195"/>
      <c r="AT2030" s="191" t="s">
        <v>158</v>
      </c>
      <c r="AU2030" s="191" t="s">
        <v>86</v>
      </c>
      <c r="AV2030" s="12" t="s">
        <v>22</v>
      </c>
      <c r="AW2030" s="12" t="s">
        <v>40</v>
      </c>
      <c r="AX2030" s="12" t="s">
        <v>76</v>
      </c>
      <c r="AY2030" s="191" t="s">
        <v>148</v>
      </c>
    </row>
    <row r="2031" spans="2:51" s="12" customFormat="1" ht="13.5">
      <c r="B2031" s="188"/>
      <c r="D2031" s="186" t="s">
        <v>158</v>
      </c>
      <c r="E2031" s="189" t="s">
        <v>20</v>
      </c>
      <c r="F2031" s="190" t="s">
        <v>1156</v>
      </c>
      <c r="H2031" s="191" t="s">
        <v>20</v>
      </c>
      <c r="I2031" s="192"/>
      <c r="L2031" s="188"/>
      <c r="M2031" s="193"/>
      <c r="N2031" s="194"/>
      <c r="O2031" s="194"/>
      <c r="P2031" s="194"/>
      <c r="Q2031" s="194"/>
      <c r="R2031" s="194"/>
      <c r="S2031" s="194"/>
      <c r="T2031" s="195"/>
      <c r="AT2031" s="191" t="s">
        <v>158</v>
      </c>
      <c r="AU2031" s="191" t="s">
        <v>86</v>
      </c>
      <c r="AV2031" s="12" t="s">
        <v>22</v>
      </c>
      <c r="AW2031" s="12" t="s">
        <v>40</v>
      </c>
      <c r="AX2031" s="12" t="s">
        <v>76</v>
      </c>
      <c r="AY2031" s="191" t="s">
        <v>148</v>
      </c>
    </row>
    <row r="2032" spans="2:51" s="13" customFormat="1" ht="13.5">
      <c r="B2032" s="196"/>
      <c r="D2032" s="197" t="s">
        <v>158</v>
      </c>
      <c r="E2032" s="198" t="s">
        <v>20</v>
      </c>
      <c r="F2032" s="199" t="s">
        <v>1157</v>
      </c>
      <c r="H2032" s="200">
        <v>11</v>
      </c>
      <c r="I2032" s="201"/>
      <c r="L2032" s="196"/>
      <c r="M2032" s="202"/>
      <c r="N2032" s="203"/>
      <c r="O2032" s="203"/>
      <c r="P2032" s="203"/>
      <c r="Q2032" s="203"/>
      <c r="R2032" s="203"/>
      <c r="S2032" s="203"/>
      <c r="T2032" s="204"/>
      <c r="AT2032" s="205" t="s">
        <v>158</v>
      </c>
      <c r="AU2032" s="205" t="s">
        <v>86</v>
      </c>
      <c r="AV2032" s="13" t="s">
        <v>86</v>
      </c>
      <c r="AW2032" s="13" t="s">
        <v>40</v>
      </c>
      <c r="AX2032" s="13" t="s">
        <v>22</v>
      </c>
      <c r="AY2032" s="205" t="s">
        <v>148</v>
      </c>
    </row>
    <row r="2033" spans="2:65" s="1" customFormat="1" ht="22.5" customHeight="1">
      <c r="B2033" s="173"/>
      <c r="C2033" s="174" t="s">
        <v>1158</v>
      </c>
      <c r="D2033" s="174" t="s">
        <v>150</v>
      </c>
      <c r="E2033" s="175" t="s">
        <v>1159</v>
      </c>
      <c r="F2033" s="176" t="s">
        <v>1160</v>
      </c>
      <c r="G2033" s="177" t="s">
        <v>273</v>
      </c>
      <c r="H2033" s="178">
        <v>6.5</v>
      </c>
      <c r="I2033" s="179"/>
      <c r="J2033" s="180">
        <f>ROUND(I2033*H2033,2)</f>
        <v>0</v>
      </c>
      <c r="K2033" s="176" t="s">
        <v>154</v>
      </c>
      <c r="L2033" s="36"/>
      <c r="M2033" s="181" t="s">
        <v>20</v>
      </c>
      <c r="N2033" s="182" t="s">
        <v>48</v>
      </c>
      <c r="O2033" s="37"/>
      <c r="P2033" s="183">
        <f>O2033*H2033</f>
        <v>0</v>
      </c>
      <c r="Q2033" s="183">
        <v>0</v>
      </c>
      <c r="R2033" s="183">
        <f>Q2033*H2033</f>
        <v>0</v>
      </c>
      <c r="S2033" s="183">
        <v>0.00394</v>
      </c>
      <c r="T2033" s="184">
        <f>S2033*H2033</f>
        <v>0.02561</v>
      </c>
      <c r="AR2033" s="19" t="s">
        <v>258</v>
      </c>
      <c r="AT2033" s="19" t="s">
        <v>150</v>
      </c>
      <c r="AU2033" s="19" t="s">
        <v>86</v>
      </c>
      <c r="AY2033" s="19" t="s">
        <v>148</v>
      </c>
      <c r="BE2033" s="185">
        <f>IF(N2033="základní",J2033,0)</f>
        <v>0</v>
      </c>
      <c r="BF2033" s="185">
        <f>IF(N2033="snížená",J2033,0)</f>
        <v>0</v>
      </c>
      <c r="BG2033" s="185">
        <f>IF(N2033="zákl. přenesená",J2033,0)</f>
        <v>0</v>
      </c>
      <c r="BH2033" s="185">
        <f>IF(N2033="sníž. přenesená",J2033,0)</f>
        <v>0</v>
      </c>
      <c r="BI2033" s="185">
        <f>IF(N2033="nulová",J2033,0)</f>
        <v>0</v>
      </c>
      <c r="BJ2033" s="19" t="s">
        <v>86</v>
      </c>
      <c r="BK2033" s="185">
        <f>ROUND(I2033*H2033,2)</f>
        <v>0</v>
      </c>
      <c r="BL2033" s="19" t="s">
        <v>258</v>
      </c>
      <c r="BM2033" s="19" t="s">
        <v>1158</v>
      </c>
    </row>
    <row r="2034" spans="2:47" s="1" customFormat="1" ht="13.5">
      <c r="B2034" s="36"/>
      <c r="D2034" s="186" t="s">
        <v>156</v>
      </c>
      <c r="F2034" s="187" t="s">
        <v>1161</v>
      </c>
      <c r="I2034" s="147"/>
      <c r="L2034" s="36"/>
      <c r="M2034" s="65"/>
      <c r="N2034" s="37"/>
      <c r="O2034" s="37"/>
      <c r="P2034" s="37"/>
      <c r="Q2034" s="37"/>
      <c r="R2034" s="37"/>
      <c r="S2034" s="37"/>
      <c r="T2034" s="66"/>
      <c r="AT2034" s="19" t="s">
        <v>156</v>
      </c>
      <c r="AU2034" s="19" t="s">
        <v>86</v>
      </c>
    </row>
    <row r="2035" spans="2:51" s="12" customFormat="1" ht="13.5">
      <c r="B2035" s="188"/>
      <c r="D2035" s="186" t="s">
        <v>158</v>
      </c>
      <c r="E2035" s="189" t="s">
        <v>20</v>
      </c>
      <c r="F2035" s="190" t="s">
        <v>1162</v>
      </c>
      <c r="H2035" s="191" t="s">
        <v>20</v>
      </c>
      <c r="I2035" s="192"/>
      <c r="L2035" s="188"/>
      <c r="M2035" s="193"/>
      <c r="N2035" s="194"/>
      <c r="O2035" s="194"/>
      <c r="P2035" s="194"/>
      <c r="Q2035" s="194"/>
      <c r="R2035" s="194"/>
      <c r="S2035" s="194"/>
      <c r="T2035" s="195"/>
      <c r="AT2035" s="191" t="s">
        <v>158</v>
      </c>
      <c r="AU2035" s="191" t="s">
        <v>86</v>
      </c>
      <c r="AV2035" s="12" t="s">
        <v>22</v>
      </c>
      <c r="AW2035" s="12" t="s">
        <v>40</v>
      </c>
      <c r="AX2035" s="12" t="s">
        <v>76</v>
      </c>
      <c r="AY2035" s="191" t="s">
        <v>148</v>
      </c>
    </row>
    <row r="2036" spans="2:51" s="12" customFormat="1" ht="13.5">
      <c r="B2036" s="188"/>
      <c r="D2036" s="186" t="s">
        <v>158</v>
      </c>
      <c r="E2036" s="189" t="s">
        <v>20</v>
      </c>
      <c r="F2036" s="190" t="s">
        <v>1156</v>
      </c>
      <c r="H2036" s="191" t="s">
        <v>20</v>
      </c>
      <c r="I2036" s="192"/>
      <c r="L2036" s="188"/>
      <c r="M2036" s="193"/>
      <c r="N2036" s="194"/>
      <c r="O2036" s="194"/>
      <c r="P2036" s="194"/>
      <c r="Q2036" s="194"/>
      <c r="R2036" s="194"/>
      <c r="S2036" s="194"/>
      <c r="T2036" s="195"/>
      <c r="AT2036" s="191" t="s">
        <v>158</v>
      </c>
      <c r="AU2036" s="191" t="s">
        <v>86</v>
      </c>
      <c r="AV2036" s="12" t="s">
        <v>22</v>
      </c>
      <c r="AW2036" s="12" t="s">
        <v>40</v>
      </c>
      <c r="AX2036" s="12" t="s">
        <v>76</v>
      </c>
      <c r="AY2036" s="191" t="s">
        <v>148</v>
      </c>
    </row>
    <row r="2037" spans="2:51" s="13" customFormat="1" ht="13.5">
      <c r="B2037" s="196"/>
      <c r="D2037" s="186" t="s">
        <v>158</v>
      </c>
      <c r="E2037" s="205" t="s">
        <v>20</v>
      </c>
      <c r="F2037" s="206" t="s">
        <v>1163</v>
      </c>
      <c r="H2037" s="207">
        <v>3.5</v>
      </c>
      <c r="I2037" s="201"/>
      <c r="L2037" s="196"/>
      <c r="M2037" s="202"/>
      <c r="N2037" s="203"/>
      <c r="O2037" s="203"/>
      <c r="P2037" s="203"/>
      <c r="Q2037" s="203"/>
      <c r="R2037" s="203"/>
      <c r="S2037" s="203"/>
      <c r="T2037" s="204"/>
      <c r="AT2037" s="205" t="s">
        <v>158</v>
      </c>
      <c r="AU2037" s="205" t="s">
        <v>86</v>
      </c>
      <c r="AV2037" s="13" t="s">
        <v>86</v>
      </c>
      <c r="AW2037" s="13" t="s">
        <v>40</v>
      </c>
      <c r="AX2037" s="13" t="s">
        <v>76</v>
      </c>
      <c r="AY2037" s="205" t="s">
        <v>148</v>
      </c>
    </row>
    <row r="2038" spans="2:51" s="13" customFormat="1" ht="13.5">
      <c r="B2038" s="196"/>
      <c r="D2038" s="186" t="s">
        <v>158</v>
      </c>
      <c r="E2038" s="205" t="s">
        <v>20</v>
      </c>
      <c r="F2038" s="206" t="s">
        <v>170</v>
      </c>
      <c r="H2038" s="207">
        <v>3</v>
      </c>
      <c r="I2038" s="201"/>
      <c r="L2038" s="196"/>
      <c r="M2038" s="202"/>
      <c r="N2038" s="203"/>
      <c r="O2038" s="203"/>
      <c r="P2038" s="203"/>
      <c r="Q2038" s="203"/>
      <c r="R2038" s="203"/>
      <c r="S2038" s="203"/>
      <c r="T2038" s="204"/>
      <c r="AT2038" s="205" t="s">
        <v>158</v>
      </c>
      <c r="AU2038" s="205" t="s">
        <v>86</v>
      </c>
      <c r="AV2038" s="13" t="s">
        <v>86</v>
      </c>
      <c r="AW2038" s="13" t="s">
        <v>40</v>
      </c>
      <c r="AX2038" s="13" t="s">
        <v>76</v>
      </c>
      <c r="AY2038" s="205" t="s">
        <v>148</v>
      </c>
    </row>
    <row r="2039" spans="2:51" s="15" customFormat="1" ht="13.5">
      <c r="B2039" s="216"/>
      <c r="D2039" s="197" t="s">
        <v>158</v>
      </c>
      <c r="E2039" s="217" t="s">
        <v>20</v>
      </c>
      <c r="F2039" s="218" t="s">
        <v>191</v>
      </c>
      <c r="H2039" s="219">
        <v>6.5</v>
      </c>
      <c r="I2039" s="220"/>
      <c r="L2039" s="216"/>
      <c r="M2039" s="221"/>
      <c r="N2039" s="222"/>
      <c r="O2039" s="222"/>
      <c r="P2039" s="222"/>
      <c r="Q2039" s="222"/>
      <c r="R2039" s="222"/>
      <c r="S2039" s="222"/>
      <c r="T2039" s="223"/>
      <c r="AT2039" s="224" t="s">
        <v>158</v>
      </c>
      <c r="AU2039" s="224" t="s">
        <v>86</v>
      </c>
      <c r="AV2039" s="15" t="s">
        <v>155</v>
      </c>
      <c r="AW2039" s="15" t="s">
        <v>40</v>
      </c>
      <c r="AX2039" s="15" t="s">
        <v>22</v>
      </c>
      <c r="AY2039" s="224" t="s">
        <v>148</v>
      </c>
    </row>
    <row r="2040" spans="2:65" s="1" customFormat="1" ht="22.5" customHeight="1">
      <c r="B2040" s="173"/>
      <c r="C2040" s="174" t="s">
        <v>1164</v>
      </c>
      <c r="D2040" s="174" t="s">
        <v>150</v>
      </c>
      <c r="E2040" s="175" t="s">
        <v>1165</v>
      </c>
      <c r="F2040" s="176" t="s">
        <v>1166</v>
      </c>
      <c r="G2040" s="177" t="s">
        <v>273</v>
      </c>
      <c r="H2040" s="178">
        <v>51.3</v>
      </c>
      <c r="I2040" s="179"/>
      <c r="J2040" s="180">
        <f>ROUND(I2040*H2040,2)</f>
        <v>0</v>
      </c>
      <c r="K2040" s="176" t="s">
        <v>154</v>
      </c>
      <c r="L2040" s="36"/>
      <c r="M2040" s="181" t="s">
        <v>20</v>
      </c>
      <c r="N2040" s="182" t="s">
        <v>48</v>
      </c>
      <c r="O2040" s="37"/>
      <c r="P2040" s="183">
        <f>O2040*H2040</f>
        <v>0</v>
      </c>
      <c r="Q2040" s="183">
        <v>0</v>
      </c>
      <c r="R2040" s="183">
        <f>Q2040*H2040</f>
        <v>0</v>
      </c>
      <c r="S2040" s="183">
        <v>0</v>
      </c>
      <c r="T2040" s="184">
        <f>S2040*H2040</f>
        <v>0</v>
      </c>
      <c r="AR2040" s="19" t="s">
        <v>258</v>
      </c>
      <c r="AT2040" s="19" t="s">
        <v>150</v>
      </c>
      <c r="AU2040" s="19" t="s">
        <v>86</v>
      </c>
      <c r="AY2040" s="19" t="s">
        <v>148</v>
      </c>
      <c r="BE2040" s="185">
        <f>IF(N2040="základní",J2040,0)</f>
        <v>0</v>
      </c>
      <c r="BF2040" s="185">
        <f>IF(N2040="snížená",J2040,0)</f>
        <v>0</v>
      </c>
      <c r="BG2040" s="185">
        <f>IF(N2040="zákl. přenesená",J2040,0)</f>
        <v>0</v>
      </c>
      <c r="BH2040" s="185">
        <f>IF(N2040="sníž. přenesená",J2040,0)</f>
        <v>0</v>
      </c>
      <c r="BI2040" s="185">
        <f>IF(N2040="nulová",J2040,0)</f>
        <v>0</v>
      </c>
      <c r="BJ2040" s="19" t="s">
        <v>86</v>
      </c>
      <c r="BK2040" s="185">
        <f>ROUND(I2040*H2040,2)</f>
        <v>0</v>
      </c>
      <c r="BL2040" s="19" t="s">
        <v>258</v>
      </c>
      <c r="BM2040" s="19" t="s">
        <v>1164</v>
      </c>
    </row>
    <row r="2041" spans="2:47" s="1" customFormat="1" ht="13.5">
      <c r="B2041" s="36"/>
      <c r="D2041" s="186" t="s">
        <v>156</v>
      </c>
      <c r="F2041" s="187" t="s">
        <v>1167</v>
      </c>
      <c r="I2041" s="147"/>
      <c r="L2041" s="36"/>
      <c r="M2041" s="65"/>
      <c r="N2041" s="37"/>
      <c r="O2041" s="37"/>
      <c r="P2041" s="37"/>
      <c r="Q2041" s="37"/>
      <c r="R2041" s="37"/>
      <c r="S2041" s="37"/>
      <c r="T2041" s="66"/>
      <c r="AT2041" s="19" t="s">
        <v>156</v>
      </c>
      <c r="AU2041" s="19" t="s">
        <v>86</v>
      </c>
    </row>
    <row r="2042" spans="2:51" s="12" customFormat="1" ht="13.5">
      <c r="B2042" s="188"/>
      <c r="D2042" s="186" t="s">
        <v>158</v>
      </c>
      <c r="E2042" s="189" t="s">
        <v>20</v>
      </c>
      <c r="F2042" s="190" t="s">
        <v>1168</v>
      </c>
      <c r="H2042" s="191" t="s">
        <v>20</v>
      </c>
      <c r="I2042" s="192"/>
      <c r="L2042" s="188"/>
      <c r="M2042" s="193"/>
      <c r="N2042" s="194"/>
      <c r="O2042" s="194"/>
      <c r="P2042" s="194"/>
      <c r="Q2042" s="194"/>
      <c r="R2042" s="194"/>
      <c r="S2042" s="194"/>
      <c r="T2042" s="195"/>
      <c r="AT2042" s="191" t="s">
        <v>158</v>
      </c>
      <c r="AU2042" s="191" t="s">
        <v>86</v>
      </c>
      <c r="AV2042" s="12" t="s">
        <v>22</v>
      </c>
      <c r="AW2042" s="12" t="s">
        <v>40</v>
      </c>
      <c r="AX2042" s="12" t="s">
        <v>76</v>
      </c>
      <c r="AY2042" s="191" t="s">
        <v>148</v>
      </c>
    </row>
    <row r="2043" spans="2:51" s="12" customFormat="1" ht="13.5">
      <c r="B2043" s="188"/>
      <c r="D2043" s="186" t="s">
        <v>158</v>
      </c>
      <c r="E2043" s="189" t="s">
        <v>20</v>
      </c>
      <c r="F2043" s="190" t="s">
        <v>450</v>
      </c>
      <c r="H2043" s="191" t="s">
        <v>20</v>
      </c>
      <c r="I2043" s="192"/>
      <c r="L2043" s="188"/>
      <c r="M2043" s="193"/>
      <c r="N2043" s="194"/>
      <c r="O2043" s="194"/>
      <c r="P2043" s="194"/>
      <c r="Q2043" s="194"/>
      <c r="R2043" s="194"/>
      <c r="S2043" s="194"/>
      <c r="T2043" s="195"/>
      <c r="AT2043" s="191" t="s">
        <v>158</v>
      </c>
      <c r="AU2043" s="191" t="s">
        <v>86</v>
      </c>
      <c r="AV2043" s="12" t="s">
        <v>22</v>
      </c>
      <c r="AW2043" s="12" t="s">
        <v>40</v>
      </c>
      <c r="AX2043" s="12" t="s">
        <v>76</v>
      </c>
      <c r="AY2043" s="191" t="s">
        <v>148</v>
      </c>
    </row>
    <row r="2044" spans="2:51" s="13" customFormat="1" ht="13.5">
      <c r="B2044" s="196"/>
      <c r="D2044" s="197" t="s">
        <v>158</v>
      </c>
      <c r="E2044" s="198" t="s">
        <v>20</v>
      </c>
      <c r="F2044" s="199" t="s">
        <v>1169</v>
      </c>
      <c r="H2044" s="200">
        <v>51.3</v>
      </c>
      <c r="I2044" s="201"/>
      <c r="L2044" s="196"/>
      <c r="M2044" s="202"/>
      <c r="N2044" s="203"/>
      <c r="O2044" s="203"/>
      <c r="P2044" s="203"/>
      <c r="Q2044" s="203"/>
      <c r="R2044" s="203"/>
      <c r="S2044" s="203"/>
      <c r="T2044" s="204"/>
      <c r="AT2044" s="205" t="s">
        <v>158</v>
      </c>
      <c r="AU2044" s="205" t="s">
        <v>86</v>
      </c>
      <c r="AV2044" s="13" t="s">
        <v>86</v>
      </c>
      <c r="AW2044" s="13" t="s">
        <v>40</v>
      </c>
      <c r="AX2044" s="13" t="s">
        <v>22</v>
      </c>
      <c r="AY2044" s="205" t="s">
        <v>148</v>
      </c>
    </row>
    <row r="2045" spans="2:65" s="1" customFormat="1" ht="31.5" customHeight="1">
      <c r="B2045" s="173"/>
      <c r="C2045" s="225" t="s">
        <v>1170</v>
      </c>
      <c r="D2045" s="225" t="s">
        <v>230</v>
      </c>
      <c r="E2045" s="226" t="s">
        <v>1171</v>
      </c>
      <c r="F2045" s="227" t="s">
        <v>1172</v>
      </c>
      <c r="G2045" s="228" t="s">
        <v>273</v>
      </c>
      <c r="H2045" s="229">
        <v>53.865</v>
      </c>
      <c r="I2045" s="230"/>
      <c r="J2045" s="231">
        <f>ROUND(I2045*H2045,2)</f>
        <v>0</v>
      </c>
      <c r="K2045" s="227" t="s">
        <v>154</v>
      </c>
      <c r="L2045" s="232"/>
      <c r="M2045" s="233" t="s">
        <v>20</v>
      </c>
      <c r="N2045" s="234" t="s">
        <v>48</v>
      </c>
      <c r="O2045" s="37"/>
      <c r="P2045" s="183">
        <f>O2045*H2045</f>
        <v>0</v>
      </c>
      <c r="Q2045" s="183">
        <v>5E-05</v>
      </c>
      <c r="R2045" s="183">
        <f>Q2045*H2045</f>
        <v>0.0026932500000000003</v>
      </c>
      <c r="S2045" s="183">
        <v>0</v>
      </c>
      <c r="T2045" s="184">
        <f>S2045*H2045</f>
        <v>0</v>
      </c>
      <c r="AR2045" s="19" t="s">
        <v>412</v>
      </c>
      <c r="AT2045" s="19" t="s">
        <v>230</v>
      </c>
      <c r="AU2045" s="19" t="s">
        <v>86</v>
      </c>
      <c r="AY2045" s="19" t="s">
        <v>148</v>
      </c>
      <c r="BE2045" s="185">
        <f>IF(N2045="základní",J2045,0)</f>
        <v>0</v>
      </c>
      <c r="BF2045" s="185">
        <f>IF(N2045="snížená",J2045,0)</f>
        <v>0</v>
      </c>
      <c r="BG2045" s="185">
        <f>IF(N2045="zákl. přenesená",J2045,0)</f>
        <v>0</v>
      </c>
      <c r="BH2045" s="185">
        <f>IF(N2045="sníž. přenesená",J2045,0)</f>
        <v>0</v>
      </c>
      <c r="BI2045" s="185">
        <f>IF(N2045="nulová",J2045,0)</f>
        <v>0</v>
      </c>
      <c r="BJ2045" s="19" t="s">
        <v>86</v>
      </c>
      <c r="BK2045" s="185">
        <f>ROUND(I2045*H2045,2)</f>
        <v>0</v>
      </c>
      <c r="BL2045" s="19" t="s">
        <v>258</v>
      </c>
      <c r="BM2045" s="19" t="s">
        <v>1170</v>
      </c>
    </row>
    <row r="2046" spans="2:47" s="1" customFormat="1" ht="40.5">
      <c r="B2046" s="36"/>
      <c r="D2046" s="186" t="s">
        <v>156</v>
      </c>
      <c r="F2046" s="187" t="s">
        <v>1173</v>
      </c>
      <c r="I2046" s="147"/>
      <c r="L2046" s="36"/>
      <c r="M2046" s="65"/>
      <c r="N2046" s="37"/>
      <c r="O2046" s="37"/>
      <c r="P2046" s="37"/>
      <c r="Q2046" s="37"/>
      <c r="R2046" s="37"/>
      <c r="S2046" s="37"/>
      <c r="T2046" s="66"/>
      <c r="AT2046" s="19" t="s">
        <v>156</v>
      </c>
      <c r="AU2046" s="19" t="s">
        <v>86</v>
      </c>
    </row>
    <row r="2047" spans="2:51" s="12" customFormat="1" ht="13.5">
      <c r="B2047" s="188"/>
      <c r="D2047" s="186" t="s">
        <v>158</v>
      </c>
      <c r="E2047" s="189" t="s">
        <v>20</v>
      </c>
      <c r="F2047" s="190" t="s">
        <v>1174</v>
      </c>
      <c r="H2047" s="191" t="s">
        <v>20</v>
      </c>
      <c r="I2047" s="192"/>
      <c r="L2047" s="188"/>
      <c r="M2047" s="193"/>
      <c r="N2047" s="194"/>
      <c r="O2047" s="194"/>
      <c r="P2047" s="194"/>
      <c r="Q2047" s="194"/>
      <c r="R2047" s="194"/>
      <c r="S2047" s="194"/>
      <c r="T2047" s="195"/>
      <c r="AT2047" s="191" t="s">
        <v>158</v>
      </c>
      <c r="AU2047" s="191" t="s">
        <v>86</v>
      </c>
      <c r="AV2047" s="12" t="s">
        <v>22</v>
      </c>
      <c r="AW2047" s="12" t="s">
        <v>40</v>
      </c>
      <c r="AX2047" s="12" t="s">
        <v>76</v>
      </c>
      <c r="AY2047" s="191" t="s">
        <v>148</v>
      </c>
    </row>
    <row r="2048" spans="2:51" s="13" customFormat="1" ht="13.5">
      <c r="B2048" s="196"/>
      <c r="D2048" s="197" t="s">
        <v>158</v>
      </c>
      <c r="E2048" s="198" t="s">
        <v>20</v>
      </c>
      <c r="F2048" s="199" t="s">
        <v>1175</v>
      </c>
      <c r="H2048" s="200">
        <v>53.865</v>
      </c>
      <c r="I2048" s="201"/>
      <c r="L2048" s="196"/>
      <c r="M2048" s="202"/>
      <c r="N2048" s="203"/>
      <c r="O2048" s="203"/>
      <c r="P2048" s="203"/>
      <c r="Q2048" s="203"/>
      <c r="R2048" s="203"/>
      <c r="S2048" s="203"/>
      <c r="T2048" s="204"/>
      <c r="AT2048" s="205" t="s">
        <v>158</v>
      </c>
      <c r="AU2048" s="205" t="s">
        <v>86</v>
      </c>
      <c r="AV2048" s="13" t="s">
        <v>86</v>
      </c>
      <c r="AW2048" s="13" t="s">
        <v>40</v>
      </c>
      <c r="AX2048" s="13" t="s">
        <v>22</v>
      </c>
      <c r="AY2048" s="205" t="s">
        <v>148</v>
      </c>
    </row>
    <row r="2049" spans="2:65" s="1" customFormat="1" ht="22.5" customHeight="1">
      <c r="B2049" s="173"/>
      <c r="C2049" s="225" t="s">
        <v>1176</v>
      </c>
      <c r="D2049" s="225" t="s">
        <v>230</v>
      </c>
      <c r="E2049" s="226" t="s">
        <v>1177</v>
      </c>
      <c r="F2049" s="227" t="s">
        <v>1178</v>
      </c>
      <c r="G2049" s="228" t="s">
        <v>273</v>
      </c>
      <c r="H2049" s="229">
        <v>53.865</v>
      </c>
      <c r="I2049" s="230"/>
      <c r="J2049" s="231">
        <f>ROUND(I2049*H2049,2)</f>
        <v>0</v>
      </c>
      <c r="K2049" s="227" t="s">
        <v>154</v>
      </c>
      <c r="L2049" s="232"/>
      <c r="M2049" s="233" t="s">
        <v>20</v>
      </c>
      <c r="N2049" s="234" t="s">
        <v>48</v>
      </c>
      <c r="O2049" s="37"/>
      <c r="P2049" s="183">
        <f>O2049*H2049</f>
        <v>0</v>
      </c>
      <c r="Q2049" s="183">
        <v>2E-05</v>
      </c>
      <c r="R2049" s="183">
        <f>Q2049*H2049</f>
        <v>0.0010773000000000002</v>
      </c>
      <c r="S2049" s="183">
        <v>0</v>
      </c>
      <c r="T2049" s="184">
        <f>S2049*H2049</f>
        <v>0</v>
      </c>
      <c r="AR2049" s="19" t="s">
        <v>412</v>
      </c>
      <c r="AT2049" s="19" t="s">
        <v>230</v>
      </c>
      <c r="AU2049" s="19" t="s">
        <v>86</v>
      </c>
      <c r="AY2049" s="19" t="s">
        <v>148</v>
      </c>
      <c r="BE2049" s="185">
        <f>IF(N2049="základní",J2049,0)</f>
        <v>0</v>
      </c>
      <c r="BF2049" s="185">
        <f>IF(N2049="snížená",J2049,0)</f>
        <v>0</v>
      </c>
      <c r="BG2049" s="185">
        <f>IF(N2049="zákl. přenesená",J2049,0)</f>
        <v>0</v>
      </c>
      <c r="BH2049" s="185">
        <f>IF(N2049="sníž. přenesená",J2049,0)</f>
        <v>0</v>
      </c>
      <c r="BI2049" s="185">
        <f>IF(N2049="nulová",J2049,0)</f>
        <v>0</v>
      </c>
      <c r="BJ2049" s="19" t="s">
        <v>86</v>
      </c>
      <c r="BK2049" s="185">
        <f>ROUND(I2049*H2049,2)</f>
        <v>0</v>
      </c>
      <c r="BL2049" s="19" t="s">
        <v>258</v>
      </c>
      <c r="BM2049" s="19" t="s">
        <v>1176</v>
      </c>
    </row>
    <row r="2050" spans="2:47" s="1" customFormat="1" ht="27">
      <c r="B2050" s="36"/>
      <c r="D2050" s="186" t="s">
        <v>156</v>
      </c>
      <c r="F2050" s="187" t="s">
        <v>1179</v>
      </c>
      <c r="I2050" s="147"/>
      <c r="L2050" s="36"/>
      <c r="M2050" s="65"/>
      <c r="N2050" s="37"/>
      <c r="O2050" s="37"/>
      <c r="P2050" s="37"/>
      <c r="Q2050" s="37"/>
      <c r="R2050" s="37"/>
      <c r="S2050" s="37"/>
      <c r="T2050" s="66"/>
      <c r="AT2050" s="19" t="s">
        <v>156</v>
      </c>
      <c r="AU2050" s="19" t="s">
        <v>86</v>
      </c>
    </row>
    <row r="2051" spans="2:51" s="12" customFormat="1" ht="13.5">
      <c r="B2051" s="188"/>
      <c r="D2051" s="186" t="s">
        <v>158</v>
      </c>
      <c r="E2051" s="189" t="s">
        <v>20</v>
      </c>
      <c r="F2051" s="190" t="s">
        <v>1174</v>
      </c>
      <c r="H2051" s="191" t="s">
        <v>20</v>
      </c>
      <c r="I2051" s="192"/>
      <c r="L2051" s="188"/>
      <c r="M2051" s="193"/>
      <c r="N2051" s="194"/>
      <c r="O2051" s="194"/>
      <c r="P2051" s="194"/>
      <c r="Q2051" s="194"/>
      <c r="R2051" s="194"/>
      <c r="S2051" s="194"/>
      <c r="T2051" s="195"/>
      <c r="AT2051" s="191" t="s">
        <v>158</v>
      </c>
      <c r="AU2051" s="191" t="s">
        <v>86</v>
      </c>
      <c r="AV2051" s="12" t="s">
        <v>22</v>
      </c>
      <c r="AW2051" s="12" t="s">
        <v>40</v>
      </c>
      <c r="AX2051" s="12" t="s">
        <v>76</v>
      </c>
      <c r="AY2051" s="191" t="s">
        <v>148</v>
      </c>
    </row>
    <row r="2052" spans="2:51" s="13" customFormat="1" ht="13.5">
      <c r="B2052" s="196"/>
      <c r="D2052" s="197" t="s">
        <v>158</v>
      </c>
      <c r="E2052" s="198" t="s">
        <v>20</v>
      </c>
      <c r="F2052" s="199" t="s">
        <v>1175</v>
      </c>
      <c r="H2052" s="200">
        <v>53.865</v>
      </c>
      <c r="I2052" s="201"/>
      <c r="L2052" s="196"/>
      <c r="M2052" s="202"/>
      <c r="N2052" s="203"/>
      <c r="O2052" s="203"/>
      <c r="P2052" s="203"/>
      <c r="Q2052" s="203"/>
      <c r="R2052" s="203"/>
      <c r="S2052" s="203"/>
      <c r="T2052" s="204"/>
      <c r="AT2052" s="205" t="s">
        <v>158</v>
      </c>
      <c r="AU2052" s="205" t="s">
        <v>86</v>
      </c>
      <c r="AV2052" s="13" t="s">
        <v>86</v>
      </c>
      <c r="AW2052" s="13" t="s">
        <v>40</v>
      </c>
      <c r="AX2052" s="13" t="s">
        <v>22</v>
      </c>
      <c r="AY2052" s="205" t="s">
        <v>148</v>
      </c>
    </row>
    <row r="2053" spans="2:65" s="1" customFormat="1" ht="22.5" customHeight="1">
      <c r="B2053" s="173"/>
      <c r="C2053" s="225" t="s">
        <v>1180</v>
      </c>
      <c r="D2053" s="225" t="s">
        <v>230</v>
      </c>
      <c r="E2053" s="226" t="s">
        <v>1181</v>
      </c>
      <c r="F2053" s="227" t="s">
        <v>1182</v>
      </c>
      <c r="G2053" s="228" t="s">
        <v>273</v>
      </c>
      <c r="H2053" s="229">
        <v>53.865</v>
      </c>
      <c r="I2053" s="230"/>
      <c r="J2053" s="231">
        <f>ROUND(I2053*H2053,2)</f>
        <v>0</v>
      </c>
      <c r="K2053" s="227" t="s">
        <v>154</v>
      </c>
      <c r="L2053" s="232"/>
      <c r="M2053" s="233" t="s">
        <v>20</v>
      </c>
      <c r="N2053" s="234" t="s">
        <v>48</v>
      </c>
      <c r="O2053" s="37"/>
      <c r="P2053" s="183">
        <f>O2053*H2053</f>
        <v>0</v>
      </c>
      <c r="Q2053" s="183">
        <v>0.00028</v>
      </c>
      <c r="R2053" s="183">
        <f>Q2053*H2053</f>
        <v>0.015082199999999999</v>
      </c>
      <c r="S2053" s="183">
        <v>0</v>
      </c>
      <c r="T2053" s="184">
        <f>S2053*H2053</f>
        <v>0</v>
      </c>
      <c r="AR2053" s="19" t="s">
        <v>412</v>
      </c>
      <c r="AT2053" s="19" t="s">
        <v>230</v>
      </c>
      <c r="AU2053" s="19" t="s">
        <v>86</v>
      </c>
      <c r="AY2053" s="19" t="s">
        <v>148</v>
      </c>
      <c r="BE2053" s="185">
        <f>IF(N2053="základní",J2053,0)</f>
        <v>0</v>
      </c>
      <c r="BF2053" s="185">
        <f>IF(N2053="snížená",J2053,0)</f>
        <v>0</v>
      </c>
      <c r="BG2053" s="185">
        <f>IF(N2053="zákl. přenesená",J2053,0)</f>
        <v>0</v>
      </c>
      <c r="BH2053" s="185">
        <f>IF(N2053="sníž. přenesená",J2053,0)</f>
        <v>0</v>
      </c>
      <c r="BI2053" s="185">
        <f>IF(N2053="nulová",J2053,0)</f>
        <v>0</v>
      </c>
      <c r="BJ2053" s="19" t="s">
        <v>86</v>
      </c>
      <c r="BK2053" s="185">
        <f>ROUND(I2053*H2053,2)</f>
        <v>0</v>
      </c>
      <c r="BL2053" s="19" t="s">
        <v>258</v>
      </c>
      <c r="BM2053" s="19" t="s">
        <v>1180</v>
      </c>
    </row>
    <row r="2054" spans="2:47" s="1" customFormat="1" ht="40.5">
      <c r="B2054" s="36"/>
      <c r="D2054" s="186" t="s">
        <v>156</v>
      </c>
      <c r="F2054" s="187" t="s">
        <v>1183</v>
      </c>
      <c r="I2054" s="147"/>
      <c r="L2054" s="36"/>
      <c r="M2054" s="65"/>
      <c r="N2054" s="37"/>
      <c r="O2054" s="37"/>
      <c r="P2054" s="37"/>
      <c r="Q2054" s="37"/>
      <c r="R2054" s="37"/>
      <c r="S2054" s="37"/>
      <c r="T2054" s="66"/>
      <c r="AT2054" s="19" t="s">
        <v>156</v>
      </c>
      <c r="AU2054" s="19" t="s">
        <v>86</v>
      </c>
    </row>
    <row r="2055" spans="2:51" s="12" customFormat="1" ht="13.5">
      <c r="B2055" s="188"/>
      <c r="D2055" s="186" t="s">
        <v>158</v>
      </c>
      <c r="E2055" s="189" t="s">
        <v>20</v>
      </c>
      <c r="F2055" s="190" t="s">
        <v>1174</v>
      </c>
      <c r="H2055" s="191" t="s">
        <v>20</v>
      </c>
      <c r="I2055" s="192"/>
      <c r="L2055" s="188"/>
      <c r="M2055" s="193"/>
      <c r="N2055" s="194"/>
      <c r="O2055" s="194"/>
      <c r="P2055" s="194"/>
      <c r="Q2055" s="194"/>
      <c r="R2055" s="194"/>
      <c r="S2055" s="194"/>
      <c r="T2055" s="195"/>
      <c r="AT2055" s="191" t="s">
        <v>158</v>
      </c>
      <c r="AU2055" s="191" t="s">
        <v>86</v>
      </c>
      <c r="AV2055" s="12" t="s">
        <v>22</v>
      </c>
      <c r="AW2055" s="12" t="s">
        <v>40</v>
      </c>
      <c r="AX2055" s="12" t="s">
        <v>76</v>
      </c>
      <c r="AY2055" s="191" t="s">
        <v>148</v>
      </c>
    </row>
    <row r="2056" spans="2:51" s="13" customFormat="1" ht="13.5">
      <c r="B2056" s="196"/>
      <c r="D2056" s="197" t="s">
        <v>158</v>
      </c>
      <c r="E2056" s="198" t="s">
        <v>20</v>
      </c>
      <c r="F2056" s="199" t="s">
        <v>1175</v>
      </c>
      <c r="H2056" s="200">
        <v>53.865</v>
      </c>
      <c r="I2056" s="201"/>
      <c r="L2056" s="196"/>
      <c r="M2056" s="202"/>
      <c r="N2056" s="203"/>
      <c r="O2056" s="203"/>
      <c r="P2056" s="203"/>
      <c r="Q2056" s="203"/>
      <c r="R2056" s="203"/>
      <c r="S2056" s="203"/>
      <c r="T2056" s="204"/>
      <c r="AT2056" s="205" t="s">
        <v>158</v>
      </c>
      <c r="AU2056" s="205" t="s">
        <v>86</v>
      </c>
      <c r="AV2056" s="13" t="s">
        <v>86</v>
      </c>
      <c r="AW2056" s="13" t="s">
        <v>40</v>
      </c>
      <c r="AX2056" s="13" t="s">
        <v>22</v>
      </c>
      <c r="AY2056" s="205" t="s">
        <v>148</v>
      </c>
    </row>
    <row r="2057" spans="2:65" s="1" customFormat="1" ht="22.5" customHeight="1">
      <c r="B2057" s="173"/>
      <c r="C2057" s="225" t="s">
        <v>1184</v>
      </c>
      <c r="D2057" s="225" t="s">
        <v>230</v>
      </c>
      <c r="E2057" s="226" t="s">
        <v>1185</v>
      </c>
      <c r="F2057" s="227" t="s">
        <v>1186</v>
      </c>
      <c r="G2057" s="228" t="s">
        <v>273</v>
      </c>
      <c r="H2057" s="229">
        <v>53.865</v>
      </c>
      <c r="I2057" s="230"/>
      <c r="J2057" s="231">
        <f>ROUND(I2057*H2057,2)</f>
        <v>0</v>
      </c>
      <c r="K2057" s="227" t="s">
        <v>154</v>
      </c>
      <c r="L2057" s="232"/>
      <c r="M2057" s="233" t="s">
        <v>20</v>
      </c>
      <c r="N2057" s="234" t="s">
        <v>48</v>
      </c>
      <c r="O2057" s="37"/>
      <c r="P2057" s="183">
        <f>O2057*H2057</f>
        <v>0</v>
      </c>
      <c r="Q2057" s="183">
        <v>4E-05</v>
      </c>
      <c r="R2057" s="183">
        <f>Q2057*H2057</f>
        <v>0.0021546000000000004</v>
      </c>
      <c r="S2057" s="183">
        <v>0</v>
      </c>
      <c r="T2057" s="184">
        <f>S2057*H2057</f>
        <v>0</v>
      </c>
      <c r="AR2057" s="19" t="s">
        <v>412</v>
      </c>
      <c r="AT2057" s="19" t="s">
        <v>230</v>
      </c>
      <c r="AU2057" s="19" t="s">
        <v>86</v>
      </c>
      <c r="AY2057" s="19" t="s">
        <v>148</v>
      </c>
      <c r="BE2057" s="185">
        <f>IF(N2057="základní",J2057,0)</f>
        <v>0</v>
      </c>
      <c r="BF2057" s="185">
        <f>IF(N2057="snížená",J2057,0)</f>
        <v>0</v>
      </c>
      <c r="BG2057" s="185">
        <f>IF(N2057="zákl. přenesená",J2057,0)</f>
        <v>0</v>
      </c>
      <c r="BH2057" s="185">
        <f>IF(N2057="sníž. přenesená",J2057,0)</f>
        <v>0</v>
      </c>
      <c r="BI2057" s="185">
        <f>IF(N2057="nulová",J2057,0)</f>
        <v>0</v>
      </c>
      <c r="BJ2057" s="19" t="s">
        <v>86</v>
      </c>
      <c r="BK2057" s="185">
        <f>ROUND(I2057*H2057,2)</f>
        <v>0</v>
      </c>
      <c r="BL2057" s="19" t="s">
        <v>258</v>
      </c>
      <c r="BM2057" s="19" t="s">
        <v>1184</v>
      </c>
    </row>
    <row r="2058" spans="2:47" s="1" customFormat="1" ht="40.5">
      <c r="B2058" s="36"/>
      <c r="D2058" s="186" t="s">
        <v>156</v>
      </c>
      <c r="F2058" s="187" t="s">
        <v>1187</v>
      </c>
      <c r="I2058" s="147"/>
      <c r="L2058" s="36"/>
      <c r="M2058" s="65"/>
      <c r="N2058" s="37"/>
      <c r="O2058" s="37"/>
      <c r="P2058" s="37"/>
      <c r="Q2058" s="37"/>
      <c r="R2058" s="37"/>
      <c r="S2058" s="37"/>
      <c r="T2058" s="66"/>
      <c r="AT2058" s="19" t="s">
        <v>156</v>
      </c>
      <c r="AU2058" s="19" t="s">
        <v>86</v>
      </c>
    </row>
    <row r="2059" spans="2:51" s="12" customFormat="1" ht="13.5">
      <c r="B2059" s="188"/>
      <c r="D2059" s="186" t="s">
        <v>158</v>
      </c>
      <c r="E2059" s="189" t="s">
        <v>20</v>
      </c>
      <c r="F2059" s="190" t="s">
        <v>1174</v>
      </c>
      <c r="H2059" s="191" t="s">
        <v>20</v>
      </c>
      <c r="I2059" s="192"/>
      <c r="L2059" s="188"/>
      <c r="M2059" s="193"/>
      <c r="N2059" s="194"/>
      <c r="O2059" s="194"/>
      <c r="P2059" s="194"/>
      <c r="Q2059" s="194"/>
      <c r="R2059" s="194"/>
      <c r="S2059" s="194"/>
      <c r="T2059" s="195"/>
      <c r="AT2059" s="191" t="s">
        <v>158</v>
      </c>
      <c r="AU2059" s="191" t="s">
        <v>86</v>
      </c>
      <c r="AV2059" s="12" t="s">
        <v>22</v>
      </c>
      <c r="AW2059" s="12" t="s">
        <v>40</v>
      </c>
      <c r="AX2059" s="12" t="s">
        <v>76</v>
      </c>
      <c r="AY2059" s="191" t="s">
        <v>148</v>
      </c>
    </row>
    <row r="2060" spans="2:51" s="13" customFormat="1" ht="13.5">
      <c r="B2060" s="196"/>
      <c r="D2060" s="197" t="s">
        <v>158</v>
      </c>
      <c r="E2060" s="198" t="s">
        <v>20</v>
      </c>
      <c r="F2060" s="199" t="s">
        <v>1175</v>
      </c>
      <c r="H2060" s="200">
        <v>53.865</v>
      </c>
      <c r="I2060" s="201"/>
      <c r="L2060" s="196"/>
      <c r="M2060" s="202"/>
      <c r="N2060" s="203"/>
      <c r="O2060" s="203"/>
      <c r="P2060" s="203"/>
      <c r="Q2060" s="203"/>
      <c r="R2060" s="203"/>
      <c r="S2060" s="203"/>
      <c r="T2060" s="204"/>
      <c r="AT2060" s="205" t="s">
        <v>158</v>
      </c>
      <c r="AU2060" s="205" t="s">
        <v>86</v>
      </c>
      <c r="AV2060" s="13" t="s">
        <v>86</v>
      </c>
      <c r="AW2060" s="13" t="s">
        <v>40</v>
      </c>
      <c r="AX2060" s="13" t="s">
        <v>22</v>
      </c>
      <c r="AY2060" s="205" t="s">
        <v>148</v>
      </c>
    </row>
    <row r="2061" spans="2:65" s="1" customFormat="1" ht="31.5" customHeight="1">
      <c r="B2061" s="173"/>
      <c r="C2061" s="174" t="s">
        <v>1188</v>
      </c>
      <c r="D2061" s="174" t="s">
        <v>150</v>
      </c>
      <c r="E2061" s="175" t="s">
        <v>1189</v>
      </c>
      <c r="F2061" s="176" t="s">
        <v>1190</v>
      </c>
      <c r="G2061" s="177" t="s">
        <v>273</v>
      </c>
      <c r="H2061" s="178">
        <v>100.8</v>
      </c>
      <c r="I2061" s="179"/>
      <c r="J2061" s="180">
        <f>ROUND(I2061*H2061,2)</f>
        <v>0</v>
      </c>
      <c r="K2061" s="176" t="s">
        <v>154</v>
      </c>
      <c r="L2061" s="36"/>
      <c r="M2061" s="181" t="s">
        <v>20</v>
      </c>
      <c r="N2061" s="182" t="s">
        <v>48</v>
      </c>
      <c r="O2061" s="37"/>
      <c r="P2061" s="183">
        <f>O2061*H2061</f>
        <v>0</v>
      </c>
      <c r="Q2061" s="183">
        <v>0.00300296</v>
      </c>
      <c r="R2061" s="183">
        <f>Q2061*H2061</f>
        <v>0.302698368</v>
      </c>
      <c r="S2061" s="183">
        <v>0</v>
      </c>
      <c r="T2061" s="184">
        <f>S2061*H2061</f>
        <v>0</v>
      </c>
      <c r="AR2061" s="19" t="s">
        <v>258</v>
      </c>
      <c r="AT2061" s="19" t="s">
        <v>150</v>
      </c>
      <c r="AU2061" s="19" t="s">
        <v>86</v>
      </c>
      <c r="AY2061" s="19" t="s">
        <v>148</v>
      </c>
      <c r="BE2061" s="185">
        <f>IF(N2061="základní",J2061,0)</f>
        <v>0</v>
      </c>
      <c r="BF2061" s="185">
        <f>IF(N2061="snížená",J2061,0)</f>
        <v>0</v>
      </c>
      <c r="BG2061" s="185">
        <f>IF(N2061="zákl. přenesená",J2061,0)</f>
        <v>0</v>
      </c>
      <c r="BH2061" s="185">
        <f>IF(N2061="sníž. přenesená",J2061,0)</f>
        <v>0</v>
      </c>
      <c r="BI2061" s="185">
        <f>IF(N2061="nulová",J2061,0)</f>
        <v>0</v>
      </c>
      <c r="BJ2061" s="19" t="s">
        <v>86</v>
      </c>
      <c r="BK2061" s="185">
        <f>ROUND(I2061*H2061,2)</f>
        <v>0</v>
      </c>
      <c r="BL2061" s="19" t="s">
        <v>258</v>
      </c>
      <c r="BM2061" s="19" t="s">
        <v>1188</v>
      </c>
    </row>
    <row r="2062" spans="2:47" s="1" customFormat="1" ht="27">
      <c r="B2062" s="36"/>
      <c r="D2062" s="186" t="s">
        <v>156</v>
      </c>
      <c r="F2062" s="187" t="s">
        <v>1191</v>
      </c>
      <c r="I2062" s="147"/>
      <c r="L2062" s="36"/>
      <c r="M2062" s="65"/>
      <c r="N2062" s="37"/>
      <c r="O2062" s="37"/>
      <c r="P2062" s="37"/>
      <c r="Q2062" s="37"/>
      <c r="R2062" s="37"/>
      <c r="S2062" s="37"/>
      <c r="T2062" s="66"/>
      <c r="AT2062" s="19" t="s">
        <v>156</v>
      </c>
      <c r="AU2062" s="19" t="s">
        <v>86</v>
      </c>
    </row>
    <row r="2063" spans="2:51" s="12" customFormat="1" ht="13.5">
      <c r="B2063" s="188"/>
      <c r="D2063" s="186" t="s">
        <v>158</v>
      </c>
      <c r="E2063" s="189" t="s">
        <v>20</v>
      </c>
      <c r="F2063" s="190" t="s">
        <v>1192</v>
      </c>
      <c r="H2063" s="191" t="s">
        <v>20</v>
      </c>
      <c r="I2063" s="192"/>
      <c r="L2063" s="188"/>
      <c r="M2063" s="193"/>
      <c r="N2063" s="194"/>
      <c r="O2063" s="194"/>
      <c r="P2063" s="194"/>
      <c r="Q2063" s="194"/>
      <c r="R2063" s="194"/>
      <c r="S2063" s="194"/>
      <c r="T2063" s="195"/>
      <c r="AT2063" s="191" t="s">
        <v>158</v>
      </c>
      <c r="AU2063" s="191" t="s">
        <v>86</v>
      </c>
      <c r="AV2063" s="12" t="s">
        <v>22</v>
      </c>
      <c r="AW2063" s="12" t="s">
        <v>40</v>
      </c>
      <c r="AX2063" s="12" t="s">
        <v>76</v>
      </c>
      <c r="AY2063" s="191" t="s">
        <v>148</v>
      </c>
    </row>
    <row r="2064" spans="2:51" s="12" customFormat="1" ht="13.5">
      <c r="B2064" s="188"/>
      <c r="D2064" s="186" t="s">
        <v>158</v>
      </c>
      <c r="E2064" s="189" t="s">
        <v>20</v>
      </c>
      <c r="F2064" s="190" t="s">
        <v>293</v>
      </c>
      <c r="H2064" s="191" t="s">
        <v>20</v>
      </c>
      <c r="I2064" s="192"/>
      <c r="L2064" s="188"/>
      <c r="M2064" s="193"/>
      <c r="N2064" s="194"/>
      <c r="O2064" s="194"/>
      <c r="P2064" s="194"/>
      <c r="Q2064" s="194"/>
      <c r="R2064" s="194"/>
      <c r="S2064" s="194"/>
      <c r="T2064" s="195"/>
      <c r="AT2064" s="191" t="s">
        <v>158</v>
      </c>
      <c r="AU2064" s="191" t="s">
        <v>86</v>
      </c>
      <c r="AV2064" s="12" t="s">
        <v>22</v>
      </c>
      <c r="AW2064" s="12" t="s">
        <v>40</v>
      </c>
      <c r="AX2064" s="12" t="s">
        <v>76</v>
      </c>
      <c r="AY2064" s="191" t="s">
        <v>148</v>
      </c>
    </row>
    <row r="2065" spans="2:51" s="13" customFormat="1" ht="13.5">
      <c r="B2065" s="196"/>
      <c r="D2065" s="186" t="s">
        <v>158</v>
      </c>
      <c r="E2065" s="205" t="s">
        <v>20</v>
      </c>
      <c r="F2065" s="206" t="s">
        <v>691</v>
      </c>
      <c r="H2065" s="207">
        <v>72.4</v>
      </c>
      <c r="I2065" s="201"/>
      <c r="L2065" s="196"/>
      <c r="M2065" s="202"/>
      <c r="N2065" s="203"/>
      <c r="O2065" s="203"/>
      <c r="P2065" s="203"/>
      <c r="Q2065" s="203"/>
      <c r="R2065" s="203"/>
      <c r="S2065" s="203"/>
      <c r="T2065" s="204"/>
      <c r="AT2065" s="205" t="s">
        <v>158</v>
      </c>
      <c r="AU2065" s="205" t="s">
        <v>86</v>
      </c>
      <c r="AV2065" s="13" t="s">
        <v>86</v>
      </c>
      <c r="AW2065" s="13" t="s">
        <v>40</v>
      </c>
      <c r="AX2065" s="13" t="s">
        <v>76</v>
      </c>
      <c r="AY2065" s="205" t="s">
        <v>148</v>
      </c>
    </row>
    <row r="2066" spans="2:51" s="13" customFormat="1" ht="13.5">
      <c r="B2066" s="196"/>
      <c r="D2066" s="186" t="s">
        <v>158</v>
      </c>
      <c r="E2066" s="205" t="s">
        <v>20</v>
      </c>
      <c r="F2066" s="206" t="s">
        <v>1145</v>
      </c>
      <c r="H2066" s="207">
        <v>28.4</v>
      </c>
      <c r="I2066" s="201"/>
      <c r="L2066" s="196"/>
      <c r="M2066" s="202"/>
      <c r="N2066" s="203"/>
      <c r="O2066" s="203"/>
      <c r="P2066" s="203"/>
      <c r="Q2066" s="203"/>
      <c r="R2066" s="203"/>
      <c r="S2066" s="203"/>
      <c r="T2066" s="204"/>
      <c r="AT2066" s="205" t="s">
        <v>158</v>
      </c>
      <c r="AU2066" s="205" t="s">
        <v>86</v>
      </c>
      <c r="AV2066" s="13" t="s">
        <v>86</v>
      </c>
      <c r="AW2066" s="13" t="s">
        <v>40</v>
      </c>
      <c r="AX2066" s="13" t="s">
        <v>76</v>
      </c>
      <c r="AY2066" s="205" t="s">
        <v>148</v>
      </c>
    </row>
    <row r="2067" spans="2:51" s="15" customFormat="1" ht="13.5">
      <c r="B2067" s="216"/>
      <c r="D2067" s="197" t="s">
        <v>158</v>
      </c>
      <c r="E2067" s="217" t="s">
        <v>20</v>
      </c>
      <c r="F2067" s="218" t="s">
        <v>191</v>
      </c>
      <c r="H2067" s="219">
        <v>100.8</v>
      </c>
      <c r="I2067" s="220"/>
      <c r="L2067" s="216"/>
      <c r="M2067" s="221"/>
      <c r="N2067" s="222"/>
      <c r="O2067" s="222"/>
      <c r="P2067" s="222"/>
      <c r="Q2067" s="222"/>
      <c r="R2067" s="222"/>
      <c r="S2067" s="222"/>
      <c r="T2067" s="223"/>
      <c r="AT2067" s="224" t="s">
        <v>158</v>
      </c>
      <c r="AU2067" s="224" t="s">
        <v>86</v>
      </c>
      <c r="AV2067" s="15" t="s">
        <v>155</v>
      </c>
      <c r="AW2067" s="15" t="s">
        <v>40</v>
      </c>
      <c r="AX2067" s="15" t="s">
        <v>22</v>
      </c>
      <c r="AY2067" s="224" t="s">
        <v>148</v>
      </c>
    </row>
    <row r="2068" spans="2:65" s="1" customFormat="1" ht="22.5" customHeight="1">
      <c r="B2068" s="173"/>
      <c r="C2068" s="174" t="s">
        <v>1193</v>
      </c>
      <c r="D2068" s="174" t="s">
        <v>150</v>
      </c>
      <c r="E2068" s="175" t="s">
        <v>1194</v>
      </c>
      <c r="F2068" s="176" t="s">
        <v>1195</v>
      </c>
      <c r="G2068" s="177" t="s">
        <v>273</v>
      </c>
      <c r="H2068" s="178">
        <v>159.75</v>
      </c>
      <c r="I2068" s="179"/>
      <c r="J2068" s="180">
        <f>ROUND(I2068*H2068,2)</f>
        <v>0</v>
      </c>
      <c r="K2068" s="176" t="s">
        <v>154</v>
      </c>
      <c r="L2068" s="36"/>
      <c r="M2068" s="181" t="s">
        <v>20</v>
      </c>
      <c r="N2068" s="182" t="s">
        <v>48</v>
      </c>
      <c r="O2068" s="37"/>
      <c r="P2068" s="183">
        <f>O2068*H2068</f>
        <v>0</v>
      </c>
      <c r="Q2068" s="183">
        <v>0.00197032</v>
      </c>
      <c r="R2068" s="183">
        <f>Q2068*H2068</f>
        <v>0.31475862</v>
      </c>
      <c r="S2068" s="183">
        <v>0</v>
      </c>
      <c r="T2068" s="184">
        <f>S2068*H2068</f>
        <v>0</v>
      </c>
      <c r="AR2068" s="19" t="s">
        <v>258</v>
      </c>
      <c r="AT2068" s="19" t="s">
        <v>150</v>
      </c>
      <c r="AU2068" s="19" t="s">
        <v>86</v>
      </c>
      <c r="AY2068" s="19" t="s">
        <v>148</v>
      </c>
      <c r="BE2068" s="185">
        <f>IF(N2068="základní",J2068,0)</f>
        <v>0</v>
      </c>
      <c r="BF2068" s="185">
        <f>IF(N2068="snížená",J2068,0)</f>
        <v>0</v>
      </c>
      <c r="BG2068" s="185">
        <f>IF(N2068="zákl. přenesená",J2068,0)</f>
        <v>0</v>
      </c>
      <c r="BH2068" s="185">
        <f>IF(N2068="sníž. přenesená",J2068,0)</f>
        <v>0</v>
      </c>
      <c r="BI2068" s="185">
        <f>IF(N2068="nulová",J2068,0)</f>
        <v>0</v>
      </c>
      <c r="BJ2068" s="19" t="s">
        <v>86</v>
      </c>
      <c r="BK2068" s="185">
        <f>ROUND(I2068*H2068,2)</f>
        <v>0</v>
      </c>
      <c r="BL2068" s="19" t="s">
        <v>258</v>
      </c>
      <c r="BM2068" s="19" t="s">
        <v>1193</v>
      </c>
    </row>
    <row r="2069" spans="2:47" s="1" customFormat="1" ht="27">
      <c r="B2069" s="36"/>
      <c r="D2069" s="186" t="s">
        <v>156</v>
      </c>
      <c r="F2069" s="187" t="s">
        <v>1196</v>
      </c>
      <c r="I2069" s="147"/>
      <c r="L2069" s="36"/>
      <c r="M2069" s="65"/>
      <c r="N2069" s="37"/>
      <c r="O2069" s="37"/>
      <c r="P2069" s="37"/>
      <c r="Q2069" s="37"/>
      <c r="R2069" s="37"/>
      <c r="S2069" s="37"/>
      <c r="T2069" s="66"/>
      <c r="AT2069" s="19" t="s">
        <v>156</v>
      </c>
      <c r="AU2069" s="19" t="s">
        <v>86</v>
      </c>
    </row>
    <row r="2070" spans="2:51" s="12" customFormat="1" ht="13.5">
      <c r="B2070" s="188"/>
      <c r="D2070" s="186" t="s">
        <v>158</v>
      </c>
      <c r="E2070" s="189" t="s">
        <v>20</v>
      </c>
      <c r="F2070" s="190" t="s">
        <v>1197</v>
      </c>
      <c r="H2070" s="191" t="s">
        <v>20</v>
      </c>
      <c r="I2070" s="192"/>
      <c r="L2070" s="188"/>
      <c r="M2070" s="193"/>
      <c r="N2070" s="194"/>
      <c r="O2070" s="194"/>
      <c r="P2070" s="194"/>
      <c r="Q2070" s="194"/>
      <c r="R2070" s="194"/>
      <c r="S2070" s="194"/>
      <c r="T2070" s="195"/>
      <c r="AT2070" s="191" t="s">
        <v>158</v>
      </c>
      <c r="AU2070" s="191" t="s">
        <v>86</v>
      </c>
      <c r="AV2070" s="12" t="s">
        <v>22</v>
      </c>
      <c r="AW2070" s="12" t="s">
        <v>40</v>
      </c>
      <c r="AX2070" s="12" t="s">
        <v>76</v>
      </c>
      <c r="AY2070" s="191" t="s">
        <v>148</v>
      </c>
    </row>
    <row r="2071" spans="2:51" s="12" customFormat="1" ht="13.5">
      <c r="B2071" s="188"/>
      <c r="D2071" s="186" t="s">
        <v>158</v>
      </c>
      <c r="E2071" s="189" t="s">
        <v>20</v>
      </c>
      <c r="F2071" s="190" t="s">
        <v>518</v>
      </c>
      <c r="H2071" s="191" t="s">
        <v>20</v>
      </c>
      <c r="I2071" s="192"/>
      <c r="L2071" s="188"/>
      <c r="M2071" s="193"/>
      <c r="N2071" s="194"/>
      <c r="O2071" s="194"/>
      <c r="P2071" s="194"/>
      <c r="Q2071" s="194"/>
      <c r="R2071" s="194"/>
      <c r="S2071" s="194"/>
      <c r="T2071" s="195"/>
      <c r="AT2071" s="191" t="s">
        <v>158</v>
      </c>
      <c r="AU2071" s="191" t="s">
        <v>86</v>
      </c>
      <c r="AV2071" s="12" t="s">
        <v>22</v>
      </c>
      <c r="AW2071" s="12" t="s">
        <v>40</v>
      </c>
      <c r="AX2071" s="12" t="s">
        <v>76</v>
      </c>
      <c r="AY2071" s="191" t="s">
        <v>148</v>
      </c>
    </row>
    <row r="2072" spans="2:51" s="12" customFormat="1" ht="13.5">
      <c r="B2072" s="188"/>
      <c r="D2072" s="186" t="s">
        <v>158</v>
      </c>
      <c r="E2072" s="189" t="s">
        <v>20</v>
      </c>
      <c r="F2072" s="190" t="s">
        <v>519</v>
      </c>
      <c r="H2072" s="191" t="s">
        <v>20</v>
      </c>
      <c r="I2072" s="192"/>
      <c r="L2072" s="188"/>
      <c r="M2072" s="193"/>
      <c r="N2072" s="194"/>
      <c r="O2072" s="194"/>
      <c r="P2072" s="194"/>
      <c r="Q2072" s="194"/>
      <c r="R2072" s="194"/>
      <c r="S2072" s="194"/>
      <c r="T2072" s="195"/>
      <c r="AT2072" s="191" t="s">
        <v>158</v>
      </c>
      <c r="AU2072" s="191" t="s">
        <v>86</v>
      </c>
      <c r="AV2072" s="12" t="s">
        <v>22</v>
      </c>
      <c r="AW2072" s="12" t="s">
        <v>40</v>
      </c>
      <c r="AX2072" s="12" t="s">
        <v>76</v>
      </c>
      <c r="AY2072" s="191" t="s">
        <v>148</v>
      </c>
    </row>
    <row r="2073" spans="2:51" s="13" customFormat="1" ht="13.5">
      <c r="B2073" s="196"/>
      <c r="D2073" s="186" t="s">
        <v>158</v>
      </c>
      <c r="E2073" s="205" t="s">
        <v>20</v>
      </c>
      <c r="F2073" s="206" t="s">
        <v>733</v>
      </c>
      <c r="H2073" s="207">
        <v>3.6</v>
      </c>
      <c r="I2073" s="201"/>
      <c r="L2073" s="196"/>
      <c r="M2073" s="202"/>
      <c r="N2073" s="203"/>
      <c r="O2073" s="203"/>
      <c r="P2073" s="203"/>
      <c r="Q2073" s="203"/>
      <c r="R2073" s="203"/>
      <c r="S2073" s="203"/>
      <c r="T2073" s="204"/>
      <c r="AT2073" s="205" t="s">
        <v>158</v>
      </c>
      <c r="AU2073" s="205" t="s">
        <v>86</v>
      </c>
      <c r="AV2073" s="13" t="s">
        <v>86</v>
      </c>
      <c r="AW2073" s="13" t="s">
        <v>40</v>
      </c>
      <c r="AX2073" s="13" t="s">
        <v>76</v>
      </c>
      <c r="AY2073" s="205" t="s">
        <v>148</v>
      </c>
    </row>
    <row r="2074" spans="2:51" s="13" customFormat="1" ht="13.5">
      <c r="B2074" s="196"/>
      <c r="D2074" s="186" t="s">
        <v>158</v>
      </c>
      <c r="E2074" s="205" t="s">
        <v>20</v>
      </c>
      <c r="F2074" s="206" t="s">
        <v>734</v>
      </c>
      <c r="H2074" s="207">
        <v>4.2</v>
      </c>
      <c r="I2074" s="201"/>
      <c r="L2074" s="196"/>
      <c r="M2074" s="202"/>
      <c r="N2074" s="203"/>
      <c r="O2074" s="203"/>
      <c r="P2074" s="203"/>
      <c r="Q2074" s="203"/>
      <c r="R2074" s="203"/>
      <c r="S2074" s="203"/>
      <c r="T2074" s="204"/>
      <c r="AT2074" s="205" t="s">
        <v>158</v>
      </c>
      <c r="AU2074" s="205" t="s">
        <v>86</v>
      </c>
      <c r="AV2074" s="13" t="s">
        <v>86</v>
      </c>
      <c r="AW2074" s="13" t="s">
        <v>40</v>
      </c>
      <c r="AX2074" s="13" t="s">
        <v>76</v>
      </c>
      <c r="AY2074" s="205" t="s">
        <v>148</v>
      </c>
    </row>
    <row r="2075" spans="2:51" s="13" customFormat="1" ht="13.5">
      <c r="B2075" s="196"/>
      <c r="D2075" s="186" t="s">
        <v>158</v>
      </c>
      <c r="E2075" s="205" t="s">
        <v>20</v>
      </c>
      <c r="F2075" s="206" t="s">
        <v>735</v>
      </c>
      <c r="H2075" s="207">
        <v>4.5</v>
      </c>
      <c r="I2075" s="201"/>
      <c r="L2075" s="196"/>
      <c r="M2075" s="202"/>
      <c r="N2075" s="203"/>
      <c r="O2075" s="203"/>
      <c r="P2075" s="203"/>
      <c r="Q2075" s="203"/>
      <c r="R2075" s="203"/>
      <c r="S2075" s="203"/>
      <c r="T2075" s="204"/>
      <c r="AT2075" s="205" t="s">
        <v>158</v>
      </c>
      <c r="AU2075" s="205" t="s">
        <v>86</v>
      </c>
      <c r="AV2075" s="13" t="s">
        <v>86</v>
      </c>
      <c r="AW2075" s="13" t="s">
        <v>40</v>
      </c>
      <c r="AX2075" s="13" t="s">
        <v>76</v>
      </c>
      <c r="AY2075" s="205" t="s">
        <v>148</v>
      </c>
    </row>
    <row r="2076" spans="2:51" s="13" customFormat="1" ht="13.5">
      <c r="B2076" s="196"/>
      <c r="D2076" s="186" t="s">
        <v>158</v>
      </c>
      <c r="E2076" s="205" t="s">
        <v>20</v>
      </c>
      <c r="F2076" s="206" t="s">
        <v>736</v>
      </c>
      <c r="H2076" s="207">
        <v>7.2</v>
      </c>
      <c r="I2076" s="201"/>
      <c r="L2076" s="196"/>
      <c r="M2076" s="202"/>
      <c r="N2076" s="203"/>
      <c r="O2076" s="203"/>
      <c r="P2076" s="203"/>
      <c r="Q2076" s="203"/>
      <c r="R2076" s="203"/>
      <c r="S2076" s="203"/>
      <c r="T2076" s="204"/>
      <c r="AT2076" s="205" t="s">
        <v>158</v>
      </c>
      <c r="AU2076" s="205" t="s">
        <v>86</v>
      </c>
      <c r="AV2076" s="13" t="s">
        <v>86</v>
      </c>
      <c r="AW2076" s="13" t="s">
        <v>40</v>
      </c>
      <c r="AX2076" s="13" t="s">
        <v>76</v>
      </c>
      <c r="AY2076" s="205" t="s">
        <v>148</v>
      </c>
    </row>
    <row r="2077" spans="2:51" s="13" customFormat="1" ht="13.5">
      <c r="B2077" s="196"/>
      <c r="D2077" s="186" t="s">
        <v>158</v>
      </c>
      <c r="E2077" s="205" t="s">
        <v>20</v>
      </c>
      <c r="F2077" s="206" t="s">
        <v>737</v>
      </c>
      <c r="H2077" s="207">
        <v>1.2</v>
      </c>
      <c r="I2077" s="201"/>
      <c r="L2077" s="196"/>
      <c r="M2077" s="202"/>
      <c r="N2077" s="203"/>
      <c r="O2077" s="203"/>
      <c r="P2077" s="203"/>
      <c r="Q2077" s="203"/>
      <c r="R2077" s="203"/>
      <c r="S2077" s="203"/>
      <c r="T2077" s="204"/>
      <c r="AT2077" s="205" t="s">
        <v>158</v>
      </c>
      <c r="AU2077" s="205" t="s">
        <v>86</v>
      </c>
      <c r="AV2077" s="13" t="s">
        <v>86</v>
      </c>
      <c r="AW2077" s="13" t="s">
        <v>40</v>
      </c>
      <c r="AX2077" s="13" t="s">
        <v>76</v>
      </c>
      <c r="AY2077" s="205" t="s">
        <v>148</v>
      </c>
    </row>
    <row r="2078" spans="2:51" s="13" customFormat="1" ht="13.5">
      <c r="B2078" s="196"/>
      <c r="D2078" s="186" t="s">
        <v>158</v>
      </c>
      <c r="E2078" s="205" t="s">
        <v>20</v>
      </c>
      <c r="F2078" s="206" t="s">
        <v>738</v>
      </c>
      <c r="H2078" s="207">
        <v>2.45</v>
      </c>
      <c r="I2078" s="201"/>
      <c r="L2078" s="196"/>
      <c r="M2078" s="202"/>
      <c r="N2078" s="203"/>
      <c r="O2078" s="203"/>
      <c r="P2078" s="203"/>
      <c r="Q2078" s="203"/>
      <c r="R2078" s="203"/>
      <c r="S2078" s="203"/>
      <c r="T2078" s="204"/>
      <c r="AT2078" s="205" t="s">
        <v>158</v>
      </c>
      <c r="AU2078" s="205" t="s">
        <v>86</v>
      </c>
      <c r="AV2078" s="13" t="s">
        <v>86</v>
      </c>
      <c r="AW2078" s="13" t="s">
        <v>40</v>
      </c>
      <c r="AX2078" s="13" t="s">
        <v>76</v>
      </c>
      <c r="AY2078" s="205" t="s">
        <v>148</v>
      </c>
    </row>
    <row r="2079" spans="2:51" s="12" customFormat="1" ht="13.5">
      <c r="B2079" s="188"/>
      <c r="D2079" s="186" t="s">
        <v>158</v>
      </c>
      <c r="E2079" s="189" t="s">
        <v>20</v>
      </c>
      <c r="F2079" s="190" t="s">
        <v>526</v>
      </c>
      <c r="H2079" s="191" t="s">
        <v>20</v>
      </c>
      <c r="I2079" s="192"/>
      <c r="L2079" s="188"/>
      <c r="M2079" s="193"/>
      <c r="N2079" s="194"/>
      <c r="O2079" s="194"/>
      <c r="P2079" s="194"/>
      <c r="Q2079" s="194"/>
      <c r="R2079" s="194"/>
      <c r="S2079" s="194"/>
      <c r="T2079" s="195"/>
      <c r="AT2079" s="191" t="s">
        <v>158</v>
      </c>
      <c r="AU2079" s="191" t="s">
        <v>86</v>
      </c>
      <c r="AV2079" s="12" t="s">
        <v>22</v>
      </c>
      <c r="AW2079" s="12" t="s">
        <v>40</v>
      </c>
      <c r="AX2079" s="12" t="s">
        <v>76</v>
      </c>
      <c r="AY2079" s="191" t="s">
        <v>148</v>
      </c>
    </row>
    <row r="2080" spans="2:51" s="13" customFormat="1" ht="13.5">
      <c r="B2080" s="196"/>
      <c r="D2080" s="186" t="s">
        <v>158</v>
      </c>
      <c r="E2080" s="205" t="s">
        <v>20</v>
      </c>
      <c r="F2080" s="206" t="s">
        <v>733</v>
      </c>
      <c r="H2080" s="207">
        <v>3.6</v>
      </c>
      <c r="I2080" s="201"/>
      <c r="L2080" s="196"/>
      <c r="M2080" s="202"/>
      <c r="N2080" s="203"/>
      <c r="O2080" s="203"/>
      <c r="P2080" s="203"/>
      <c r="Q2080" s="203"/>
      <c r="R2080" s="203"/>
      <c r="S2080" s="203"/>
      <c r="T2080" s="204"/>
      <c r="AT2080" s="205" t="s">
        <v>158</v>
      </c>
      <c r="AU2080" s="205" t="s">
        <v>86</v>
      </c>
      <c r="AV2080" s="13" t="s">
        <v>86</v>
      </c>
      <c r="AW2080" s="13" t="s">
        <v>40</v>
      </c>
      <c r="AX2080" s="13" t="s">
        <v>76</v>
      </c>
      <c r="AY2080" s="205" t="s">
        <v>148</v>
      </c>
    </row>
    <row r="2081" spans="2:51" s="13" customFormat="1" ht="13.5">
      <c r="B2081" s="196"/>
      <c r="D2081" s="186" t="s">
        <v>158</v>
      </c>
      <c r="E2081" s="205" t="s">
        <v>20</v>
      </c>
      <c r="F2081" s="206" t="s">
        <v>739</v>
      </c>
      <c r="H2081" s="207">
        <v>3.6</v>
      </c>
      <c r="I2081" s="201"/>
      <c r="L2081" s="196"/>
      <c r="M2081" s="202"/>
      <c r="N2081" s="203"/>
      <c r="O2081" s="203"/>
      <c r="P2081" s="203"/>
      <c r="Q2081" s="203"/>
      <c r="R2081" s="203"/>
      <c r="S2081" s="203"/>
      <c r="T2081" s="204"/>
      <c r="AT2081" s="205" t="s">
        <v>158</v>
      </c>
      <c r="AU2081" s="205" t="s">
        <v>86</v>
      </c>
      <c r="AV2081" s="13" t="s">
        <v>86</v>
      </c>
      <c r="AW2081" s="13" t="s">
        <v>40</v>
      </c>
      <c r="AX2081" s="13" t="s">
        <v>76</v>
      </c>
      <c r="AY2081" s="205" t="s">
        <v>148</v>
      </c>
    </row>
    <row r="2082" spans="2:51" s="13" customFormat="1" ht="13.5">
      <c r="B2082" s="196"/>
      <c r="D2082" s="186" t="s">
        <v>158</v>
      </c>
      <c r="E2082" s="205" t="s">
        <v>20</v>
      </c>
      <c r="F2082" s="206" t="s">
        <v>741</v>
      </c>
      <c r="H2082" s="207">
        <v>1.1</v>
      </c>
      <c r="I2082" s="201"/>
      <c r="L2082" s="196"/>
      <c r="M2082" s="202"/>
      <c r="N2082" s="203"/>
      <c r="O2082" s="203"/>
      <c r="P2082" s="203"/>
      <c r="Q2082" s="203"/>
      <c r="R2082" s="203"/>
      <c r="S2082" s="203"/>
      <c r="T2082" s="204"/>
      <c r="AT2082" s="205" t="s">
        <v>158</v>
      </c>
      <c r="AU2082" s="205" t="s">
        <v>86</v>
      </c>
      <c r="AV2082" s="13" t="s">
        <v>86</v>
      </c>
      <c r="AW2082" s="13" t="s">
        <v>40</v>
      </c>
      <c r="AX2082" s="13" t="s">
        <v>76</v>
      </c>
      <c r="AY2082" s="205" t="s">
        <v>148</v>
      </c>
    </row>
    <row r="2083" spans="2:51" s="13" customFormat="1" ht="13.5">
      <c r="B2083" s="196"/>
      <c r="D2083" s="186" t="s">
        <v>158</v>
      </c>
      <c r="E2083" s="205" t="s">
        <v>20</v>
      </c>
      <c r="F2083" s="206" t="s">
        <v>742</v>
      </c>
      <c r="H2083" s="207">
        <v>1.7</v>
      </c>
      <c r="I2083" s="201"/>
      <c r="L2083" s="196"/>
      <c r="M2083" s="202"/>
      <c r="N2083" s="203"/>
      <c r="O2083" s="203"/>
      <c r="P2083" s="203"/>
      <c r="Q2083" s="203"/>
      <c r="R2083" s="203"/>
      <c r="S2083" s="203"/>
      <c r="T2083" s="204"/>
      <c r="AT2083" s="205" t="s">
        <v>158</v>
      </c>
      <c r="AU2083" s="205" t="s">
        <v>86</v>
      </c>
      <c r="AV2083" s="13" t="s">
        <v>86</v>
      </c>
      <c r="AW2083" s="13" t="s">
        <v>40</v>
      </c>
      <c r="AX2083" s="13" t="s">
        <v>76</v>
      </c>
      <c r="AY2083" s="205" t="s">
        <v>148</v>
      </c>
    </row>
    <row r="2084" spans="2:51" s="13" customFormat="1" ht="13.5">
      <c r="B2084" s="196"/>
      <c r="D2084" s="186" t="s">
        <v>158</v>
      </c>
      <c r="E2084" s="205" t="s">
        <v>20</v>
      </c>
      <c r="F2084" s="206" t="s">
        <v>743</v>
      </c>
      <c r="H2084" s="207">
        <v>7.5</v>
      </c>
      <c r="I2084" s="201"/>
      <c r="L2084" s="196"/>
      <c r="M2084" s="202"/>
      <c r="N2084" s="203"/>
      <c r="O2084" s="203"/>
      <c r="P2084" s="203"/>
      <c r="Q2084" s="203"/>
      <c r="R2084" s="203"/>
      <c r="S2084" s="203"/>
      <c r="T2084" s="204"/>
      <c r="AT2084" s="205" t="s">
        <v>158</v>
      </c>
      <c r="AU2084" s="205" t="s">
        <v>86</v>
      </c>
      <c r="AV2084" s="13" t="s">
        <v>86</v>
      </c>
      <c r="AW2084" s="13" t="s">
        <v>40</v>
      </c>
      <c r="AX2084" s="13" t="s">
        <v>76</v>
      </c>
      <c r="AY2084" s="205" t="s">
        <v>148</v>
      </c>
    </row>
    <row r="2085" spans="2:51" s="13" customFormat="1" ht="13.5">
      <c r="B2085" s="196"/>
      <c r="D2085" s="186" t="s">
        <v>158</v>
      </c>
      <c r="E2085" s="205" t="s">
        <v>20</v>
      </c>
      <c r="F2085" s="206" t="s">
        <v>736</v>
      </c>
      <c r="H2085" s="207">
        <v>7.2</v>
      </c>
      <c r="I2085" s="201"/>
      <c r="L2085" s="196"/>
      <c r="M2085" s="202"/>
      <c r="N2085" s="203"/>
      <c r="O2085" s="203"/>
      <c r="P2085" s="203"/>
      <c r="Q2085" s="203"/>
      <c r="R2085" s="203"/>
      <c r="S2085" s="203"/>
      <c r="T2085" s="204"/>
      <c r="AT2085" s="205" t="s">
        <v>158</v>
      </c>
      <c r="AU2085" s="205" t="s">
        <v>86</v>
      </c>
      <c r="AV2085" s="13" t="s">
        <v>86</v>
      </c>
      <c r="AW2085" s="13" t="s">
        <v>40</v>
      </c>
      <c r="AX2085" s="13" t="s">
        <v>76</v>
      </c>
      <c r="AY2085" s="205" t="s">
        <v>148</v>
      </c>
    </row>
    <row r="2086" spans="2:51" s="12" customFormat="1" ht="13.5">
      <c r="B2086" s="188"/>
      <c r="D2086" s="186" t="s">
        <v>158</v>
      </c>
      <c r="E2086" s="189" t="s">
        <v>20</v>
      </c>
      <c r="F2086" s="190" t="s">
        <v>533</v>
      </c>
      <c r="H2086" s="191" t="s">
        <v>20</v>
      </c>
      <c r="I2086" s="192"/>
      <c r="L2086" s="188"/>
      <c r="M2086" s="193"/>
      <c r="N2086" s="194"/>
      <c r="O2086" s="194"/>
      <c r="P2086" s="194"/>
      <c r="Q2086" s="194"/>
      <c r="R2086" s="194"/>
      <c r="S2086" s="194"/>
      <c r="T2086" s="195"/>
      <c r="AT2086" s="191" t="s">
        <v>158</v>
      </c>
      <c r="AU2086" s="191" t="s">
        <v>86</v>
      </c>
      <c r="AV2086" s="12" t="s">
        <v>22</v>
      </c>
      <c r="AW2086" s="12" t="s">
        <v>40</v>
      </c>
      <c r="AX2086" s="12" t="s">
        <v>76</v>
      </c>
      <c r="AY2086" s="191" t="s">
        <v>148</v>
      </c>
    </row>
    <row r="2087" spans="2:51" s="13" customFormat="1" ht="13.5">
      <c r="B2087" s="196"/>
      <c r="D2087" s="186" t="s">
        <v>158</v>
      </c>
      <c r="E2087" s="205" t="s">
        <v>20</v>
      </c>
      <c r="F2087" s="206" t="s">
        <v>744</v>
      </c>
      <c r="H2087" s="207">
        <v>18</v>
      </c>
      <c r="I2087" s="201"/>
      <c r="L2087" s="196"/>
      <c r="M2087" s="202"/>
      <c r="N2087" s="203"/>
      <c r="O2087" s="203"/>
      <c r="P2087" s="203"/>
      <c r="Q2087" s="203"/>
      <c r="R2087" s="203"/>
      <c r="S2087" s="203"/>
      <c r="T2087" s="204"/>
      <c r="AT2087" s="205" t="s">
        <v>158</v>
      </c>
      <c r="AU2087" s="205" t="s">
        <v>86</v>
      </c>
      <c r="AV2087" s="13" t="s">
        <v>86</v>
      </c>
      <c r="AW2087" s="13" t="s">
        <v>40</v>
      </c>
      <c r="AX2087" s="13" t="s">
        <v>76</v>
      </c>
      <c r="AY2087" s="205" t="s">
        <v>148</v>
      </c>
    </row>
    <row r="2088" spans="2:51" s="13" customFormat="1" ht="13.5">
      <c r="B2088" s="196"/>
      <c r="D2088" s="186" t="s">
        <v>158</v>
      </c>
      <c r="E2088" s="205" t="s">
        <v>20</v>
      </c>
      <c r="F2088" s="206" t="s">
        <v>745</v>
      </c>
      <c r="H2088" s="207">
        <v>18</v>
      </c>
      <c r="I2088" s="201"/>
      <c r="L2088" s="196"/>
      <c r="M2088" s="202"/>
      <c r="N2088" s="203"/>
      <c r="O2088" s="203"/>
      <c r="P2088" s="203"/>
      <c r="Q2088" s="203"/>
      <c r="R2088" s="203"/>
      <c r="S2088" s="203"/>
      <c r="T2088" s="204"/>
      <c r="AT2088" s="205" t="s">
        <v>158</v>
      </c>
      <c r="AU2088" s="205" t="s">
        <v>86</v>
      </c>
      <c r="AV2088" s="13" t="s">
        <v>86</v>
      </c>
      <c r="AW2088" s="13" t="s">
        <v>40</v>
      </c>
      <c r="AX2088" s="13" t="s">
        <v>76</v>
      </c>
      <c r="AY2088" s="205" t="s">
        <v>148</v>
      </c>
    </row>
    <row r="2089" spans="2:51" s="13" customFormat="1" ht="13.5">
      <c r="B2089" s="196"/>
      <c r="D2089" s="186" t="s">
        <v>158</v>
      </c>
      <c r="E2089" s="205" t="s">
        <v>20</v>
      </c>
      <c r="F2089" s="206" t="s">
        <v>747</v>
      </c>
      <c r="H2089" s="207">
        <v>37.5</v>
      </c>
      <c r="I2089" s="201"/>
      <c r="L2089" s="196"/>
      <c r="M2089" s="202"/>
      <c r="N2089" s="203"/>
      <c r="O2089" s="203"/>
      <c r="P2089" s="203"/>
      <c r="Q2089" s="203"/>
      <c r="R2089" s="203"/>
      <c r="S2089" s="203"/>
      <c r="T2089" s="204"/>
      <c r="AT2089" s="205" t="s">
        <v>158</v>
      </c>
      <c r="AU2089" s="205" t="s">
        <v>86</v>
      </c>
      <c r="AV2089" s="13" t="s">
        <v>86</v>
      </c>
      <c r="AW2089" s="13" t="s">
        <v>40</v>
      </c>
      <c r="AX2089" s="13" t="s">
        <v>76</v>
      </c>
      <c r="AY2089" s="205" t="s">
        <v>148</v>
      </c>
    </row>
    <row r="2090" spans="2:51" s="13" customFormat="1" ht="13.5">
      <c r="B2090" s="196"/>
      <c r="D2090" s="186" t="s">
        <v>158</v>
      </c>
      <c r="E2090" s="205" t="s">
        <v>20</v>
      </c>
      <c r="F2090" s="206" t="s">
        <v>748</v>
      </c>
      <c r="H2090" s="207">
        <v>36</v>
      </c>
      <c r="I2090" s="201"/>
      <c r="L2090" s="196"/>
      <c r="M2090" s="202"/>
      <c r="N2090" s="203"/>
      <c r="O2090" s="203"/>
      <c r="P2090" s="203"/>
      <c r="Q2090" s="203"/>
      <c r="R2090" s="203"/>
      <c r="S2090" s="203"/>
      <c r="T2090" s="204"/>
      <c r="AT2090" s="205" t="s">
        <v>158</v>
      </c>
      <c r="AU2090" s="205" t="s">
        <v>86</v>
      </c>
      <c r="AV2090" s="13" t="s">
        <v>86</v>
      </c>
      <c r="AW2090" s="13" t="s">
        <v>40</v>
      </c>
      <c r="AX2090" s="13" t="s">
        <v>76</v>
      </c>
      <c r="AY2090" s="205" t="s">
        <v>148</v>
      </c>
    </row>
    <row r="2091" spans="2:51" s="12" customFormat="1" ht="13.5">
      <c r="B2091" s="188"/>
      <c r="D2091" s="186" t="s">
        <v>158</v>
      </c>
      <c r="E2091" s="189" t="s">
        <v>20</v>
      </c>
      <c r="F2091" s="190" t="s">
        <v>1198</v>
      </c>
      <c r="H2091" s="191" t="s">
        <v>20</v>
      </c>
      <c r="I2091" s="192"/>
      <c r="L2091" s="188"/>
      <c r="M2091" s="193"/>
      <c r="N2091" s="194"/>
      <c r="O2091" s="194"/>
      <c r="P2091" s="194"/>
      <c r="Q2091" s="194"/>
      <c r="R2091" s="194"/>
      <c r="S2091" s="194"/>
      <c r="T2091" s="195"/>
      <c r="AT2091" s="191" t="s">
        <v>158</v>
      </c>
      <c r="AU2091" s="191" t="s">
        <v>86</v>
      </c>
      <c r="AV2091" s="12" t="s">
        <v>22</v>
      </c>
      <c r="AW2091" s="12" t="s">
        <v>40</v>
      </c>
      <c r="AX2091" s="12" t="s">
        <v>76</v>
      </c>
      <c r="AY2091" s="191" t="s">
        <v>148</v>
      </c>
    </row>
    <row r="2092" spans="2:51" s="13" customFormat="1" ht="13.5">
      <c r="B2092" s="196"/>
      <c r="D2092" s="186" t="s">
        <v>158</v>
      </c>
      <c r="E2092" s="205" t="s">
        <v>20</v>
      </c>
      <c r="F2092" s="206" t="s">
        <v>749</v>
      </c>
      <c r="H2092" s="207">
        <v>2.4</v>
      </c>
      <c r="I2092" s="201"/>
      <c r="L2092" s="196"/>
      <c r="M2092" s="202"/>
      <c r="N2092" s="203"/>
      <c r="O2092" s="203"/>
      <c r="P2092" s="203"/>
      <c r="Q2092" s="203"/>
      <c r="R2092" s="203"/>
      <c r="S2092" s="203"/>
      <c r="T2092" s="204"/>
      <c r="AT2092" s="205" t="s">
        <v>158</v>
      </c>
      <c r="AU2092" s="205" t="s">
        <v>86</v>
      </c>
      <c r="AV2092" s="13" t="s">
        <v>86</v>
      </c>
      <c r="AW2092" s="13" t="s">
        <v>40</v>
      </c>
      <c r="AX2092" s="13" t="s">
        <v>76</v>
      </c>
      <c r="AY2092" s="205" t="s">
        <v>148</v>
      </c>
    </row>
    <row r="2093" spans="2:51" s="15" customFormat="1" ht="13.5">
      <c r="B2093" s="216"/>
      <c r="D2093" s="197" t="s">
        <v>158</v>
      </c>
      <c r="E2093" s="217" t="s">
        <v>20</v>
      </c>
      <c r="F2093" s="218" t="s">
        <v>191</v>
      </c>
      <c r="H2093" s="219">
        <v>159.75</v>
      </c>
      <c r="I2093" s="220"/>
      <c r="L2093" s="216"/>
      <c r="M2093" s="221"/>
      <c r="N2093" s="222"/>
      <c r="O2093" s="222"/>
      <c r="P2093" s="222"/>
      <c r="Q2093" s="222"/>
      <c r="R2093" s="222"/>
      <c r="S2093" s="222"/>
      <c r="T2093" s="223"/>
      <c r="AT2093" s="224" t="s">
        <v>158</v>
      </c>
      <c r="AU2093" s="224" t="s">
        <v>86</v>
      </c>
      <c r="AV2093" s="15" t="s">
        <v>155</v>
      </c>
      <c r="AW2093" s="15" t="s">
        <v>40</v>
      </c>
      <c r="AX2093" s="15" t="s">
        <v>22</v>
      </c>
      <c r="AY2093" s="224" t="s">
        <v>148</v>
      </c>
    </row>
    <row r="2094" spans="2:65" s="1" customFormat="1" ht="22.5" customHeight="1">
      <c r="B2094" s="173"/>
      <c r="C2094" s="174" t="s">
        <v>1199</v>
      </c>
      <c r="D2094" s="174" t="s">
        <v>150</v>
      </c>
      <c r="E2094" s="175" t="s">
        <v>1200</v>
      </c>
      <c r="F2094" s="176" t="s">
        <v>1201</v>
      </c>
      <c r="G2094" s="177" t="s">
        <v>273</v>
      </c>
      <c r="H2094" s="178">
        <v>11</v>
      </c>
      <c r="I2094" s="179"/>
      <c r="J2094" s="180">
        <f>ROUND(I2094*H2094,2)</f>
        <v>0</v>
      </c>
      <c r="K2094" s="176" t="s">
        <v>154</v>
      </c>
      <c r="L2094" s="36"/>
      <c r="M2094" s="181" t="s">
        <v>20</v>
      </c>
      <c r="N2094" s="182" t="s">
        <v>48</v>
      </c>
      <c r="O2094" s="37"/>
      <c r="P2094" s="183">
        <f>O2094*H2094</f>
        <v>0</v>
      </c>
      <c r="Q2094" s="183">
        <v>0.00245265</v>
      </c>
      <c r="R2094" s="183">
        <f>Q2094*H2094</f>
        <v>0.026979149999999997</v>
      </c>
      <c r="S2094" s="183">
        <v>0</v>
      </c>
      <c r="T2094" s="184">
        <f>S2094*H2094</f>
        <v>0</v>
      </c>
      <c r="AR2094" s="19" t="s">
        <v>258</v>
      </c>
      <c r="AT2094" s="19" t="s">
        <v>150</v>
      </c>
      <c r="AU2094" s="19" t="s">
        <v>86</v>
      </c>
      <c r="AY2094" s="19" t="s">
        <v>148</v>
      </c>
      <c r="BE2094" s="185">
        <f>IF(N2094="základní",J2094,0)</f>
        <v>0</v>
      </c>
      <c r="BF2094" s="185">
        <f>IF(N2094="snížená",J2094,0)</f>
        <v>0</v>
      </c>
      <c r="BG2094" s="185">
        <f>IF(N2094="zákl. přenesená",J2094,0)</f>
        <v>0</v>
      </c>
      <c r="BH2094" s="185">
        <f>IF(N2094="sníž. přenesená",J2094,0)</f>
        <v>0</v>
      </c>
      <c r="BI2094" s="185">
        <f>IF(N2094="nulová",J2094,0)</f>
        <v>0</v>
      </c>
      <c r="BJ2094" s="19" t="s">
        <v>86</v>
      </c>
      <c r="BK2094" s="185">
        <f>ROUND(I2094*H2094,2)</f>
        <v>0</v>
      </c>
      <c r="BL2094" s="19" t="s">
        <v>258</v>
      </c>
      <c r="BM2094" s="19" t="s">
        <v>1199</v>
      </c>
    </row>
    <row r="2095" spans="2:47" s="1" customFormat="1" ht="27">
      <c r="B2095" s="36"/>
      <c r="D2095" s="186" t="s">
        <v>156</v>
      </c>
      <c r="F2095" s="187" t="s">
        <v>1202</v>
      </c>
      <c r="I2095" s="147"/>
      <c r="L2095" s="36"/>
      <c r="M2095" s="65"/>
      <c r="N2095" s="37"/>
      <c r="O2095" s="37"/>
      <c r="P2095" s="37"/>
      <c r="Q2095" s="37"/>
      <c r="R2095" s="37"/>
      <c r="S2095" s="37"/>
      <c r="T2095" s="66"/>
      <c r="AT2095" s="19" t="s">
        <v>156</v>
      </c>
      <c r="AU2095" s="19" t="s">
        <v>86</v>
      </c>
    </row>
    <row r="2096" spans="2:51" s="12" customFormat="1" ht="13.5">
      <c r="B2096" s="188"/>
      <c r="D2096" s="186" t="s">
        <v>158</v>
      </c>
      <c r="E2096" s="189" t="s">
        <v>20</v>
      </c>
      <c r="F2096" s="190" t="s">
        <v>1203</v>
      </c>
      <c r="H2096" s="191" t="s">
        <v>20</v>
      </c>
      <c r="I2096" s="192"/>
      <c r="L2096" s="188"/>
      <c r="M2096" s="193"/>
      <c r="N2096" s="194"/>
      <c r="O2096" s="194"/>
      <c r="P2096" s="194"/>
      <c r="Q2096" s="194"/>
      <c r="R2096" s="194"/>
      <c r="S2096" s="194"/>
      <c r="T2096" s="195"/>
      <c r="AT2096" s="191" t="s">
        <v>158</v>
      </c>
      <c r="AU2096" s="191" t="s">
        <v>86</v>
      </c>
      <c r="AV2096" s="12" t="s">
        <v>22</v>
      </c>
      <c r="AW2096" s="12" t="s">
        <v>40</v>
      </c>
      <c r="AX2096" s="12" t="s">
        <v>76</v>
      </c>
      <c r="AY2096" s="191" t="s">
        <v>148</v>
      </c>
    </row>
    <row r="2097" spans="2:51" s="12" customFormat="1" ht="13.5">
      <c r="B2097" s="188"/>
      <c r="D2097" s="186" t="s">
        <v>158</v>
      </c>
      <c r="E2097" s="189" t="s">
        <v>20</v>
      </c>
      <c r="F2097" s="190" t="s">
        <v>293</v>
      </c>
      <c r="H2097" s="191" t="s">
        <v>20</v>
      </c>
      <c r="I2097" s="192"/>
      <c r="L2097" s="188"/>
      <c r="M2097" s="193"/>
      <c r="N2097" s="194"/>
      <c r="O2097" s="194"/>
      <c r="P2097" s="194"/>
      <c r="Q2097" s="194"/>
      <c r="R2097" s="194"/>
      <c r="S2097" s="194"/>
      <c r="T2097" s="195"/>
      <c r="AT2097" s="191" t="s">
        <v>158</v>
      </c>
      <c r="AU2097" s="191" t="s">
        <v>86</v>
      </c>
      <c r="AV2097" s="12" t="s">
        <v>22</v>
      </c>
      <c r="AW2097" s="12" t="s">
        <v>40</v>
      </c>
      <c r="AX2097" s="12" t="s">
        <v>76</v>
      </c>
      <c r="AY2097" s="191" t="s">
        <v>148</v>
      </c>
    </row>
    <row r="2098" spans="2:51" s="13" customFormat="1" ht="13.5">
      <c r="B2098" s="196"/>
      <c r="D2098" s="186" t="s">
        <v>158</v>
      </c>
      <c r="E2098" s="205" t="s">
        <v>20</v>
      </c>
      <c r="F2098" s="206" t="s">
        <v>208</v>
      </c>
      <c r="H2098" s="207">
        <v>7</v>
      </c>
      <c r="I2098" s="201"/>
      <c r="L2098" s="196"/>
      <c r="M2098" s="202"/>
      <c r="N2098" s="203"/>
      <c r="O2098" s="203"/>
      <c r="P2098" s="203"/>
      <c r="Q2098" s="203"/>
      <c r="R2098" s="203"/>
      <c r="S2098" s="203"/>
      <c r="T2098" s="204"/>
      <c r="AT2098" s="205" t="s">
        <v>158</v>
      </c>
      <c r="AU2098" s="205" t="s">
        <v>86</v>
      </c>
      <c r="AV2098" s="13" t="s">
        <v>86</v>
      </c>
      <c r="AW2098" s="13" t="s">
        <v>40</v>
      </c>
      <c r="AX2098" s="13" t="s">
        <v>76</v>
      </c>
      <c r="AY2098" s="205" t="s">
        <v>148</v>
      </c>
    </row>
    <row r="2099" spans="2:51" s="12" customFormat="1" ht="13.5">
      <c r="B2099" s="188"/>
      <c r="D2099" s="186" t="s">
        <v>158</v>
      </c>
      <c r="E2099" s="189" t="s">
        <v>20</v>
      </c>
      <c r="F2099" s="190" t="s">
        <v>1204</v>
      </c>
      <c r="H2099" s="191" t="s">
        <v>20</v>
      </c>
      <c r="I2099" s="192"/>
      <c r="L2099" s="188"/>
      <c r="M2099" s="193"/>
      <c r="N2099" s="194"/>
      <c r="O2099" s="194"/>
      <c r="P2099" s="194"/>
      <c r="Q2099" s="194"/>
      <c r="R2099" s="194"/>
      <c r="S2099" s="194"/>
      <c r="T2099" s="195"/>
      <c r="AT2099" s="191" t="s">
        <v>158</v>
      </c>
      <c r="AU2099" s="191" t="s">
        <v>86</v>
      </c>
      <c r="AV2099" s="12" t="s">
        <v>22</v>
      </c>
      <c r="AW2099" s="12" t="s">
        <v>40</v>
      </c>
      <c r="AX2099" s="12" t="s">
        <v>76</v>
      </c>
      <c r="AY2099" s="191" t="s">
        <v>148</v>
      </c>
    </row>
    <row r="2100" spans="2:51" s="12" customFormat="1" ht="13.5">
      <c r="B2100" s="188"/>
      <c r="D2100" s="186" t="s">
        <v>158</v>
      </c>
      <c r="E2100" s="189" t="s">
        <v>20</v>
      </c>
      <c r="F2100" s="190" t="s">
        <v>167</v>
      </c>
      <c r="H2100" s="191" t="s">
        <v>20</v>
      </c>
      <c r="I2100" s="192"/>
      <c r="L2100" s="188"/>
      <c r="M2100" s="193"/>
      <c r="N2100" s="194"/>
      <c r="O2100" s="194"/>
      <c r="P2100" s="194"/>
      <c r="Q2100" s="194"/>
      <c r="R2100" s="194"/>
      <c r="S2100" s="194"/>
      <c r="T2100" s="195"/>
      <c r="AT2100" s="191" t="s">
        <v>158</v>
      </c>
      <c r="AU2100" s="191" t="s">
        <v>86</v>
      </c>
      <c r="AV2100" s="12" t="s">
        <v>22</v>
      </c>
      <c r="AW2100" s="12" t="s">
        <v>40</v>
      </c>
      <c r="AX2100" s="12" t="s">
        <v>76</v>
      </c>
      <c r="AY2100" s="191" t="s">
        <v>148</v>
      </c>
    </row>
    <row r="2101" spans="2:51" s="12" customFormat="1" ht="13.5">
      <c r="B2101" s="188"/>
      <c r="D2101" s="186" t="s">
        <v>158</v>
      </c>
      <c r="E2101" s="189" t="s">
        <v>20</v>
      </c>
      <c r="F2101" s="190" t="s">
        <v>168</v>
      </c>
      <c r="H2101" s="191" t="s">
        <v>20</v>
      </c>
      <c r="I2101" s="192"/>
      <c r="L2101" s="188"/>
      <c r="M2101" s="193"/>
      <c r="N2101" s="194"/>
      <c r="O2101" s="194"/>
      <c r="P2101" s="194"/>
      <c r="Q2101" s="194"/>
      <c r="R2101" s="194"/>
      <c r="S2101" s="194"/>
      <c r="T2101" s="195"/>
      <c r="AT2101" s="191" t="s">
        <v>158</v>
      </c>
      <c r="AU2101" s="191" t="s">
        <v>86</v>
      </c>
      <c r="AV2101" s="12" t="s">
        <v>22</v>
      </c>
      <c r="AW2101" s="12" t="s">
        <v>40</v>
      </c>
      <c r="AX2101" s="12" t="s">
        <v>76</v>
      </c>
      <c r="AY2101" s="191" t="s">
        <v>148</v>
      </c>
    </row>
    <row r="2102" spans="2:51" s="13" customFormat="1" ht="13.5">
      <c r="B2102" s="196"/>
      <c r="D2102" s="186" t="s">
        <v>158</v>
      </c>
      <c r="E2102" s="205" t="s">
        <v>20</v>
      </c>
      <c r="F2102" s="206" t="s">
        <v>155</v>
      </c>
      <c r="H2102" s="207">
        <v>4</v>
      </c>
      <c r="I2102" s="201"/>
      <c r="L2102" s="196"/>
      <c r="M2102" s="202"/>
      <c r="N2102" s="203"/>
      <c r="O2102" s="203"/>
      <c r="P2102" s="203"/>
      <c r="Q2102" s="203"/>
      <c r="R2102" s="203"/>
      <c r="S2102" s="203"/>
      <c r="T2102" s="204"/>
      <c r="AT2102" s="205" t="s">
        <v>158</v>
      </c>
      <c r="AU2102" s="205" t="s">
        <v>86</v>
      </c>
      <c r="AV2102" s="13" t="s">
        <v>86</v>
      </c>
      <c r="AW2102" s="13" t="s">
        <v>40</v>
      </c>
      <c r="AX2102" s="13" t="s">
        <v>76</v>
      </c>
      <c r="AY2102" s="205" t="s">
        <v>148</v>
      </c>
    </row>
    <row r="2103" spans="2:51" s="15" customFormat="1" ht="13.5">
      <c r="B2103" s="216"/>
      <c r="D2103" s="197" t="s">
        <v>158</v>
      </c>
      <c r="E2103" s="217" t="s">
        <v>20</v>
      </c>
      <c r="F2103" s="218" t="s">
        <v>191</v>
      </c>
      <c r="H2103" s="219">
        <v>11</v>
      </c>
      <c r="I2103" s="220"/>
      <c r="L2103" s="216"/>
      <c r="M2103" s="221"/>
      <c r="N2103" s="222"/>
      <c r="O2103" s="222"/>
      <c r="P2103" s="222"/>
      <c r="Q2103" s="222"/>
      <c r="R2103" s="222"/>
      <c r="S2103" s="222"/>
      <c r="T2103" s="223"/>
      <c r="AT2103" s="224" t="s">
        <v>158</v>
      </c>
      <c r="AU2103" s="224" t="s">
        <v>86</v>
      </c>
      <c r="AV2103" s="15" t="s">
        <v>155</v>
      </c>
      <c r="AW2103" s="15" t="s">
        <v>40</v>
      </c>
      <c r="AX2103" s="15" t="s">
        <v>22</v>
      </c>
      <c r="AY2103" s="224" t="s">
        <v>148</v>
      </c>
    </row>
    <row r="2104" spans="2:65" s="1" customFormat="1" ht="22.5" customHeight="1">
      <c r="B2104" s="173"/>
      <c r="C2104" s="174" t="s">
        <v>1205</v>
      </c>
      <c r="D2104" s="174" t="s">
        <v>150</v>
      </c>
      <c r="E2104" s="175" t="s">
        <v>1206</v>
      </c>
      <c r="F2104" s="176" t="s">
        <v>1207</v>
      </c>
      <c r="G2104" s="177" t="s">
        <v>304</v>
      </c>
      <c r="H2104" s="178">
        <v>2</v>
      </c>
      <c r="I2104" s="179"/>
      <c r="J2104" s="180">
        <f>ROUND(I2104*H2104,2)</f>
        <v>0</v>
      </c>
      <c r="K2104" s="176" t="s">
        <v>154</v>
      </c>
      <c r="L2104" s="36"/>
      <c r="M2104" s="181" t="s">
        <v>20</v>
      </c>
      <c r="N2104" s="182" t="s">
        <v>48</v>
      </c>
      <c r="O2104" s="37"/>
      <c r="P2104" s="183">
        <f>O2104*H2104</f>
        <v>0</v>
      </c>
      <c r="Q2104" s="183">
        <v>0.00029</v>
      </c>
      <c r="R2104" s="183">
        <f>Q2104*H2104</f>
        <v>0.00058</v>
      </c>
      <c r="S2104" s="183">
        <v>0</v>
      </c>
      <c r="T2104" s="184">
        <f>S2104*H2104</f>
        <v>0</v>
      </c>
      <c r="AR2104" s="19" t="s">
        <v>258</v>
      </c>
      <c r="AT2104" s="19" t="s">
        <v>150</v>
      </c>
      <c r="AU2104" s="19" t="s">
        <v>86</v>
      </c>
      <c r="AY2104" s="19" t="s">
        <v>148</v>
      </c>
      <c r="BE2104" s="185">
        <f>IF(N2104="základní",J2104,0)</f>
        <v>0</v>
      </c>
      <c r="BF2104" s="185">
        <f>IF(N2104="snížená",J2104,0)</f>
        <v>0</v>
      </c>
      <c r="BG2104" s="185">
        <f>IF(N2104="zákl. přenesená",J2104,0)</f>
        <v>0</v>
      </c>
      <c r="BH2104" s="185">
        <f>IF(N2104="sníž. přenesená",J2104,0)</f>
        <v>0</v>
      </c>
      <c r="BI2104" s="185">
        <f>IF(N2104="nulová",J2104,0)</f>
        <v>0</v>
      </c>
      <c r="BJ2104" s="19" t="s">
        <v>86</v>
      </c>
      <c r="BK2104" s="185">
        <f>ROUND(I2104*H2104,2)</f>
        <v>0</v>
      </c>
      <c r="BL2104" s="19" t="s">
        <v>258</v>
      </c>
      <c r="BM2104" s="19" t="s">
        <v>1205</v>
      </c>
    </row>
    <row r="2105" spans="2:47" s="1" customFormat="1" ht="27">
      <c r="B2105" s="36"/>
      <c r="D2105" s="186" t="s">
        <v>156</v>
      </c>
      <c r="F2105" s="187" t="s">
        <v>1208</v>
      </c>
      <c r="I2105" s="147"/>
      <c r="L2105" s="36"/>
      <c r="M2105" s="65"/>
      <c r="N2105" s="37"/>
      <c r="O2105" s="37"/>
      <c r="P2105" s="37"/>
      <c r="Q2105" s="37"/>
      <c r="R2105" s="37"/>
      <c r="S2105" s="37"/>
      <c r="T2105" s="66"/>
      <c r="AT2105" s="19" t="s">
        <v>156</v>
      </c>
      <c r="AU2105" s="19" t="s">
        <v>86</v>
      </c>
    </row>
    <row r="2106" spans="2:51" s="12" customFormat="1" ht="13.5">
      <c r="B2106" s="188"/>
      <c r="D2106" s="186" t="s">
        <v>158</v>
      </c>
      <c r="E2106" s="189" t="s">
        <v>20</v>
      </c>
      <c r="F2106" s="190" t="s">
        <v>1209</v>
      </c>
      <c r="H2106" s="191" t="s">
        <v>20</v>
      </c>
      <c r="I2106" s="192"/>
      <c r="L2106" s="188"/>
      <c r="M2106" s="193"/>
      <c r="N2106" s="194"/>
      <c r="O2106" s="194"/>
      <c r="P2106" s="194"/>
      <c r="Q2106" s="194"/>
      <c r="R2106" s="194"/>
      <c r="S2106" s="194"/>
      <c r="T2106" s="195"/>
      <c r="AT2106" s="191" t="s">
        <v>158</v>
      </c>
      <c r="AU2106" s="191" t="s">
        <v>86</v>
      </c>
      <c r="AV2106" s="12" t="s">
        <v>22</v>
      </c>
      <c r="AW2106" s="12" t="s">
        <v>40</v>
      </c>
      <c r="AX2106" s="12" t="s">
        <v>76</v>
      </c>
      <c r="AY2106" s="191" t="s">
        <v>148</v>
      </c>
    </row>
    <row r="2107" spans="2:51" s="12" customFormat="1" ht="13.5">
      <c r="B2107" s="188"/>
      <c r="D2107" s="186" t="s">
        <v>158</v>
      </c>
      <c r="E2107" s="189" t="s">
        <v>20</v>
      </c>
      <c r="F2107" s="190" t="s">
        <v>293</v>
      </c>
      <c r="H2107" s="191" t="s">
        <v>20</v>
      </c>
      <c r="I2107" s="192"/>
      <c r="L2107" s="188"/>
      <c r="M2107" s="193"/>
      <c r="N2107" s="194"/>
      <c r="O2107" s="194"/>
      <c r="P2107" s="194"/>
      <c r="Q2107" s="194"/>
      <c r="R2107" s="194"/>
      <c r="S2107" s="194"/>
      <c r="T2107" s="195"/>
      <c r="AT2107" s="191" t="s">
        <v>158</v>
      </c>
      <c r="AU2107" s="191" t="s">
        <v>86</v>
      </c>
      <c r="AV2107" s="12" t="s">
        <v>22</v>
      </c>
      <c r="AW2107" s="12" t="s">
        <v>40</v>
      </c>
      <c r="AX2107" s="12" t="s">
        <v>76</v>
      </c>
      <c r="AY2107" s="191" t="s">
        <v>148</v>
      </c>
    </row>
    <row r="2108" spans="2:51" s="13" customFormat="1" ht="13.5">
      <c r="B2108" s="196"/>
      <c r="D2108" s="186" t="s">
        <v>158</v>
      </c>
      <c r="E2108" s="205" t="s">
        <v>20</v>
      </c>
      <c r="F2108" s="206" t="s">
        <v>22</v>
      </c>
      <c r="H2108" s="207">
        <v>1</v>
      </c>
      <c r="I2108" s="201"/>
      <c r="L2108" s="196"/>
      <c r="M2108" s="202"/>
      <c r="N2108" s="203"/>
      <c r="O2108" s="203"/>
      <c r="P2108" s="203"/>
      <c r="Q2108" s="203"/>
      <c r="R2108" s="203"/>
      <c r="S2108" s="203"/>
      <c r="T2108" s="204"/>
      <c r="AT2108" s="205" t="s">
        <v>158</v>
      </c>
      <c r="AU2108" s="205" t="s">
        <v>86</v>
      </c>
      <c r="AV2108" s="13" t="s">
        <v>86</v>
      </c>
      <c r="AW2108" s="13" t="s">
        <v>40</v>
      </c>
      <c r="AX2108" s="13" t="s">
        <v>76</v>
      </c>
      <c r="AY2108" s="205" t="s">
        <v>148</v>
      </c>
    </row>
    <row r="2109" spans="2:51" s="12" customFormat="1" ht="13.5">
      <c r="B2109" s="188"/>
      <c r="D2109" s="186" t="s">
        <v>158</v>
      </c>
      <c r="E2109" s="189" t="s">
        <v>20</v>
      </c>
      <c r="F2109" s="190" t="s">
        <v>1210</v>
      </c>
      <c r="H2109" s="191" t="s">
        <v>20</v>
      </c>
      <c r="I2109" s="192"/>
      <c r="L2109" s="188"/>
      <c r="M2109" s="193"/>
      <c r="N2109" s="194"/>
      <c r="O2109" s="194"/>
      <c r="P2109" s="194"/>
      <c r="Q2109" s="194"/>
      <c r="R2109" s="194"/>
      <c r="S2109" s="194"/>
      <c r="T2109" s="195"/>
      <c r="AT2109" s="191" t="s">
        <v>158</v>
      </c>
      <c r="AU2109" s="191" t="s">
        <v>86</v>
      </c>
      <c r="AV2109" s="12" t="s">
        <v>22</v>
      </c>
      <c r="AW2109" s="12" t="s">
        <v>40</v>
      </c>
      <c r="AX2109" s="12" t="s">
        <v>76</v>
      </c>
      <c r="AY2109" s="191" t="s">
        <v>148</v>
      </c>
    </row>
    <row r="2110" spans="2:51" s="12" customFormat="1" ht="13.5">
      <c r="B2110" s="188"/>
      <c r="D2110" s="186" t="s">
        <v>158</v>
      </c>
      <c r="E2110" s="189" t="s">
        <v>20</v>
      </c>
      <c r="F2110" s="190" t="s">
        <v>167</v>
      </c>
      <c r="H2110" s="191" t="s">
        <v>20</v>
      </c>
      <c r="I2110" s="192"/>
      <c r="L2110" s="188"/>
      <c r="M2110" s="193"/>
      <c r="N2110" s="194"/>
      <c r="O2110" s="194"/>
      <c r="P2110" s="194"/>
      <c r="Q2110" s="194"/>
      <c r="R2110" s="194"/>
      <c r="S2110" s="194"/>
      <c r="T2110" s="195"/>
      <c r="AT2110" s="191" t="s">
        <v>158</v>
      </c>
      <c r="AU2110" s="191" t="s">
        <v>86</v>
      </c>
      <c r="AV2110" s="12" t="s">
        <v>22</v>
      </c>
      <c r="AW2110" s="12" t="s">
        <v>40</v>
      </c>
      <c r="AX2110" s="12" t="s">
        <v>76</v>
      </c>
      <c r="AY2110" s="191" t="s">
        <v>148</v>
      </c>
    </row>
    <row r="2111" spans="2:51" s="12" customFormat="1" ht="13.5">
      <c r="B2111" s="188"/>
      <c r="D2111" s="186" t="s">
        <v>158</v>
      </c>
      <c r="E2111" s="189" t="s">
        <v>20</v>
      </c>
      <c r="F2111" s="190" t="s">
        <v>168</v>
      </c>
      <c r="H2111" s="191" t="s">
        <v>20</v>
      </c>
      <c r="I2111" s="192"/>
      <c r="L2111" s="188"/>
      <c r="M2111" s="193"/>
      <c r="N2111" s="194"/>
      <c r="O2111" s="194"/>
      <c r="P2111" s="194"/>
      <c r="Q2111" s="194"/>
      <c r="R2111" s="194"/>
      <c r="S2111" s="194"/>
      <c r="T2111" s="195"/>
      <c r="AT2111" s="191" t="s">
        <v>158</v>
      </c>
      <c r="AU2111" s="191" t="s">
        <v>86</v>
      </c>
      <c r="AV2111" s="12" t="s">
        <v>22</v>
      </c>
      <c r="AW2111" s="12" t="s">
        <v>40</v>
      </c>
      <c r="AX2111" s="12" t="s">
        <v>76</v>
      </c>
      <c r="AY2111" s="191" t="s">
        <v>148</v>
      </c>
    </row>
    <row r="2112" spans="2:51" s="13" customFormat="1" ht="13.5">
      <c r="B2112" s="196"/>
      <c r="D2112" s="186" t="s">
        <v>158</v>
      </c>
      <c r="E2112" s="205" t="s">
        <v>20</v>
      </c>
      <c r="F2112" s="206" t="s">
        <v>22</v>
      </c>
      <c r="H2112" s="207">
        <v>1</v>
      </c>
      <c r="I2112" s="201"/>
      <c r="L2112" s="196"/>
      <c r="M2112" s="202"/>
      <c r="N2112" s="203"/>
      <c r="O2112" s="203"/>
      <c r="P2112" s="203"/>
      <c r="Q2112" s="203"/>
      <c r="R2112" s="203"/>
      <c r="S2112" s="203"/>
      <c r="T2112" s="204"/>
      <c r="AT2112" s="205" t="s">
        <v>158</v>
      </c>
      <c r="AU2112" s="205" t="s">
        <v>86</v>
      </c>
      <c r="AV2112" s="13" t="s">
        <v>86</v>
      </c>
      <c r="AW2112" s="13" t="s">
        <v>40</v>
      </c>
      <c r="AX2112" s="13" t="s">
        <v>76</v>
      </c>
      <c r="AY2112" s="205" t="s">
        <v>148</v>
      </c>
    </row>
    <row r="2113" spans="2:51" s="15" customFormat="1" ht="13.5">
      <c r="B2113" s="216"/>
      <c r="D2113" s="197" t="s">
        <v>158</v>
      </c>
      <c r="E2113" s="217" t="s">
        <v>20</v>
      </c>
      <c r="F2113" s="218" t="s">
        <v>191</v>
      </c>
      <c r="H2113" s="219">
        <v>2</v>
      </c>
      <c r="I2113" s="220"/>
      <c r="L2113" s="216"/>
      <c r="M2113" s="221"/>
      <c r="N2113" s="222"/>
      <c r="O2113" s="222"/>
      <c r="P2113" s="222"/>
      <c r="Q2113" s="222"/>
      <c r="R2113" s="222"/>
      <c r="S2113" s="222"/>
      <c r="T2113" s="223"/>
      <c r="AT2113" s="224" t="s">
        <v>158</v>
      </c>
      <c r="AU2113" s="224" t="s">
        <v>86</v>
      </c>
      <c r="AV2113" s="15" t="s">
        <v>155</v>
      </c>
      <c r="AW2113" s="15" t="s">
        <v>40</v>
      </c>
      <c r="AX2113" s="15" t="s">
        <v>22</v>
      </c>
      <c r="AY2113" s="224" t="s">
        <v>148</v>
      </c>
    </row>
    <row r="2114" spans="2:65" s="1" customFormat="1" ht="22.5" customHeight="1">
      <c r="B2114" s="173"/>
      <c r="C2114" s="174" t="s">
        <v>1211</v>
      </c>
      <c r="D2114" s="174" t="s">
        <v>150</v>
      </c>
      <c r="E2114" s="175" t="s">
        <v>1212</v>
      </c>
      <c r="F2114" s="176" t="s">
        <v>1213</v>
      </c>
      <c r="G2114" s="177" t="s">
        <v>273</v>
      </c>
      <c r="H2114" s="178">
        <v>6.5</v>
      </c>
      <c r="I2114" s="179"/>
      <c r="J2114" s="180">
        <f>ROUND(I2114*H2114,2)</f>
        <v>0</v>
      </c>
      <c r="K2114" s="176" t="s">
        <v>154</v>
      </c>
      <c r="L2114" s="36"/>
      <c r="M2114" s="181" t="s">
        <v>20</v>
      </c>
      <c r="N2114" s="182" t="s">
        <v>48</v>
      </c>
      <c r="O2114" s="37"/>
      <c r="P2114" s="183">
        <f>O2114*H2114</f>
        <v>0</v>
      </c>
      <c r="Q2114" s="183">
        <v>0.00171</v>
      </c>
      <c r="R2114" s="183">
        <f>Q2114*H2114</f>
        <v>0.011115</v>
      </c>
      <c r="S2114" s="183">
        <v>0</v>
      </c>
      <c r="T2114" s="184">
        <f>S2114*H2114</f>
        <v>0</v>
      </c>
      <c r="AR2114" s="19" t="s">
        <v>258</v>
      </c>
      <c r="AT2114" s="19" t="s">
        <v>150</v>
      </c>
      <c r="AU2114" s="19" t="s">
        <v>86</v>
      </c>
      <c r="AY2114" s="19" t="s">
        <v>148</v>
      </c>
      <c r="BE2114" s="185">
        <f>IF(N2114="základní",J2114,0)</f>
        <v>0</v>
      </c>
      <c r="BF2114" s="185">
        <f>IF(N2114="snížená",J2114,0)</f>
        <v>0</v>
      </c>
      <c r="BG2114" s="185">
        <f>IF(N2114="zákl. přenesená",J2114,0)</f>
        <v>0</v>
      </c>
      <c r="BH2114" s="185">
        <f>IF(N2114="sníž. přenesená",J2114,0)</f>
        <v>0</v>
      </c>
      <c r="BI2114" s="185">
        <f>IF(N2114="nulová",J2114,0)</f>
        <v>0</v>
      </c>
      <c r="BJ2114" s="19" t="s">
        <v>86</v>
      </c>
      <c r="BK2114" s="185">
        <f>ROUND(I2114*H2114,2)</f>
        <v>0</v>
      </c>
      <c r="BL2114" s="19" t="s">
        <v>258</v>
      </c>
      <c r="BM2114" s="19" t="s">
        <v>1211</v>
      </c>
    </row>
    <row r="2115" spans="2:47" s="1" customFormat="1" ht="27">
      <c r="B2115" s="36"/>
      <c r="D2115" s="186" t="s">
        <v>156</v>
      </c>
      <c r="F2115" s="187" t="s">
        <v>1214</v>
      </c>
      <c r="I2115" s="147"/>
      <c r="L2115" s="36"/>
      <c r="M2115" s="65"/>
      <c r="N2115" s="37"/>
      <c r="O2115" s="37"/>
      <c r="P2115" s="37"/>
      <c r="Q2115" s="37"/>
      <c r="R2115" s="37"/>
      <c r="S2115" s="37"/>
      <c r="T2115" s="66"/>
      <c r="AT2115" s="19" t="s">
        <v>156</v>
      </c>
      <c r="AU2115" s="19" t="s">
        <v>86</v>
      </c>
    </row>
    <row r="2116" spans="2:51" s="12" customFormat="1" ht="13.5">
      <c r="B2116" s="188"/>
      <c r="D2116" s="186" t="s">
        <v>158</v>
      </c>
      <c r="E2116" s="189" t="s">
        <v>20</v>
      </c>
      <c r="F2116" s="190" t="s">
        <v>1215</v>
      </c>
      <c r="H2116" s="191" t="s">
        <v>20</v>
      </c>
      <c r="I2116" s="192"/>
      <c r="L2116" s="188"/>
      <c r="M2116" s="193"/>
      <c r="N2116" s="194"/>
      <c r="O2116" s="194"/>
      <c r="P2116" s="194"/>
      <c r="Q2116" s="194"/>
      <c r="R2116" s="194"/>
      <c r="S2116" s="194"/>
      <c r="T2116" s="195"/>
      <c r="AT2116" s="191" t="s">
        <v>158</v>
      </c>
      <c r="AU2116" s="191" t="s">
        <v>86</v>
      </c>
      <c r="AV2116" s="12" t="s">
        <v>22</v>
      </c>
      <c r="AW2116" s="12" t="s">
        <v>40</v>
      </c>
      <c r="AX2116" s="12" t="s">
        <v>76</v>
      </c>
      <c r="AY2116" s="191" t="s">
        <v>148</v>
      </c>
    </row>
    <row r="2117" spans="2:51" s="12" customFormat="1" ht="13.5">
      <c r="B2117" s="188"/>
      <c r="D2117" s="186" t="s">
        <v>158</v>
      </c>
      <c r="E2117" s="189" t="s">
        <v>20</v>
      </c>
      <c r="F2117" s="190" t="s">
        <v>293</v>
      </c>
      <c r="H2117" s="191" t="s">
        <v>20</v>
      </c>
      <c r="I2117" s="192"/>
      <c r="L2117" s="188"/>
      <c r="M2117" s="193"/>
      <c r="N2117" s="194"/>
      <c r="O2117" s="194"/>
      <c r="P2117" s="194"/>
      <c r="Q2117" s="194"/>
      <c r="R2117" s="194"/>
      <c r="S2117" s="194"/>
      <c r="T2117" s="195"/>
      <c r="AT2117" s="191" t="s">
        <v>158</v>
      </c>
      <c r="AU2117" s="191" t="s">
        <v>86</v>
      </c>
      <c r="AV2117" s="12" t="s">
        <v>22</v>
      </c>
      <c r="AW2117" s="12" t="s">
        <v>40</v>
      </c>
      <c r="AX2117" s="12" t="s">
        <v>76</v>
      </c>
      <c r="AY2117" s="191" t="s">
        <v>148</v>
      </c>
    </row>
    <row r="2118" spans="2:51" s="13" customFormat="1" ht="13.5">
      <c r="B2118" s="196"/>
      <c r="D2118" s="186" t="s">
        <v>158</v>
      </c>
      <c r="E2118" s="205" t="s">
        <v>20</v>
      </c>
      <c r="F2118" s="206" t="s">
        <v>1163</v>
      </c>
      <c r="H2118" s="207">
        <v>3.5</v>
      </c>
      <c r="I2118" s="201"/>
      <c r="L2118" s="196"/>
      <c r="M2118" s="202"/>
      <c r="N2118" s="203"/>
      <c r="O2118" s="203"/>
      <c r="P2118" s="203"/>
      <c r="Q2118" s="203"/>
      <c r="R2118" s="203"/>
      <c r="S2118" s="203"/>
      <c r="T2118" s="204"/>
      <c r="AT2118" s="205" t="s">
        <v>158</v>
      </c>
      <c r="AU2118" s="205" t="s">
        <v>86</v>
      </c>
      <c r="AV2118" s="13" t="s">
        <v>86</v>
      </c>
      <c r="AW2118" s="13" t="s">
        <v>40</v>
      </c>
      <c r="AX2118" s="13" t="s">
        <v>76</v>
      </c>
      <c r="AY2118" s="205" t="s">
        <v>148</v>
      </c>
    </row>
    <row r="2119" spans="2:51" s="12" customFormat="1" ht="13.5">
      <c r="B2119" s="188"/>
      <c r="D2119" s="186" t="s">
        <v>158</v>
      </c>
      <c r="E2119" s="189" t="s">
        <v>20</v>
      </c>
      <c r="F2119" s="190" t="s">
        <v>1216</v>
      </c>
      <c r="H2119" s="191" t="s">
        <v>20</v>
      </c>
      <c r="I2119" s="192"/>
      <c r="L2119" s="188"/>
      <c r="M2119" s="193"/>
      <c r="N2119" s="194"/>
      <c r="O2119" s="194"/>
      <c r="P2119" s="194"/>
      <c r="Q2119" s="194"/>
      <c r="R2119" s="194"/>
      <c r="S2119" s="194"/>
      <c r="T2119" s="195"/>
      <c r="AT2119" s="191" t="s">
        <v>158</v>
      </c>
      <c r="AU2119" s="191" t="s">
        <v>86</v>
      </c>
      <c r="AV2119" s="12" t="s">
        <v>22</v>
      </c>
      <c r="AW2119" s="12" t="s">
        <v>40</v>
      </c>
      <c r="AX2119" s="12" t="s">
        <v>76</v>
      </c>
      <c r="AY2119" s="191" t="s">
        <v>148</v>
      </c>
    </row>
    <row r="2120" spans="2:51" s="12" customFormat="1" ht="13.5">
      <c r="B2120" s="188"/>
      <c r="D2120" s="186" t="s">
        <v>158</v>
      </c>
      <c r="E2120" s="189" t="s">
        <v>20</v>
      </c>
      <c r="F2120" s="190" t="s">
        <v>167</v>
      </c>
      <c r="H2120" s="191" t="s">
        <v>20</v>
      </c>
      <c r="I2120" s="192"/>
      <c r="L2120" s="188"/>
      <c r="M2120" s="193"/>
      <c r="N2120" s="194"/>
      <c r="O2120" s="194"/>
      <c r="P2120" s="194"/>
      <c r="Q2120" s="194"/>
      <c r="R2120" s="194"/>
      <c r="S2120" s="194"/>
      <c r="T2120" s="195"/>
      <c r="AT2120" s="191" t="s">
        <v>158</v>
      </c>
      <c r="AU2120" s="191" t="s">
        <v>86</v>
      </c>
      <c r="AV2120" s="12" t="s">
        <v>22</v>
      </c>
      <c r="AW2120" s="12" t="s">
        <v>40</v>
      </c>
      <c r="AX2120" s="12" t="s">
        <v>76</v>
      </c>
      <c r="AY2120" s="191" t="s">
        <v>148</v>
      </c>
    </row>
    <row r="2121" spans="2:51" s="12" customFormat="1" ht="13.5">
      <c r="B2121" s="188"/>
      <c r="D2121" s="186" t="s">
        <v>158</v>
      </c>
      <c r="E2121" s="189" t="s">
        <v>20</v>
      </c>
      <c r="F2121" s="190" t="s">
        <v>299</v>
      </c>
      <c r="H2121" s="191" t="s">
        <v>20</v>
      </c>
      <c r="I2121" s="192"/>
      <c r="L2121" s="188"/>
      <c r="M2121" s="193"/>
      <c r="N2121" s="194"/>
      <c r="O2121" s="194"/>
      <c r="P2121" s="194"/>
      <c r="Q2121" s="194"/>
      <c r="R2121" s="194"/>
      <c r="S2121" s="194"/>
      <c r="T2121" s="195"/>
      <c r="AT2121" s="191" t="s">
        <v>158</v>
      </c>
      <c r="AU2121" s="191" t="s">
        <v>86</v>
      </c>
      <c r="AV2121" s="12" t="s">
        <v>22</v>
      </c>
      <c r="AW2121" s="12" t="s">
        <v>40</v>
      </c>
      <c r="AX2121" s="12" t="s">
        <v>76</v>
      </c>
      <c r="AY2121" s="191" t="s">
        <v>148</v>
      </c>
    </row>
    <row r="2122" spans="2:51" s="13" customFormat="1" ht="13.5">
      <c r="B2122" s="196"/>
      <c r="D2122" s="186" t="s">
        <v>158</v>
      </c>
      <c r="E2122" s="205" t="s">
        <v>20</v>
      </c>
      <c r="F2122" s="206" t="s">
        <v>170</v>
      </c>
      <c r="H2122" s="207">
        <v>3</v>
      </c>
      <c r="I2122" s="201"/>
      <c r="L2122" s="196"/>
      <c r="M2122" s="202"/>
      <c r="N2122" s="203"/>
      <c r="O2122" s="203"/>
      <c r="P2122" s="203"/>
      <c r="Q2122" s="203"/>
      <c r="R2122" s="203"/>
      <c r="S2122" s="203"/>
      <c r="T2122" s="204"/>
      <c r="AT2122" s="205" t="s">
        <v>158</v>
      </c>
      <c r="AU2122" s="205" t="s">
        <v>86</v>
      </c>
      <c r="AV2122" s="13" t="s">
        <v>86</v>
      </c>
      <c r="AW2122" s="13" t="s">
        <v>40</v>
      </c>
      <c r="AX2122" s="13" t="s">
        <v>76</v>
      </c>
      <c r="AY2122" s="205" t="s">
        <v>148</v>
      </c>
    </row>
    <row r="2123" spans="2:51" s="15" customFormat="1" ht="13.5">
      <c r="B2123" s="216"/>
      <c r="D2123" s="197" t="s">
        <v>158</v>
      </c>
      <c r="E2123" s="217" t="s">
        <v>20</v>
      </c>
      <c r="F2123" s="218" t="s">
        <v>191</v>
      </c>
      <c r="H2123" s="219">
        <v>6.5</v>
      </c>
      <c r="I2123" s="220"/>
      <c r="L2123" s="216"/>
      <c r="M2123" s="221"/>
      <c r="N2123" s="222"/>
      <c r="O2123" s="222"/>
      <c r="P2123" s="222"/>
      <c r="Q2123" s="222"/>
      <c r="R2123" s="222"/>
      <c r="S2123" s="222"/>
      <c r="T2123" s="223"/>
      <c r="AT2123" s="224" t="s">
        <v>158</v>
      </c>
      <c r="AU2123" s="224" t="s">
        <v>86</v>
      </c>
      <c r="AV2123" s="15" t="s">
        <v>155</v>
      </c>
      <c r="AW2123" s="15" t="s">
        <v>40</v>
      </c>
      <c r="AX2123" s="15" t="s">
        <v>22</v>
      </c>
      <c r="AY2123" s="224" t="s">
        <v>148</v>
      </c>
    </row>
    <row r="2124" spans="2:65" s="1" customFormat="1" ht="22.5" customHeight="1">
      <c r="B2124" s="173"/>
      <c r="C2124" s="174" t="s">
        <v>1217</v>
      </c>
      <c r="D2124" s="174" t="s">
        <v>150</v>
      </c>
      <c r="E2124" s="175" t="s">
        <v>1218</v>
      </c>
      <c r="F2124" s="176" t="s">
        <v>1219</v>
      </c>
      <c r="G2124" s="177" t="s">
        <v>221</v>
      </c>
      <c r="H2124" s="178">
        <v>0.677</v>
      </c>
      <c r="I2124" s="179"/>
      <c r="J2124" s="180">
        <f>ROUND(I2124*H2124,2)</f>
        <v>0</v>
      </c>
      <c r="K2124" s="176" t="s">
        <v>154</v>
      </c>
      <c r="L2124" s="36"/>
      <c r="M2124" s="181" t="s">
        <v>20</v>
      </c>
      <c r="N2124" s="182" t="s">
        <v>48</v>
      </c>
      <c r="O2124" s="37"/>
      <c r="P2124" s="183">
        <f>O2124*H2124</f>
        <v>0</v>
      </c>
      <c r="Q2124" s="183">
        <v>0</v>
      </c>
      <c r="R2124" s="183">
        <f>Q2124*H2124</f>
        <v>0</v>
      </c>
      <c r="S2124" s="183">
        <v>0</v>
      </c>
      <c r="T2124" s="184">
        <f>S2124*H2124</f>
        <v>0</v>
      </c>
      <c r="AR2124" s="19" t="s">
        <v>258</v>
      </c>
      <c r="AT2124" s="19" t="s">
        <v>150</v>
      </c>
      <c r="AU2124" s="19" t="s">
        <v>86</v>
      </c>
      <c r="AY2124" s="19" t="s">
        <v>148</v>
      </c>
      <c r="BE2124" s="185">
        <f>IF(N2124="základní",J2124,0)</f>
        <v>0</v>
      </c>
      <c r="BF2124" s="185">
        <f>IF(N2124="snížená",J2124,0)</f>
        <v>0</v>
      </c>
      <c r="BG2124" s="185">
        <f>IF(N2124="zákl. přenesená",J2124,0)</f>
        <v>0</v>
      </c>
      <c r="BH2124" s="185">
        <f>IF(N2124="sníž. přenesená",J2124,0)</f>
        <v>0</v>
      </c>
      <c r="BI2124" s="185">
        <f>IF(N2124="nulová",J2124,0)</f>
        <v>0</v>
      </c>
      <c r="BJ2124" s="19" t="s">
        <v>86</v>
      </c>
      <c r="BK2124" s="185">
        <f>ROUND(I2124*H2124,2)</f>
        <v>0</v>
      </c>
      <c r="BL2124" s="19" t="s">
        <v>258</v>
      </c>
      <c r="BM2124" s="19" t="s">
        <v>1220</v>
      </c>
    </row>
    <row r="2125" spans="2:47" s="1" customFormat="1" ht="27">
      <c r="B2125" s="36"/>
      <c r="D2125" s="186" t="s">
        <v>156</v>
      </c>
      <c r="F2125" s="187" t="s">
        <v>1221</v>
      </c>
      <c r="I2125" s="147"/>
      <c r="L2125" s="36"/>
      <c r="M2125" s="65"/>
      <c r="N2125" s="37"/>
      <c r="O2125" s="37"/>
      <c r="P2125" s="37"/>
      <c r="Q2125" s="37"/>
      <c r="R2125" s="37"/>
      <c r="S2125" s="37"/>
      <c r="T2125" s="66"/>
      <c r="AT2125" s="19" t="s">
        <v>156</v>
      </c>
      <c r="AU2125" s="19" t="s">
        <v>86</v>
      </c>
    </row>
    <row r="2126" spans="2:63" s="11" customFormat="1" ht="29.25" customHeight="1">
      <c r="B2126" s="159"/>
      <c r="D2126" s="170" t="s">
        <v>75</v>
      </c>
      <c r="E2126" s="171" t="s">
        <v>1222</v>
      </c>
      <c r="F2126" s="171" t="s">
        <v>1223</v>
      </c>
      <c r="I2126" s="162"/>
      <c r="J2126" s="172">
        <f>BK2126</f>
        <v>0</v>
      </c>
      <c r="L2126" s="159"/>
      <c r="M2126" s="164"/>
      <c r="N2126" s="165"/>
      <c r="O2126" s="165"/>
      <c r="P2126" s="166">
        <f>SUM(P2127:P2217)</f>
        <v>0</v>
      </c>
      <c r="Q2126" s="165"/>
      <c r="R2126" s="166">
        <f>SUM(R2127:R2217)</f>
        <v>0.35299666092800003</v>
      </c>
      <c r="S2126" s="165"/>
      <c r="T2126" s="167">
        <f>SUM(T2127:T2217)</f>
        <v>0.12</v>
      </c>
      <c r="AR2126" s="160" t="s">
        <v>86</v>
      </c>
      <c r="AT2126" s="168" t="s">
        <v>75</v>
      </c>
      <c r="AU2126" s="168" t="s">
        <v>22</v>
      </c>
      <c r="AY2126" s="160" t="s">
        <v>148</v>
      </c>
      <c r="BK2126" s="169">
        <f>SUM(BK2127:BK2217)</f>
        <v>0</v>
      </c>
    </row>
    <row r="2127" spans="2:65" s="1" customFormat="1" ht="22.5" customHeight="1">
      <c r="B2127" s="173"/>
      <c r="C2127" s="174" t="s">
        <v>1224</v>
      </c>
      <c r="D2127" s="174" t="s">
        <v>150</v>
      </c>
      <c r="E2127" s="175" t="s">
        <v>1225</v>
      </c>
      <c r="F2127" s="176" t="s">
        <v>1226</v>
      </c>
      <c r="G2127" s="177" t="s">
        <v>153</v>
      </c>
      <c r="H2127" s="178">
        <v>2.16</v>
      </c>
      <c r="I2127" s="179"/>
      <c r="J2127" s="180">
        <f>ROUND(I2127*H2127,2)</f>
        <v>0</v>
      </c>
      <c r="K2127" s="176" t="s">
        <v>154</v>
      </c>
      <c r="L2127" s="36"/>
      <c r="M2127" s="181" t="s">
        <v>20</v>
      </c>
      <c r="N2127" s="182" t="s">
        <v>48</v>
      </c>
      <c r="O2127" s="37"/>
      <c r="P2127" s="183">
        <f>O2127*H2127</f>
        <v>0</v>
      </c>
      <c r="Q2127" s="183">
        <v>0.0002542463</v>
      </c>
      <c r="R2127" s="183">
        <f>Q2127*H2127</f>
        <v>0.0005491720080000001</v>
      </c>
      <c r="S2127" s="183">
        <v>0</v>
      </c>
      <c r="T2127" s="184">
        <f>S2127*H2127</f>
        <v>0</v>
      </c>
      <c r="AR2127" s="19" t="s">
        <v>258</v>
      </c>
      <c r="AT2127" s="19" t="s">
        <v>150</v>
      </c>
      <c r="AU2127" s="19" t="s">
        <v>86</v>
      </c>
      <c r="AY2127" s="19" t="s">
        <v>148</v>
      </c>
      <c r="BE2127" s="185">
        <f>IF(N2127="základní",J2127,0)</f>
        <v>0</v>
      </c>
      <c r="BF2127" s="185">
        <f>IF(N2127="snížená",J2127,0)</f>
        <v>0</v>
      </c>
      <c r="BG2127" s="185">
        <f>IF(N2127="zákl. přenesená",J2127,0)</f>
        <v>0</v>
      </c>
      <c r="BH2127" s="185">
        <f>IF(N2127="sníž. přenesená",J2127,0)</f>
        <v>0</v>
      </c>
      <c r="BI2127" s="185">
        <f>IF(N2127="nulová",J2127,0)</f>
        <v>0</v>
      </c>
      <c r="BJ2127" s="19" t="s">
        <v>86</v>
      </c>
      <c r="BK2127" s="185">
        <f>ROUND(I2127*H2127,2)</f>
        <v>0</v>
      </c>
      <c r="BL2127" s="19" t="s">
        <v>258</v>
      </c>
      <c r="BM2127" s="19" t="s">
        <v>1224</v>
      </c>
    </row>
    <row r="2128" spans="2:47" s="1" customFormat="1" ht="27">
      <c r="B2128" s="36"/>
      <c r="D2128" s="186" t="s">
        <v>156</v>
      </c>
      <c r="F2128" s="187" t="s">
        <v>1227</v>
      </c>
      <c r="I2128" s="147"/>
      <c r="L2128" s="36"/>
      <c r="M2128" s="65"/>
      <c r="N2128" s="37"/>
      <c r="O2128" s="37"/>
      <c r="P2128" s="37"/>
      <c r="Q2128" s="37"/>
      <c r="R2128" s="37"/>
      <c r="S2128" s="37"/>
      <c r="T2128" s="66"/>
      <c r="AT2128" s="19" t="s">
        <v>156</v>
      </c>
      <c r="AU2128" s="19" t="s">
        <v>86</v>
      </c>
    </row>
    <row r="2129" spans="2:51" s="12" customFormat="1" ht="13.5">
      <c r="B2129" s="188"/>
      <c r="D2129" s="186" t="s">
        <v>158</v>
      </c>
      <c r="E2129" s="189" t="s">
        <v>20</v>
      </c>
      <c r="F2129" s="190" t="s">
        <v>1228</v>
      </c>
      <c r="H2129" s="191" t="s">
        <v>20</v>
      </c>
      <c r="I2129" s="192"/>
      <c r="L2129" s="188"/>
      <c r="M2129" s="193"/>
      <c r="N2129" s="194"/>
      <c r="O2129" s="194"/>
      <c r="P2129" s="194"/>
      <c r="Q2129" s="194"/>
      <c r="R2129" s="194"/>
      <c r="S2129" s="194"/>
      <c r="T2129" s="195"/>
      <c r="AT2129" s="191" t="s">
        <v>158</v>
      </c>
      <c r="AU2129" s="191" t="s">
        <v>86</v>
      </c>
      <c r="AV2129" s="12" t="s">
        <v>22</v>
      </c>
      <c r="AW2129" s="12" t="s">
        <v>40</v>
      </c>
      <c r="AX2129" s="12" t="s">
        <v>76</v>
      </c>
      <c r="AY2129" s="191" t="s">
        <v>148</v>
      </c>
    </row>
    <row r="2130" spans="2:51" s="12" customFormat="1" ht="13.5">
      <c r="B2130" s="188"/>
      <c r="D2130" s="186" t="s">
        <v>158</v>
      </c>
      <c r="E2130" s="189" t="s">
        <v>20</v>
      </c>
      <c r="F2130" s="190" t="s">
        <v>1116</v>
      </c>
      <c r="H2130" s="191" t="s">
        <v>20</v>
      </c>
      <c r="I2130" s="192"/>
      <c r="L2130" s="188"/>
      <c r="M2130" s="193"/>
      <c r="N2130" s="194"/>
      <c r="O2130" s="194"/>
      <c r="P2130" s="194"/>
      <c r="Q2130" s="194"/>
      <c r="R2130" s="194"/>
      <c r="S2130" s="194"/>
      <c r="T2130" s="195"/>
      <c r="AT2130" s="191" t="s">
        <v>158</v>
      </c>
      <c r="AU2130" s="191" t="s">
        <v>86</v>
      </c>
      <c r="AV2130" s="12" t="s">
        <v>22</v>
      </c>
      <c r="AW2130" s="12" t="s">
        <v>40</v>
      </c>
      <c r="AX2130" s="12" t="s">
        <v>76</v>
      </c>
      <c r="AY2130" s="191" t="s">
        <v>148</v>
      </c>
    </row>
    <row r="2131" spans="2:51" s="12" customFormat="1" ht="13.5">
      <c r="B2131" s="188"/>
      <c r="D2131" s="186" t="s">
        <v>158</v>
      </c>
      <c r="E2131" s="189" t="s">
        <v>20</v>
      </c>
      <c r="F2131" s="190" t="s">
        <v>426</v>
      </c>
      <c r="H2131" s="191" t="s">
        <v>20</v>
      </c>
      <c r="I2131" s="192"/>
      <c r="L2131" s="188"/>
      <c r="M2131" s="193"/>
      <c r="N2131" s="194"/>
      <c r="O2131" s="194"/>
      <c r="P2131" s="194"/>
      <c r="Q2131" s="194"/>
      <c r="R2131" s="194"/>
      <c r="S2131" s="194"/>
      <c r="T2131" s="195"/>
      <c r="AT2131" s="191" t="s">
        <v>158</v>
      </c>
      <c r="AU2131" s="191" t="s">
        <v>86</v>
      </c>
      <c r="AV2131" s="12" t="s">
        <v>22</v>
      </c>
      <c r="AW2131" s="12" t="s">
        <v>40</v>
      </c>
      <c r="AX2131" s="12" t="s">
        <v>76</v>
      </c>
      <c r="AY2131" s="191" t="s">
        <v>148</v>
      </c>
    </row>
    <row r="2132" spans="2:51" s="13" customFormat="1" ht="13.5">
      <c r="B2132" s="196"/>
      <c r="D2132" s="197" t="s">
        <v>158</v>
      </c>
      <c r="E2132" s="198" t="s">
        <v>20</v>
      </c>
      <c r="F2132" s="199" t="s">
        <v>873</v>
      </c>
      <c r="H2132" s="200">
        <v>2.16</v>
      </c>
      <c r="I2132" s="201"/>
      <c r="L2132" s="196"/>
      <c r="M2132" s="202"/>
      <c r="N2132" s="203"/>
      <c r="O2132" s="203"/>
      <c r="P2132" s="203"/>
      <c r="Q2132" s="203"/>
      <c r="R2132" s="203"/>
      <c r="S2132" s="203"/>
      <c r="T2132" s="204"/>
      <c r="AT2132" s="205" t="s">
        <v>158</v>
      </c>
      <c r="AU2132" s="205" t="s">
        <v>86</v>
      </c>
      <c r="AV2132" s="13" t="s">
        <v>86</v>
      </c>
      <c r="AW2132" s="13" t="s">
        <v>40</v>
      </c>
      <c r="AX2132" s="13" t="s">
        <v>22</v>
      </c>
      <c r="AY2132" s="205" t="s">
        <v>148</v>
      </c>
    </row>
    <row r="2133" spans="2:65" s="1" customFormat="1" ht="22.5" customHeight="1">
      <c r="B2133" s="173"/>
      <c r="C2133" s="225" t="s">
        <v>1229</v>
      </c>
      <c r="D2133" s="225" t="s">
        <v>230</v>
      </c>
      <c r="E2133" s="226" t="s">
        <v>1230</v>
      </c>
      <c r="F2133" s="227" t="s">
        <v>1231</v>
      </c>
      <c r="G2133" s="228" t="s">
        <v>304</v>
      </c>
      <c r="H2133" s="229">
        <v>2</v>
      </c>
      <c r="I2133" s="230"/>
      <c r="J2133" s="231">
        <f>ROUND(I2133*H2133,2)</f>
        <v>0</v>
      </c>
      <c r="K2133" s="227" t="s">
        <v>154</v>
      </c>
      <c r="L2133" s="232"/>
      <c r="M2133" s="233" t="s">
        <v>20</v>
      </c>
      <c r="N2133" s="234" t="s">
        <v>48</v>
      </c>
      <c r="O2133" s="37"/>
      <c r="P2133" s="183">
        <f>O2133*H2133</f>
        <v>0</v>
      </c>
      <c r="Q2133" s="183">
        <v>0.015</v>
      </c>
      <c r="R2133" s="183">
        <f>Q2133*H2133</f>
        <v>0.03</v>
      </c>
      <c r="S2133" s="183">
        <v>0</v>
      </c>
      <c r="T2133" s="184">
        <f>S2133*H2133</f>
        <v>0</v>
      </c>
      <c r="AR2133" s="19" t="s">
        <v>412</v>
      </c>
      <c r="AT2133" s="19" t="s">
        <v>230</v>
      </c>
      <c r="AU2133" s="19" t="s">
        <v>86</v>
      </c>
      <c r="AY2133" s="19" t="s">
        <v>148</v>
      </c>
      <c r="BE2133" s="185">
        <f>IF(N2133="základní",J2133,0)</f>
        <v>0</v>
      </c>
      <c r="BF2133" s="185">
        <f>IF(N2133="snížená",J2133,0)</f>
        <v>0</v>
      </c>
      <c r="BG2133" s="185">
        <f>IF(N2133="zákl. přenesená",J2133,0)</f>
        <v>0</v>
      </c>
      <c r="BH2133" s="185">
        <f>IF(N2133="sníž. přenesená",J2133,0)</f>
        <v>0</v>
      </c>
      <c r="BI2133" s="185">
        <f>IF(N2133="nulová",J2133,0)</f>
        <v>0</v>
      </c>
      <c r="BJ2133" s="19" t="s">
        <v>86</v>
      </c>
      <c r="BK2133" s="185">
        <f>ROUND(I2133*H2133,2)</f>
        <v>0</v>
      </c>
      <c r="BL2133" s="19" t="s">
        <v>258</v>
      </c>
      <c r="BM2133" s="19" t="s">
        <v>1232</v>
      </c>
    </row>
    <row r="2134" spans="2:51" s="12" customFormat="1" ht="13.5">
      <c r="B2134" s="188"/>
      <c r="D2134" s="186" t="s">
        <v>158</v>
      </c>
      <c r="E2134" s="189" t="s">
        <v>20</v>
      </c>
      <c r="F2134" s="190" t="s">
        <v>1233</v>
      </c>
      <c r="H2134" s="191" t="s">
        <v>20</v>
      </c>
      <c r="I2134" s="192"/>
      <c r="L2134" s="188"/>
      <c r="M2134" s="193"/>
      <c r="N2134" s="194"/>
      <c r="O2134" s="194"/>
      <c r="P2134" s="194"/>
      <c r="Q2134" s="194"/>
      <c r="R2134" s="194"/>
      <c r="S2134" s="194"/>
      <c r="T2134" s="195"/>
      <c r="AT2134" s="191" t="s">
        <v>158</v>
      </c>
      <c r="AU2134" s="191" t="s">
        <v>86</v>
      </c>
      <c r="AV2134" s="12" t="s">
        <v>22</v>
      </c>
      <c r="AW2134" s="12" t="s">
        <v>40</v>
      </c>
      <c r="AX2134" s="12" t="s">
        <v>76</v>
      </c>
      <c r="AY2134" s="191" t="s">
        <v>148</v>
      </c>
    </row>
    <row r="2135" spans="2:51" s="13" customFormat="1" ht="13.5">
      <c r="B2135" s="196"/>
      <c r="D2135" s="197" t="s">
        <v>158</v>
      </c>
      <c r="E2135" s="198" t="s">
        <v>20</v>
      </c>
      <c r="F2135" s="199" t="s">
        <v>1234</v>
      </c>
      <c r="H2135" s="200">
        <v>2</v>
      </c>
      <c r="I2135" s="201"/>
      <c r="L2135" s="196"/>
      <c r="M2135" s="202"/>
      <c r="N2135" s="203"/>
      <c r="O2135" s="203"/>
      <c r="P2135" s="203"/>
      <c r="Q2135" s="203"/>
      <c r="R2135" s="203"/>
      <c r="S2135" s="203"/>
      <c r="T2135" s="204"/>
      <c r="AT2135" s="205" t="s">
        <v>158</v>
      </c>
      <c r="AU2135" s="205" t="s">
        <v>86</v>
      </c>
      <c r="AV2135" s="13" t="s">
        <v>86</v>
      </c>
      <c r="AW2135" s="13" t="s">
        <v>40</v>
      </c>
      <c r="AX2135" s="13" t="s">
        <v>22</v>
      </c>
      <c r="AY2135" s="205" t="s">
        <v>148</v>
      </c>
    </row>
    <row r="2136" spans="2:65" s="1" customFormat="1" ht="22.5" customHeight="1">
      <c r="B2136" s="173"/>
      <c r="C2136" s="174" t="s">
        <v>1235</v>
      </c>
      <c r="D2136" s="174" t="s">
        <v>150</v>
      </c>
      <c r="E2136" s="175" t="s">
        <v>1236</v>
      </c>
      <c r="F2136" s="176" t="s">
        <v>1237</v>
      </c>
      <c r="G2136" s="177" t="s">
        <v>273</v>
      </c>
      <c r="H2136" s="178">
        <v>80.762</v>
      </c>
      <c r="I2136" s="179"/>
      <c r="J2136" s="180">
        <f>ROUND(I2136*H2136,2)</f>
        <v>0</v>
      </c>
      <c r="K2136" s="176" t="s">
        <v>154</v>
      </c>
      <c r="L2136" s="36"/>
      <c r="M2136" s="181" t="s">
        <v>20</v>
      </c>
      <c r="N2136" s="182" t="s">
        <v>48</v>
      </c>
      <c r="O2136" s="37"/>
      <c r="P2136" s="183">
        <f>O2136*H2136</f>
        <v>0</v>
      </c>
      <c r="Q2136" s="183">
        <v>0.00014861</v>
      </c>
      <c r="R2136" s="183">
        <f>Q2136*H2136</f>
        <v>0.01200204082</v>
      </c>
      <c r="S2136" s="183">
        <v>0</v>
      </c>
      <c r="T2136" s="184">
        <f>S2136*H2136</f>
        <v>0</v>
      </c>
      <c r="AR2136" s="19" t="s">
        <v>258</v>
      </c>
      <c r="AT2136" s="19" t="s">
        <v>150</v>
      </c>
      <c r="AU2136" s="19" t="s">
        <v>86</v>
      </c>
      <c r="AY2136" s="19" t="s">
        <v>148</v>
      </c>
      <c r="BE2136" s="185">
        <f>IF(N2136="základní",J2136,0)</f>
        <v>0</v>
      </c>
      <c r="BF2136" s="185">
        <f>IF(N2136="snížená",J2136,0)</f>
        <v>0</v>
      </c>
      <c r="BG2136" s="185">
        <f>IF(N2136="zákl. přenesená",J2136,0)</f>
        <v>0</v>
      </c>
      <c r="BH2136" s="185">
        <f>IF(N2136="sníž. přenesená",J2136,0)</f>
        <v>0</v>
      </c>
      <c r="BI2136" s="185">
        <f>IF(N2136="nulová",J2136,0)</f>
        <v>0</v>
      </c>
      <c r="BJ2136" s="19" t="s">
        <v>86</v>
      </c>
      <c r="BK2136" s="185">
        <f>ROUND(I2136*H2136,2)</f>
        <v>0</v>
      </c>
      <c r="BL2136" s="19" t="s">
        <v>258</v>
      </c>
      <c r="BM2136" s="19" t="s">
        <v>1235</v>
      </c>
    </row>
    <row r="2137" spans="2:47" s="1" customFormat="1" ht="27">
      <c r="B2137" s="36"/>
      <c r="D2137" s="186" t="s">
        <v>156</v>
      </c>
      <c r="F2137" s="187" t="s">
        <v>1238</v>
      </c>
      <c r="I2137" s="147"/>
      <c r="L2137" s="36"/>
      <c r="M2137" s="65"/>
      <c r="N2137" s="37"/>
      <c r="O2137" s="37"/>
      <c r="P2137" s="37"/>
      <c r="Q2137" s="37"/>
      <c r="R2137" s="37"/>
      <c r="S2137" s="37"/>
      <c r="T2137" s="66"/>
      <c r="AT2137" s="19" t="s">
        <v>156</v>
      </c>
      <c r="AU2137" s="19" t="s">
        <v>86</v>
      </c>
    </row>
    <row r="2138" spans="2:51" s="12" customFormat="1" ht="13.5">
      <c r="B2138" s="188"/>
      <c r="D2138" s="186" t="s">
        <v>158</v>
      </c>
      <c r="E2138" s="189" t="s">
        <v>20</v>
      </c>
      <c r="F2138" s="190" t="s">
        <v>1239</v>
      </c>
      <c r="H2138" s="191" t="s">
        <v>20</v>
      </c>
      <c r="I2138" s="192"/>
      <c r="L2138" s="188"/>
      <c r="M2138" s="193"/>
      <c r="N2138" s="194"/>
      <c r="O2138" s="194"/>
      <c r="P2138" s="194"/>
      <c r="Q2138" s="194"/>
      <c r="R2138" s="194"/>
      <c r="S2138" s="194"/>
      <c r="T2138" s="195"/>
      <c r="AT2138" s="191" t="s">
        <v>158</v>
      </c>
      <c r="AU2138" s="191" t="s">
        <v>86</v>
      </c>
      <c r="AV2138" s="12" t="s">
        <v>22</v>
      </c>
      <c r="AW2138" s="12" t="s">
        <v>40</v>
      </c>
      <c r="AX2138" s="12" t="s">
        <v>76</v>
      </c>
      <c r="AY2138" s="191" t="s">
        <v>148</v>
      </c>
    </row>
    <row r="2139" spans="2:51" s="12" customFormat="1" ht="13.5">
      <c r="B2139" s="188"/>
      <c r="D2139" s="186" t="s">
        <v>158</v>
      </c>
      <c r="E2139" s="189" t="s">
        <v>20</v>
      </c>
      <c r="F2139" s="190" t="s">
        <v>160</v>
      </c>
      <c r="H2139" s="191" t="s">
        <v>20</v>
      </c>
      <c r="I2139" s="192"/>
      <c r="L2139" s="188"/>
      <c r="M2139" s="193"/>
      <c r="N2139" s="194"/>
      <c r="O2139" s="194"/>
      <c r="P2139" s="194"/>
      <c r="Q2139" s="194"/>
      <c r="R2139" s="194"/>
      <c r="S2139" s="194"/>
      <c r="T2139" s="195"/>
      <c r="AT2139" s="191" t="s">
        <v>158</v>
      </c>
      <c r="AU2139" s="191" t="s">
        <v>86</v>
      </c>
      <c r="AV2139" s="12" t="s">
        <v>22</v>
      </c>
      <c r="AW2139" s="12" t="s">
        <v>40</v>
      </c>
      <c r="AX2139" s="12" t="s">
        <v>76</v>
      </c>
      <c r="AY2139" s="191" t="s">
        <v>148</v>
      </c>
    </row>
    <row r="2140" spans="2:51" s="12" customFormat="1" ht="13.5">
      <c r="B2140" s="188"/>
      <c r="D2140" s="186" t="s">
        <v>158</v>
      </c>
      <c r="E2140" s="189" t="s">
        <v>20</v>
      </c>
      <c r="F2140" s="190" t="s">
        <v>422</v>
      </c>
      <c r="H2140" s="191" t="s">
        <v>20</v>
      </c>
      <c r="I2140" s="192"/>
      <c r="L2140" s="188"/>
      <c r="M2140" s="193"/>
      <c r="N2140" s="194"/>
      <c r="O2140" s="194"/>
      <c r="P2140" s="194"/>
      <c r="Q2140" s="194"/>
      <c r="R2140" s="194"/>
      <c r="S2140" s="194"/>
      <c r="T2140" s="195"/>
      <c r="AT2140" s="191" t="s">
        <v>158</v>
      </c>
      <c r="AU2140" s="191" t="s">
        <v>86</v>
      </c>
      <c r="AV2140" s="12" t="s">
        <v>22</v>
      </c>
      <c r="AW2140" s="12" t="s">
        <v>40</v>
      </c>
      <c r="AX2140" s="12" t="s">
        <v>76</v>
      </c>
      <c r="AY2140" s="191" t="s">
        <v>148</v>
      </c>
    </row>
    <row r="2141" spans="2:51" s="13" customFormat="1" ht="13.5">
      <c r="B2141" s="196"/>
      <c r="D2141" s="186" t="s">
        <v>158</v>
      </c>
      <c r="E2141" s="205" t="s">
        <v>20</v>
      </c>
      <c r="F2141" s="206" t="s">
        <v>439</v>
      </c>
      <c r="H2141" s="207">
        <v>8.4</v>
      </c>
      <c r="I2141" s="201"/>
      <c r="L2141" s="196"/>
      <c r="M2141" s="202"/>
      <c r="N2141" s="203"/>
      <c r="O2141" s="203"/>
      <c r="P2141" s="203"/>
      <c r="Q2141" s="203"/>
      <c r="R2141" s="203"/>
      <c r="S2141" s="203"/>
      <c r="T2141" s="204"/>
      <c r="AT2141" s="205" t="s">
        <v>158</v>
      </c>
      <c r="AU2141" s="205" t="s">
        <v>86</v>
      </c>
      <c r="AV2141" s="13" t="s">
        <v>86</v>
      </c>
      <c r="AW2141" s="13" t="s">
        <v>40</v>
      </c>
      <c r="AX2141" s="13" t="s">
        <v>76</v>
      </c>
      <c r="AY2141" s="205" t="s">
        <v>148</v>
      </c>
    </row>
    <row r="2142" spans="2:51" s="12" customFormat="1" ht="13.5">
      <c r="B2142" s="188"/>
      <c r="D2142" s="186" t="s">
        <v>158</v>
      </c>
      <c r="E2142" s="189" t="s">
        <v>20</v>
      </c>
      <c r="F2142" s="190" t="s">
        <v>424</v>
      </c>
      <c r="H2142" s="191" t="s">
        <v>20</v>
      </c>
      <c r="I2142" s="192"/>
      <c r="L2142" s="188"/>
      <c r="M2142" s="193"/>
      <c r="N2142" s="194"/>
      <c r="O2142" s="194"/>
      <c r="P2142" s="194"/>
      <c r="Q2142" s="194"/>
      <c r="R2142" s="194"/>
      <c r="S2142" s="194"/>
      <c r="T2142" s="195"/>
      <c r="AT2142" s="191" t="s">
        <v>158</v>
      </c>
      <c r="AU2142" s="191" t="s">
        <v>86</v>
      </c>
      <c r="AV2142" s="12" t="s">
        <v>22</v>
      </c>
      <c r="AW2142" s="12" t="s">
        <v>40</v>
      </c>
      <c r="AX2142" s="12" t="s">
        <v>76</v>
      </c>
      <c r="AY2142" s="191" t="s">
        <v>148</v>
      </c>
    </row>
    <row r="2143" spans="2:51" s="13" customFormat="1" ht="13.5">
      <c r="B2143" s="196"/>
      <c r="D2143" s="186" t="s">
        <v>158</v>
      </c>
      <c r="E2143" s="205" t="s">
        <v>20</v>
      </c>
      <c r="F2143" s="206" t="s">
        <v>440</v>
      </c>
      <c r="H2143" s="207">
        <v>6.9</v>
      </c>
      <c r="I2143" s="201"/>
      <c r="L2143" s="196"/>
      <c r="M2143" s="202"/>
      <c r="N2143" s="203"/>
      <c r="O2143" s="203"/>
      <c r="P2143" s="203"/>
      <c r="Q2143" s="203"/>
      <c r="R2143" s="203"/>
      <c r="S2143" s="203"/>
      <c r="T2143" s="204"/>
      <c r="AT2143" s="205" t="s">
        <v>158</v>
      </c>
      <c r="AU2143" s="205" t="s">
        <v>86</v>
      </c>
      <c r="AV2143" s="13" t="s">
        <v>86</v>
      </c>
      <c r="AW2143" s="13" t="s">
        <v>40</v>
      </c>
      <c r="AX2143" s="13" t="s">
        <v>76</v>
      </c>
      <c r="AY2143" s="205" t="s">
        <v>148</v>
      </c>
    </row>
    <row r="2144" spans="2:51" s="12" customFormat="1" ht="13.5">
      <c r="B2144" s="188"/>
      <c r="D2144" s="186" t="s">
        <v>158</v>
      </c>
      <c r="E2144" s="189" t="s">
        <v>20</v>
      </c>
      <c r="F2144" s="190" t="s">
        <v>426</v>
      </c>
      <c r="H2144" s="191" t="s">
        <v>20</v>
      </c>
      <c r="I2144" s="192"/>
      <c r="L2144" s="188"/>
      <c r="M2144" s="193"/>
      <c r="N2144" s="194"/>
      <c r="O2144" s="194"/>
      <c r="P2144" s="194"/>
      <c r="Q2144" s="194"/>
      <c r="R2144" s="194"/>
      <c r="S2144" s="194"/>
      <c r="T2144" s="195"/>
      <c r="AT2144" s="191" t="s">
        <v>158</v>
      </c>
      <c r="AU2144" s="191" t="s">
        <v>86</v>
      </c>
      <c r="AV2144" s="12" t="s">
        <v>22</v>
      </c>
      <c r="AW2144" s="12" t="s">
        <v>40</v>
      </c>
      <c r="AX2144" s="12" t="s">
        <v>76</v>
      </c>
      <c r="AY2144" s="191" t="s">
        <v>148</v>
      </c>
    </row>
    <row r="2145" spans="2:51" s="13" customFormat="1" ht="13.5">
      <c r="B2145" s="196"/>
      <c r="D2145" s="186" t="s">
        <v>158</v>
      </c>
      <c r="E2145" s="205" t="s">
        <v>20</v>
      </c>
      <c r="F2145" s="206" t="s">
        <v>441</v>
      </c>
      <c r="H2145" s="207">
        <v>5.4</v>
      </c>
      <c r="I2145" s="201"/>
      <c r="L2145" s="196"/>
      <c r="M2145" s="202"/>
      <c r="N2145" s="203"/>
      <c r="O2145" s="203"/>
      <c r="P2145" s="203"/>
      <c r="Q2145" s="203"/>
      <c r="R2145" s="203"/>
      <c r="S2145" s="203"/>
      <c r="T2145" s="204"/>
      <c r="AT2145" s="205" t="s">
        <v>158</v>
      </c>
      <c r="AU2145" s="205" t="s">
        <v>86</v>
      </c>
      <c r="AV2145" s="13" t="s">
        <v>86</v>
      </c>
      <c r="AW2145" s="13" t="s">
        <v>40</v>
      </c>
      <c r="AX2145" s="13" t="s">
        <v>76</v>
      </c>
      <c r="AY2145" s="205" t="s">
        <v>148</v>
      </c>
    </row>
    <row r="2146" spans="2:51" s="12" customFormat="1" ht="13.5">
      <c r="B2146" s="188"/>
      <c r="D2146" s="186" t="s">
        <v>158</v>
      </c>
      <c r="E2146" s="189" t="s">
        <v>20</v>
      </c>
      <c r="F2146" s="190" t="s">
        <v>307</v>
      </c>
      <c r="H2146" s="191" t="s">
        <v>20</v>
      </c>
      <c r="I2146" s="192"/>
      <c r="L2146" s="188"/>
      <c r="M2146" s="193"/>
      <c r="N2146" s="194"/>
      <c r="O2146" s="194"/>
      <c r="P2146" s="194"/>
      <c r="Q2146" s="194"/>
      <c r="R2146" s="194"/>
      <c r="S2146" s="194"/>
      <c r="T2146" s="195"/>
      <c r="AT2146" s="191" t="s">
        <v>158</v>
      </c>
      <c r="AU2146" s="191" t="s">
        <v>86</v>
      </c>
      <c r="AV2146" s="12" t="s">
        <v>22</v>
      </c>
      <c r="AW2146" s="12" t="s">
        <v>40</v>
      </c>
      <c r="AX2146" s="12" t="s">
        <v>76</v>
      </c>
      <c r="AY2146" s="191" t="s">
        <v>148</v>
      </c>
    </row>
    <row r="2147" spans="2:51" s="13" customFormat="1" ht="13.5">
      <c r="B2147" s="196"/>
      <c r="D2147" s="186" t="s">
        <v>158</v>
      </c>
      <c r="E2147" s="205" t="s">
        <v>20</v>
      </c>
      <c r="F2147" s="206" t="s">
        <v>442</v>
      </c>
      <c r="H2147" s="207">
        <v>5.3</v>
      </c>
      <c r="I2147" s="201"/>
      <c r="L2147" s="196"/>
      <c r="M2147" s="202"/>
      <c r="N2147" s="203"/>
      <c r="O2147" s="203"/>
      <c r="P2147" s="203"/>
      <c r="Q2147" s="203"/>
      <c r="R2147" s="203"/>
      <c r="S2147" s="203"/>
      <c r="T2147" s="204"/>
      <c r="AT2147" s="205" t="s">
        <v>158</v>
      </c>
      <c r="AU2147" s="205" t="s">
        <v>86</v>
      </c>
      <c r="AV2147" s="13" t="s">
        <v>86</v>
      </c>
      <c r="AW2147" s="13" t="s">
        <v>40</v>
      </c>
      <c r="AX2147" s="13" t="s">
        <v>76</v>
      </c>
      <c r="AY2147" s="205" t="s">
        <v>148</v>
      </c>
    </row>
    <row r="2148" spans="2:51" s="13" customFormat="1" ht="13.5">
      <c r="B2148" s="196"/>
      <c r="D2148" s="186" t="s">
        <v>158</v>
      </c>
      <c r="E2148" s="205" t="s">
        <v>20</v>
      </c>
      <c r="F2148" s="206" t="s">
        <v>443</v>
      </c>
      <c r="H2148" s="207">
        <v>5.03</v>
      </c>
      <c r="I2148" s="201"/>
      <c r="L2148" s="196"/>
      <c r="M2148" s="202"/>
      <c r="N2148" s="203"/>
      <c r="O2148" s="203"/>
      <c r="P2148" s="203"/>
      <c r="Q2148" s="203"/>
      <c r="R2148" s="203"/>
      <c r="S2148" s="203"/>
      <c r="T2148" s="204"/>
      <c r="AT2148" s="205" t="s">
        <v>158</v>
      </c>
      <c r="AU2148" s="205" t="s">
        <v>86</v>
      </c>
      <c r="AV2148" s="13" t="s">
        <v>86</v>
      </c>
      <c r="AW2148" s="13" t="s">
        <v>40</v>
      </c>
      <c r="AX2148" s="13" t="s">
        <v>76</v>
      </c>
      <c r="AY2148" s="205" t="s">
        <v>148</v>
      </c>
    </row>
    <row r="2149" spans="2:51" s="12" customFormat="1" ht="13.5">
      <c r="B2149" s="188"/>
      <c r="D2149" s="186" t="s">
        <v>158</v>
      </c>
      <c r="E2149" s="189" t="s">
        <v>20</v>
      </c>
      <c r="F2149" s="190" t="s">
        <v>430</v>
      </c>
      <c r="H2149" s="191" t="s">
        <v>20</v>
      </c>
      <c r="I2149" s="192"/>
      <c r="L2149" s="188"/>
      <c r="M2149" s="193"/>
      <c r="N2149" s="194"/>
      <c r="O2149" s="194"/>
      <c r="P2149" s="194"/>
      <c r="Q2149" s="194"/>
      <c r="R2149" s="194"/>
      <c r="S2149" s="194"/>
      <c r="T2149" s="195"/>
      <c r="AT2149" s="191" t="s">
        <v>158</v>
      </c>
      <c r="AU2149" s="191" t="s">
        <v>86</v>
      </c>
      <c r="AV2149" s="12" t="s">
        <v>22</v>
      </c>
      <c r="AW2149" s="12" t="s">
        <v>40</v>
      </c>
      <c r="AX2149" s="12" t="s">
        <v>76</v>
      </c>
      <c r="AY2149" s="191" t="s">
        <v>148</v>
      </c>
    </row>
    <row r="2150" spans="2:51" s="13" customFormat="1" ht="13.5">
      <c r="B2150" s="196"/>
      <c r="D2150" s="186" t="s">
        <v>158</v>
      </c>
      <c r="E2150" s="205" t="s">
        <v>20</v>
      </c>
      <c r="F2150" s="206" t="s">
        <v>1240</v>
      </c>
      <c r="H2150" s="207">
        <v>4.5</v>
      </c>
      <c r="I2150" s="201"/>
      <c r="L2150" s="196"/>
      <c r="M2150" s="202"/>
      <c r="N2150" s="203"/>
      <c r="O2150" s="203"/>
      <c r="P2150" s="203"/>
      <c r="Q2150" s="203"/>
      <c r="R2150" s="203"/>
      <c r="S2150" s="203"/>
      <c r="T2150" s="204"/>
      <c r="AT2150" s="205" t="s">
        <v>158</v>
      </c>
      <c r="AU2150" s="205" t="s">
        <v>86</v>
      </c>
      <c r="AV2150" s="13" t="s">
        <v>86</v>
      </c>
      <c r="AW2150" s="13" t="s">
        <v>40</v>
      </c>
      <c r="AX2150" s="13" t="s">
        <v>76</v>
      </c>
      <c r="AY2150" s="205" t="s">
        <v>148</v>
      </c>
    </row>
    <row r="2151" spans="2:51" s="12" customFormat="1" ht="13.5">
      <c r="B2151" s="188"/>
      <c r="D2151" s="186" t="s">
        <v>158</v>
      </c>
      <c r="E2151" s="189" t="s">
        <v>20</v>
      </c>
      <c r="F2151" s="190" t="s">
        <v>432</v>
      </c>
      <c r="H2151" s="191" t="s">
        <v>20</v>
      </c>
      <c r="I2151" s="192"/>
      <c r="L2151" s="188"/>
      <c r="M2151" s="193"/>
      <c r="N2151" s="194"/>
      <c r="O2151" s="194"/>
      <c r="P2151" s="194"/>
      <c r="Q2151" s="194"/>
      <c r="R2151" s="194"/>
      <c r="S2151" s="194"/>
      <c r="T2151" s="195"/>
      <c r="AT2151" s="191" t="s">
        <v>158</v>
      </c>
      <c r="AU2151" s="191" t="s">
        <v>86</v>
      </c>
      <c r="AV2151" s="12" t="s">
        <v>22</v>
      </c>
      <c r="AW2151" s="12" t="s">
        <v>40</v>
      </c>
      <c r="AX2151" s="12" t="s">
        <v>76</v>
      </c>
      <c r="AY2151" s="191" t="s">
        <v>148</v>
      </c>
    </row>
    <row r="2152" spans="2:51" s="13" customFormat="1" ht="13.5">
      <c r="B2152" s="196"/>
      <c r="D2152" s="186" t="s">
        <v>158</v>
      </c>
      <c r="E2152" s="205" t="s">
        <v>20</v>
      </c>
      <c r="F2152" s="206" t="s">
        <v>1241</v>
      </c>
      <c r="H2152" s="207">
        <v>4.851</v>
      </c>
      <c r="I2152" s="201"/>
      <c r="L2152" s="196"/>
      <c r="M2152" s="202"/>
      <c r="N2152" s="203"/>
      <c r="O2152" s="203"/>
      <c r="P2152" s="203"/>
      <c r="Q2152" s="203"/>
      <c r="R2152" s="203"/>
      <c r="S2152" s="203"/>
      <c r="T2152" s="204"/>
      <c r="AT2152" s="205" t="s">
        <v>158</v>
      </c>
      <c r="AU2152" s="205" t="s">
        <v>86</v>
      </c>
      <c r="AV2152" s="13" t="s">
        <v>86</v>
      </c>
      <c r="AW2152" s="13" t="s">
        <v>40</v>
      </c>
      <c r="AX2152" s="13" t="s">
        <v>76</v>
      </c>
      <c r="AY2152" s="205" t="s">
        <v>148</v>
      </c>
    </row>
    <row r="2153" spans="2:51" s="14" customFormat="1" ht="13.5">
      <c r="B2153" s="208"/>
      <c r="D2153" s="186" t="s">
        <v>158</v>
      </c>
      <c r="E2153" s="209" t="s">
        <v>20</v>
      </c>
      <c r="F2153" s="210" t="s">
        <v>188</v>
      </c>
      <c r="H2153" s="211">
        <v>40.381</v>
      </c>
      <c r="I2153" s="212"/>
      <c r="L2153" s="208"/>
      <c r="M2153" s="213"/>
      <c r="N2153" s="214"/>
      <c r="O2153" s="214"/>
      <c r="P2153" s="214"/>
      <c r="Q2153" s="214"/>
      <c r="R2153" s="214"/>
      <c r="S2153" s="214"/>
      <c r="T2153" s="215"/>
      <c r="AT2153" s="209" t="s">
        <v>158</v>
      </c>
      <c r="AU2153" s="209" t="s">
        <v>86</v>
      </c>
      <c r="AV2153" s="14" t="s">
        <v>170</v>
      </c>
      <c r="AW2153" s="14" t="s">
        <v>40</v>
      </c>
      <c r="AX2153" s="14" t="s">
        <v>76</v>
      </c>
      <c r="AY2153" s="209" t="s">
        <v>148</v>
      </c>
    </row>
    <row r="2154" spans="2:51" s="12" customFormat="1" ht="13.5">
      <c r="B2154" s="188"/>
      <c r="D2154" s="186" t="s">
        <v>158</v>
      </c>
      <c r="E2154" s="189" t="s">
        <v>20</v>
      </c>
      <c r="F2154" s="190" t="s">
        <v>1242</v>
      </c>
      <c r="H2154" s="191" t="s">
        <v>20</v>
      </c>
      <c r="I2154" s="192"/>
      <c r="L2154" s="188"/>
      <c r="M2154" s="193"/>
      <c r="N2154" s="194"/>
      <c r="O2154" s="194"/>
      <c r="P2154" s="194"/>
      <c r="Q2154" s="194"/>
      <c r="R2154" s="194"/>
      <c r="S2154" s="194"/>
      <c r="T2154" s="195"/>
      <c r="AT2154" s="191" t="s">
        <v>158</v>
      </c>
      <c r="AU2154" s="191" t="s">
        <v>86</v>
      </c>
      <c r="AV2154" s="12" t="s">
        <v>22</v>
      </c>
      <c r="AW2154" s="12" t="s">
        <v>40</v>
      </c>
      <c r="AX2154" s="12" t="s">
        <v>76</v>
      </c>
      <c r="AY2154" s="191" t="s">
        <v>148</v>
      </c>
    </row>
    <row r="2155" spans="2:51" s="13" customFormat="1" ht="13.5">
      <c r="B2155" s="196"/>
      <c r="D2155" s="186" t="s">
        <v>158</v>
      </c>
      <c r="E2155" s="205" t="s">
        <v>20</v>
      </c>
      <c r="F2155" s="206" t="s">
        <v>1243</v>
      </c>
      <c r="H2155" s="207">
        <v>40.381</v>
      </c>
      <c r="I2155" s="201"/>
      <c r="L2155" s="196"/>
      <c r="M2155" s="202"/>
      <c r="N2155" s="203"/>
      <c r="O2155" s="203"/>
      <c r="P2155" s="203"/>
      <c r="Q2155" s="203"/>
      <c r="R2155" s="203"/>
      <c r="S2155" s="203"/>
      <c r="T2155" s="204"/>
      <c r="AT2155" s="205" t="s">
        <v>158</v>
      </c>
      <c r="AU2155" s="205" t="s">
        <v>86</v>
      </c>
      <c r="AV2155" s="13" t="s">
        <v>86</v>
      </c>
      <c r="AW2155" s="13" t="s">
        <v>40</v>
      </c>
      <c r="AX2155" s="13" t="s">
        <v>76</v>
      </c>
      <c r="AY2155" s="205" t="s">
        <v>148</v>
      </c>
    </row>
    <row r="2156" spans="2:51" s="14" customFormat="1" ht="13.5">
      <c r="B2156" s="208"/>
      <c r="D2156" s="186" t="s">
        <v>158</v>
      </c>
      <c r="E2156" s="209" t="s">
        <v>20</v>
      </c>
      <c r="F2156" s="210" t="s">
        <v>188</v>
      </c>
      <c r="H2156" s="211">
        <v>40.381</v>
      </c>
      <c r="I2156" s="212"/>
      <c r="L2156" s="208"/>
      <c r="M2156" s="213"/>
      <c r="N2156" s="214"/>
      <c r="O2156" s="214"/>
      <c r="P2156" s="214"/>
      <c r="Q2156" s="214"/>
      <c r="R2156" s="214"/>
      <c r="S2156" s="214"/>
      <c r="T2156" s="215"/>
      <c r="AT2156" s="209" t="s">
        <v>158</v>
      </c>
      <c r="AU2156" s="209" t="s">
        <v>86</v>
      </c>
      <c r="AV2156" s="14" t="s">
        <v>170</v>
      </c>
      <c r="AW2156" s="14" t="s">
        <v>40</v>
      </c>
      <c r="AX2156" s="14" t="s">
        <v>76</v>
      </c>
      <c r="AY2156" s="209" t="s">
        <v>148</v>
      </c>
    </row>
    <row r="2157" spans="2:51" s="15" customFormat="1" ht="13.5">
      <c r="B2157" s="216"/>
      <c r="D2157" s="197" t="s">
        <v>158</v>
      </c>
      <c r="E2157" s="217" t="s">
        <v>20</v>
      </c>
      <c r="F2157" s="218" t="s">
        <v>191</v>
      </c>
      <c r="H2157" s="219">
        <v>80.762</v>
      </c>
      <c r="I2157" s="220"/>
      <c r="L2157" s="216"/>
      <c r="M2157" s="221"/>
      <c r="N2157" s="222"/>
      <c r="O2157" s="222"/>
      <c r="P2157" s="222"/>
      <c r="Q2157" s="222"/>
      <c r="R2157" s="222"/>
      <c r="S2157" s="222"/>
      <c r="T2157" s="223"/>
      <c r="AT2157" s="224" t="s">
        <v>158</v>
      </c>
      <c r="AU2157" s="224" t="s">
        <v>86</v>
      </c>
      <c r="AV2157" s="15" t="s">
        <v>155</v>
      </c>
      <c r="AW2157" s="15" t="s">
        <v>40</v>
      </c>
      <c r="AX2157" s="15" t="s">
        <v>22</v>
      </c>
      <c r="AY2157" s="224" t="s">
        <v>148</v>
      </c>
    </row>
    <row r="2158" spans="2:65" s="1" customFormat="1" ht="22.5" customHeight="1">
      <c r="B2158" s="173"/>
      <c r="C2158" s="174" t="s">
        <v>1244</v>
      </c>
      <c r="D2158" s="174" t="s">
        <v>150</v>
      </c>
      <c r="E2158" s="175" t="s">
        <v>1245</v>
      </c>
      <c r="F2158" s="176" t="s">
        <v>1246</v>
      </c>
      <c r="G2158" s="177" t="s">
        <v>304</v>
      </c>
      <c r="H2158" s="178">
        <v>3</v>
      </c>
      <c r="I2158" s="179"/>
      <c r="J2158" s="180">
        <f>ROUND(I2158*H2158,2)</f>
        <v>0</v>
      </c>
      <c r="K2158" s="176" t="s">
        <v>154</v>
      </c>
      <c r="L2158" s="36"/>
      <c r="M2158" s="181" t="s">
        <v>20</v>
      </c>
      <c r="N2158" s="182" t="s">
        <v>48</v>
      </c>
      <c r="O2158" s="37"/>
      <c r="P2158" s="183">
        <f>O2158*H2158</f>
        <v>0</v>
      </c>
      <c r="Q2158" s="183">
        <v>0.0008692096</v>
      </c>
      <c r="R2158" s="183">
        <f>Q2158*H2158</f>
        <v>0.0026076288</v>
      </c>
      <c r="S2158" s="183">
        <v>0</v>
      </c>
      <c r="T2158" s="184">
        <f>S2158*H2158</f>
        <v>0</v>
      </c>
      <c r="AR2158" s="19" t="s">
        <v>258</v>
      </c>
      <c r="AT2158" s="19" t="s">
        <v>150</v>
      </c>
      <c r="AU2158" s="19" t="s">
        <v>86</v>
      </c>
      <c r="AY2158" s="19" t="s">
        <v>148</v>
      </c>
      <c r="BE2158" s="185">
        <f>IF(N2158="základní",J2158,0)</f>
        <v>0</v>
      </c>
      <c r="BF2158" s="185">
        <f>IF(N2158="snížená",J2158,0)</f>
        <v>0</v>
      </c>
      <c r="BG2158" s="185">
        <f>IF(N2158="zákl. přenesená",J2158,0)</f>
        <v>0</v>
      </c>
      <c r="BH2158" s="185">
        <f>IF(N2158="sníž. přenesená",J2158,0)</f>
        <v>0</v>
      </c>
      <c r="BI2158" s="185">
        <f>IF(N2158="nulová",J2158,0)</f>
        <v>0</v>
      </c>
      <c r="BJ2158" s="19" t="s">
        <v>86</v>
      </c>
      <c r="BK2158" s="185">
        <f>ROUND(I2158*H2158,2)</f>
        <v>0</v>
      </c>
      <c r="BL2158" s="19" t="s">
        <v>258</v>
      </c>
      <c r="BM2158" s="19" t="s">
        <v>1244</v>
      </c>
    </row>
    <row r="2159" spans="2:47" s="1" customFormat="1" ht="27">
      <c r="B2159" s="36"/>
      <c r="D2159" s="186" t="s">
        <v>156</v>
      </c>
      <c r="F2159" s="187" t="s">
        <v>1247</v>
      </c>
      <c r="I2159" s="147"/>
      <c r="L2159" s="36"/>
      <c r="M2159" s="65"/>
      <c r="N2159" s="37"/>
      <c r="O2159" s="37"/>
      <c r="P2159" s="37"/>
      <c r="Q2159" s="37"/>
      <c r="R2159" s="37"/>
      <c r="S2159" s="37"/>
      <c r="T2159" s="66"/>
      <c r="AT2159" s="19" t="s">
        <v>156</v>
      </c>
      <c r="AU2159" s="19" t="s">
        <v>86</v>
      </c>
    </row>
    <row r="2160" spans="2:51" s="12" customFormat="1" ht="13.5">
      <c r="B2160" s="188"/>
      <c r="D2160" s="186" t="s">
        <v>158</v>
      </c>
      <c r="E2160" s="189" t="s">
        <v>20</v>
      </c>
      <c r="F2160" s="190" t="s">
        <v>1248</v>
      </c>
      <c r="H2160" s="191" t="s">
        <v>20</v>
      </c>
      <c r="I2160" s="192"/>
      <c r="L2160" s="188"/>
      <c r="M2160" s="193"/>
      <c r="N2160" s="194"/>
      <c r="O2160" s="194"/>
      <c r="P2160" s="194"/>
      <c r="Q2160" s="194"/>
      <c r="R2160" s="194"/>
      <c r="S2160" s="194"/>
      <c r="T2160" s="195"/>
      <c r="AT2160" s="191" t="s">
        <v>158</v>
      </c>
      <c r="AU2160" s="191" t="s">
        <v>86</v>
      </c>
      <c r="AV2160" s="12" t="s">
        <v>22</v>
      </c>
      <c r="AW2160" s="12" t="s">
        <v>40</v>
      </c>
      <c r="AX2160" s="12" t="s">
        <v>76</v>
      </c>
      <c r="AY2160" s="191" t="s">
        <v>148</v>
      </c>
    </row>
    <row r="2161" spans="2:51" s="12" customFormat="1" ht="13.5">
      <c r="B2161" s="188"/>
      <c r="D2161" s="186" t="s">
        <v>158</v>
      </c>
      <c r="E2161" s="189" t="s">
        <v>20</v>
      </c>
      <c r="F2161" s="190" t="s">
        <v>879</v>
      </c>
      <c r="H2161" s="191" t="s">
        <v>20</v>
      </c>
      <c r="I2161" s="192"/>
      <c r="L2161" s="188"/>
      <c r="M2161" s="193"/>
      <c r="N2161" s="194"/>
      <c r="O2161" s="194"/>
      <c r="P2161" s="194"/>
      <c r="Q2161" s="194"/>
      <c r="R2161" s="194"/>
      <c r="S2161" s="194"/>
      <c r="T2161" s="195"/>
      <c r="AT2161" s="191" t="s">
        <v>158</v>
      </c>
      <c r="AU2161" s="191" t="s">
        <v>86</v>
      </c>
      <c r="AV2161" s="12" t="s">
        <v>22</v>
      </c>
      <c r="AW2161" s="12" t="s">
        <v>40</v>
      </c>
      <c r="AX2161" s="12" t="s">
        <v>76</v>
      </c>
      <c r="AY2161" s="191" t="s">
        <v>148</v>
      </c>
    </row>
    <row r="2162" spans="2:51" s="12" customFormat="1" ht="13.5">
      <c r="B2162" s="188"/>
      <c r="D2162" s="186" t="s">
        <v>158</v>
      </c>
      <c r="E2162" s="189" t="s">
        <v>20</v>
      </c>
      <c r="F2162" s="190" t="s">
        <v>426</v>
      </c>
      <c r="H2162" s="191" t="s">
        <v>20</v>
      </c>
      <c r="I2162" s="192"/>
      <c r="L2162" s="188"/>
      <c r="M2162" s="193"/>
      <c r="N2162" s="194"/>
      <c r="O2162" s="194"/>
      <c r="P2162" s="194"/>
      <c r="Q2162" s="194"/>
      <c r="R2162" s="194"/>
      <c r="S2162" s="194"/>
      <c r="T2162" s="195"/>
      <c r="AT2162" s="191" t="s">
        <v>158</v>
      </c>
      <c r="AU2162" s="191" t="s">
        <v>86</v>
      </c>
      <c r="AV2162" s="12" t="s">
        <v>22</v>
      </c>
      <c r="AW2162" s="12" t="s">
        <v>40</v>
      </c>
      <c r="AX2162" s="12" t="s">
        <v>76</v>
      </c>
      <c r="AY2162" s="191" t="s">
        <v>148</v>
      </c>
    </row>
    <row r="2163" spans="2:51" s="13" customFormat="1" ht="13.5">
      <c r="B2163" s="196"/>
      <c r="D2163" s="186" t="s">
        <v>158</v>
      </c>
      <c r="E2163" s="205" t="s">
        <v>20</v>
      </c>
      <c r="F2163" s="206" t="s">
        <v>22</v>
      </c>
      <c r="H2163" s="207">
        <v>1</v>
      </c>
      <c r="I2163" s="201"/>
      <c r="L2163" s="196"/>
      <c r="M2163" s="202"/>
      <c r="N2163" s="203"/>
      <c r="O2163" s="203"/>
      <c r="P2163" s="203"/>
      <c r="Q2163" s="203"/>
      <c r="R2163" s="203"/>
      <c r="S2163" s="203"/>
      <c r="T2163" s="204"/>
      <c r="AT2163" s="205" t="s">
        <v>158</v>
      </c>
      <c r="AU2163" s="205" t="s">
        <v>86</v>
      </c>
      <c r="AV2163" s="13" t="s">
        <v>86</v>
      </c>
      <c r="AW2163" s="13" t="s">
        <v>40</v>
      </c>
      <c r="AX2163" s="13" t="s">
        <v>76</v>
      </c>
      <c r="AY2163" s="205" t="s">
        <v>148</v>
      </c>
    </row>
    <row r="2164" spans="2:51" s="12" customFormat="1" ht="13.5">
      <c r="B2164" s="188"/>
      <c r="D2164" s="186" t="s">
        <v>158</v>
      </c>
      <c r="E2164" s="189" t="s">
        <v>20</v>
      </c>
      <c r="F2164" s="190" t="s">
        <v>307</v>
      </c>
      <c r="H2164" s="191" t="s">
        <v>20</v>
      </c>
      <c r="I2164" s="192"/>
      <c r="L2164" s="188"/>
      <c r="M2164" s="193"/>
      <c r="N2164" s="194"/>
      <c r="O2164" s="194"/>
      <c r="P2164" s="194"/>
      <c r="Q2164" s="194"/>
      <c r="R2164" s="194"/>
      <c r="S2164" s="194"/>
      <c r="T2164" s="195"/>
      <c r="AT2164" s="191" t="s">
        <v>158</v>
      </c>
      <c r="AU2164" s="191" t="s">
        <v>86</v>
      </c>
      <c r="AV2164" s="12" t="s">
        <v>22</v>
      </c>
      <c r="AW2164" s="12" t="s">
        <v>40</v>
      </c>
      <c r="AX2164" s="12" t="s">
        <v>76</v>
      </c>
      <c r="AY2164" s="191" t="s">
        <v>148</v>
      </c>
    </row>
    <row r="2165" spans="2:51" s="13" customFormat="1" ht="13.5">
      <c r="B2165" s="196"/>
      <c r="D2165" s="186" t="s">
        <v>158</v>
      </c>
      <c r="E2165" s="205" t="s">
        <v>20</v>
      </c>
      <c r="F2165" s="206" t="s">
        <v>86</v>
      </c>
      <c r="H2165" s="207">
        <v>2</v>
      </c>
      <c r="I2165" s="201"/>
      <c r="L2165" s="196"/>
      <c r="M2165" s="202"/>
      <c r="N2165" s="203"/>
      <c r="O2165" s="203"/>
      <c r="P2165" s="203"/>
      <c r="Q2165" s="203"/>
      <c r="R2165" s="203"/>
      <c r="S2165" s="203"/>
      <c r="T2165" s="204"/>
      <c r="AT2165" s="205" t="s">
        <v>158</v>
      </c>
      <c r="AU2165" s="205" t="s">
        <v>86</v>
      </c>
      <c r="AV2165" s="13" t="s">
        <v>86</v>
      </c>
      <c r="AW2165" s="13" t="s">
        <v>40</v>
      </c>
      <c r="AX2165" s="13" t="s">
        <v>76</v>
      </c>
      <c r="AY2165" s="205" t="s">
        <v>148</v>
      </c>
    </row>
    <row r="2166" spans="2:51" s="15" customFormat="1" ht="13.5">
      <c r="B2166" s="216"/>
      <c r="D2166" s="197" t="s">
        <v>158</v>
      </c>
      <c r="E2166" s="217" t="s">
        <v>20</v>
      </c>
      <c r="F2166" s="218" t="s">
        <v>191</v>
      </c>
      <c r="H2166" s="219">
        <v>3</v>
      </c>
      <c r="I2166" s="220"/>
      <c r="L2166" s="216"/>
      <c r="M2166" s="221"/>
      <c r="N2166" s="222"/>
      <c r="O2166" s="222"/>
      <c r="P2166" s="222"/>
      <c r="Q2166" s="222"/>
      <c r="R2166" s="222"/>
      <c r="S2166" s="222"/>
      <c r="T2166" s="223"/>
      <c r="AT2166" s="224" t="s">
        <v>158</v>
      </c>
      <c r="AU2166" s="224" t="s">
        <v>86</v>
      </c>
      <c r="AV2166" s="15" t="s">
        <v>155</v>
      </c>
      <c r="AW2166" s="15" t="s">
        <v>40</v>
      </c>
      <c r="AX2166" s="15" t="s">
        <v>22</v>
      </c>
      <c r="AY2166" s="224" t="s">
        <v>148</v>
      </c>
    </row>
    <row r="2167" spans="2:65" s="1" customFormat="1" ht="22.5" customHeight="1">
      <c r="B2167" s="173"/>
      <c r="C2167" s="225" t="s">
        <v>1249</v>
      </c>
      <c r="D2167" s="225" t="s">
        <v>230</v>
      </c>
      <c r="E2167" s="226" t="s">
        <v>1250</v>
      </c>
      <c r="F2167" s="227" t="s">
        <v>1251</v>
      </c>
      <c r="G2167" s="228" t="s">
        <v>304</v>
      </c>
      <c r="H2167" s="229">
        <v>1</v>
      </c>
      <c r="I2167" s="230"/>
      <c r="J2167" s="231">
        <f>ROUND(I2167*H2167,2)</f>
        <v>0</v>
      </c>
      <c r="K2167" s="227" t="s">
        <v>154</v>
      </c>
      <c r="L2167" s="232"/>
      <c r="M2167" s="233" t="s">
        <v>20</v>
      </c>
      <c r="N2167" s="234" t="s">
        <v>48</v>
      </c>
      <c r="O2167" s="37"/>
      <c r="P2167" s="183">
        <f>O2167*H2167</f>
        <v>0</v>
      </c>
      <c r="Q2167" s="183">
        <v>0.068</v>
      </c>
      <c r="R2167" s="183">
        <f>Q2167*H2167</f>
        <v>0.068</v>
      </c>
      <c r="S2167" s="183">
        <v>0</v>
      </c>
      <c r="T2167" s="184">
        <f>S2167*H2167</f>
        <v>0</v>
      </c>
      <c r="AR2167" s="19" t="s">
        <v>412</v>
      </c>
      <c r="AT2167" s="19" t="s">
        <v>230</v>
      </c>
      <c r="AU2167" s="19" t="s">
        <v>86</v>
      </c>
      <c r="AY2167" s="19" t="s">
        <v>148</v>
      </c>
      <c r="BE2167" s="185">
        <f>IF(N2167="základní",J2167,0)</f>
        <v>0</v>
      </c>
      <c r="BF2167" s="185">
        <f>IF(N2167="snížená",J2167,0)</f>
        <v>0</v>
      </c>
      <c r="BG2167" s="185">
        <f>IF(N2167="zákl. přenesená",J2167,0)</f>
        <v>0</v>
      </c>
      <c r="BH2167" s="185">
        <f>IF(N2167="sníž. přenesená",J2167,0)</f>
        <v>0</v>
      </c>
      <c r="BI2167" s="185">
        <f>IF(N2167="nulová",J2167,0)</f>
        <v>0</v>
      </c>
      <c r="BJ2167" s="19" t="s">
        <v>86</v>
      </c>
      <c r="BK2167" s="185">
        <f>ROUND(I2167*H2167,2)</f>
        <v>0</v>
      </c>
      <c r="BL2167" s="19" t="s">
        <v>258</v>
      </c>
      <c r="BM2167" s="19" t="s">
        <v>1252</v>
      </c>
    </row>
    <row r="2168" spans="2:51" s="12" customFormat="1" ht="27">
      <c r="B2168" s="188"/>
      <c r="D2168" s="186" t="s">
        <v>158</v>
      </c>
      <c r="E2168" s="189" t="s">
        <v>20</v>
      </c>
      <c r="F2168" s="190" t="s">
        <v>1253</v>
      </c>
      <c r="H2168" s="191" t="s">
        <v>20</v>
      </c>
      <c r="I2168" s="192"/>
      <c r="L2168" s="188"/>
      <c r="M2168" s="193"/>
      <c r="N2168" s="194"/>
      <c r="O2168" s="194"/>
      <c r="P2168" s="194"/>
      <c r="Q2168" s="194"/>
      <c r="R2168" s="194"/>
      <c r="S2168" s="194"/>
      <c r="T2168" s="195"/>
      <c r="AT2168" s="191" t="s">
        <v>158</v>
      </c>
      <c r="AU2168" s="191" t="s">
        <v>86</v>
      </c>
      <c r="AV2168" s="12" t="s">
        <v>22</v>
      </c>
      <c r="AW2168" s="12" t="s">
        <v>40</v>
      </c>
      <c r="AX2168" s="12" t="s">
        <v>76</v>
      </c>
      <c r="AY2168" s="191" t="s">
        <v>148</v>
      </c>
    </row>
    <row r="2169" spans="2:51" s="12" customFormat="1" ht="13.5">
      <c r="B2169" s="188"/>
      <c r="D2169" s="186" t="s">
        <v>158</v>
      </c>
      <c r="E2169" s="189" t="s">
        <v>20</v>
      </c>
      <c r="F2169" s="190" t="s">
        <v>1254</v>
      </c>
      <c r="H2169" s="191" t="s">
        <v>20</v>
      </c>
      <c r="I2169" s="192"/>
      <c r="L2169" s="188"/>
      <c r="M2169" s="193"/>
      <c r="N2169" s="194"/>
      <c r="O2169" s="194"/>
      <c r="P2169" s="194"/>
      <c r="Q2169" s="194"/>
      <c r="R2169" s="194"/>
      <c r="S2169" s="194"/>
      <c r="T2169" s="195"/>
      <c r="AT2169" s="191" t="s">
        <v>158</v>
      </c>
      <c r="AU2169" s="191" t="s">
        <v>86</v>
      </c>
      <c r="AV2169" s="12" t="s">
        <v>22</v>
      </c>
      <c r="AW2169" s="12" t="s">
        <v>40</v>
      </c>
      <c r="AX2169" s="12" t="s">
        <v>76</v>
      </c>
      <c r="AY2169" s="191" t="s">
        <v>148</v>
      </c>
    </row>
    <row r="2170" spans="2:51" s="13" customFormat="1" ht="13.5">
      <c r="B2170" s="196"/>
      <c r="D2170" s="197" t="s">
        <v>158</v>
      </c>
      <c r="E2170" s="198" t="s">
        <v>20</v>
      </c>
      <c r="F2170" s="199" t="s">
        <v>1255</v>
      </c>
      <c r="H2170" s="200">
        <v>1</v>
      </c>
      <c r="I2170" s="201"/>
      <c r="L2170" s="196"/>
      <c r="M2170" s="202"/>
      <c r="N2170" s="203"/>
      <c r="O2170" s="203"/>
      <c r="P2170" s="203"/>
      <c r="Q2170" s="203"/>
      <c r="R2170" s="203"/>
      <c r="S2170" s="203"/>
      <c r="T2170" s="204"/>
      <c r="AT2170" s="205" t="s">
        <v>158</v>
      </c>
      <c r="AU2170" s="205" t="s">
        <v>86</v>
      </c>
      <c r="AV2170" s="13" t="s">
        <v>86</v>
      </c>
      <c r="AW2170" s="13" t="s">
        <v>40</v>
      </c>
      <c r="AX2170" s="13" t="s">
        <v>22</v>
      </c>
      <c r="AY2170" s="205" t="s">
        <v>148</v>
      </c>
    </row>
    <row r="2171" spans="2:65" s="1" customFormat="1" ht="22.5" customHeight="1">
      <c r="B2171" s="173"/>
      <c r="C2171" s="225" t="s">
        <v>1256</v>
      </c>
      <c r="D2171" s="225" t="s">
        <v>230</v>
      </c>
      <c r="E2171" s="226" t="s">
        <v>1257</v>
      </c>
      <c r="F2171" s="227" t="s">
        <v>1251</v>
      </c>
      <c r="G2171" s="228" t="s">
        <v>304</v>
      </c>
      <c r="H2171" s="229">
        <v>1</v>
      </c>
      <c r="I2171" s="230"/>
      <c r="J2171" s="231">
        <f>ROUND(I2171*H2171,2)</f>
        <v>0</v>
      </c>
      <c r="K2171" s="227" t="s">
        <v>154</v>
      </c>
      <c r="L2171" s="232"/>
      <c r="M2171" s="233" t="s">
        <v>20</v>
      </c>
      <c r="N2171" s="234" t="s">
        <v>48</v>
      </c>
      <c r="O2171" s="37"/>
      <c r="P2171" s="183">
        <f>O2171*H2171</f>
        <v>0</v>
      </c>
      <c r="Q2171" s="183">
        <v>0.074</v>
      </c>
      <c r="R2171" s="183">
        <f>Q2171*H2171</f>
        <v>0.074</v>
      </c>
      <c r="S2171" s="183">
        <v>0</v>
      </c>
      <c r="T2171" s="184">
        <f>S2171*H2171</f>
        <v>0</v>
      </c>
      <c r="AR2171" s="19" t="s">
        <v>412</v>
      </c>
      <c r="AT2171" s="19" t="s">
        <v>230</v>
      </c>
      <c r="AU2171" s="19" t="s">
        <v>86</v>
      </c>
      <c r="AY2171" s="19" t="s">
        <v>148</v>
      </c>
      <c r="BE2171" s="185">
        <f>IF(N2171="základní",J2171,0)</f>
        <v>0</v>
      </c>
      <c r="BF2171" s="185">
        <f>IF(N2171="snížená",J2171,0)</f>
        <v>0</v>
      </c>
      <c r="BG2171" s="185">
        <f>IF(N2171="zákl. přenesená",J2171,0)</f>
        <v>0</v>
      </c>
      <c r="BH2171" s="185">
        <f>IF(N2171="sníž. přenesená",J2171,0)</f>
        <v>0</v>
      </c>
      <c r="BI2171" s="185">
        <f>IF(N2171="nulová",J2171,0)</f>
        <v>0</v>
      </c>
      <c r="BJ2171" s="19" t="s">
        <v>86</v>
      </c>
      <c r="BK2171" s="185">
        <f>ROUND(I2171*H2171,2)</f>
        <v>0</v>
      </c>
      <c r="BL2171" s="19" t="s">
        <v>258</v>
      </c>
      <c r="BM2171" s="19" t="s">
        <v>1258</v>
      </c>
    </row>
    <row r="2172" spans="2:51" s="12" customFormat="1" ht="27">
      <c r="B2172" s="188"/>
      <c r="D2172" s="186" t="s">
        <v>158</v>
      </c>
      <c r="E2172" s="189" t="s">
        <v>20</v>
      </c>
      <c r="F2172" s="190" t="s">
        <v>1259</v>
      </c>
      <c r="H2172" s="191" t="s">
        <v>20</v>
      </c>
      <c r="I2172" s="192"/>
      <c r="L2172" s="188"/>
      <c r="M2172" s="193"/>
      <c r="N2172" s="194"/>
      <c r="O2172" s="194"/>
      <c r="P2172" s="194"/>
      <c r="Q2172" s="194"/>
      <c r="R2172" s="194"/>
      <c r="S2172" s="194"/>
      <c r="T2172" s="195"/>
      <c r="AT2172" s="191" t="s">
        <v>158</v>
      </c>
      <c r="AU2172" s="191" t="s">
        <v>86</v>
      </c>
      <c r="AV2172" s="12" t="s">
        <v>22</v>
      </c>
      <c r="AW2172" s="12" t="s">
        <v>40</v>
      </c>
      <c r="AX2172" s="12" t="s">
        <v>76</v>
      </c>
      <c r="AY2172" s="191" t="s">
        <v>148</v>
      </c>
    </row>
    <row r="2173" spans="2:51" s="12" customFormat="1" ht="13.5">
      <c r="B2173" s="188"/>
      <c r="D2173" s="186" t="s">
        <v>158</v>
      </c>
      <c r="E2173" s="189" t="s">
        <v>20</v>
      </c>
      <c r="F2173" s="190" t="s">
        <v>1260</v>
      </c>
      <c r="H2173" s="191" t="s">
        <v>20</v>
      </c>
      <c r="I2173" s="192"/>
      <c r="L2173" s="188"/>
      <c r="M2173" s="193"/>
      <c r="N2173" s="194"/>
      <c r="O2173" s="194"/>
      <c r="P2173" s="194"/>
      <c r="Q2173" s="194"/>
      <c r="R2173" s="194"/>
      <c r="S2173" s="194"/>
      <c r="T2173" s="195"/>
      <c r="AT2173" s="191" t="s">
        <v>158</v>
      </c>
      <c r="AU2173" s="191" t="s">
        <v>86</v>
      </c>
      <c r="AV2173" s="12" t="s">
        <v>22</v>
      </c>
      <c r="AW2173" s="12" t="s">
        <v>40</v>
      </c>
      <c r="AX2173" s="12" t="s">
        <v>76</v>
      </c>
      <c r="AY2173" s="191" t="s">
        <v>148</v>
      </c>
    </row>
    <row r="2174" spans="2:51" s="13" customFormat="1" ht="13.5">
      <c r="B2174" s="196"/>
      <c r="D2174" s="197" t="s">
        <v>158</v>
      </c>
      <c r="E2174" s="198" t="s">
        <v>20</v>
      </c>
      <c r="F2174" s="199" t="s">
        <v>1261</v>
      </c>
      <c r="H2174" s="200">
        <v>1</v>
      </c>
      <c r="I2174" s="201"/>
      <c r="L2174" s="196"/>
      <c r="M2174" s="202"/>
      <c r="N2174" s="203"/>
      <c r="O2174" s="203"/>
      <c r="P2174" s="203"/>
      <c r="Q2174" s="203"/>
      <c r="R2174" s="203"/>
      <c r="S2174" s="203"/>
      <c r="T2174" s="204"/>
      <c r="AT2174" s="205" t="s">
        <v>158</v>
      </c>
      <c r="AU2174" s="205" t="s">
        <v>86</v>
      </c>
      <c r="AV2174" s="13" t="s">
        <v>86</v>
      </c>
      <c r="AW2174" s="13" t="s">
        <v>40</v>
      </c>
      <c r="AX2174" s="13" t="s">
        <v>22</v>
      </c>
      <c r="AY2174" s="205" t="s">
        <v>148</v>
      </c>
    </row>
    <row r="2175" spans="2:65" s="1" customFormat="1" ht="22.5" customHeight="1">
      <c r="B2175" s="173"/>
      <c r="C2175" s="225" t="s">
        <v>1262</v>
      </c>
      <c r="D2175" s="225" t="s">
        <v>230</v>
      </c>
      <c r="E2175" s="226" t="s">
        <v>1263</v>
      </c>
      <c r="F2175" s="227" t="s">
        <v>1251</v>
      </c>
      <c r="G2175" s="228" t="s">
        <v>304</v>
      </c>
      <c r="H2175" s="229">
        <v>1</v>
      </c>
      <c r="I2175" s="230"/>
      <c r="J2175" s="231">
        <f>ROUND(I2175*H2175,2)</f>
        <v>0</v>
      </c>
      <c r="K2175" s="227" t="s">
        <v>154</v>
      </c>
      <c r="L2175" s="232"/>
      <c r="M2175" s="233" t="s">
        <v>20</v>
      </c>
      <c r="N2175" s="234" t="s">
        <v>48</v>
      </c>
      <c r="O2175" s="37"/>
      <c r="P2175" s="183">
        <f>O2175*H2175</f>
        <v>0</v>
      </c>
      <c r="Q2175" s="183">
        <v>0.074</v>
      </c>
      <c r="R2175" s="183">
        <f>Q2175*H2175</f>
        <v>0.074</v>
      </c>
      <c r="S2175" s="183">
        <v>0</v>
      </c>
      <c r="T2175" s="184">
        <f>S2175*H2175</f>
        <v>0</v>
      </c>
      <c r="AR2175" s="19" t="s">
        <v>412</v>
      </c>
      <c r="AT2175" s="19" t="s">
        <v>230</v>
      </c>
      <c r="AU2175" s="19" t="s">
        <v>86</v>
      </c>
      <c r="AY2175" s="19" t="s">
        <v>148</v>
      </c>
      <c r="BE2175" s="185">
        <f>IF(N2175="základní",J2175,0)</f>
        <v>0</v>
      </c>
      <c r="BF2175" s="185">
        <f>IF(N2175="snížená",J2175,0)</f>
        <v>0</v>
      </c>
      <c r="BG2175" s="185">
        <f>IF(N2175="zákl. přenesená",J2175,0)</f>
        <v>0</v>
      </c>
      <c r="BH2175" s="185">
        <f>IF(N2175="sníž. přenesená",J2175,0)</f>
        <v>0</v>
      </c>
      <c r="BI2175" s="185">
        <f>IF(N2175="nulová",J2175,0)</f>
        <v>0</v>
      </c>
      <c r="BJ2175" s="19" t="s">
        <v>86</v>
      </c>
      <c r="BK2175" s="185">
        <f>ROUND(I2175*H2175,2)</f>
        <v>0</v>
      </c>
      <c r="BL2175" s="19" t="s">
        <v>258</v>
      </c>
      <c r="BM2175" s="19" t="s">
        <v>1264</v>
      </c>
    </row>
    <row r="2176" spans="2:51" s="12" customFormat="1" ht="27">
      <c r="B2176" s="188"/>
      <c r="D2176" s="186" t="s">
        <v>158</v>
      </c>
      <c r="E2176" s="189" t="s">
        <v>20</v>
      </c>
      <c r="F2176" s="190" t="s">
        <v>1265</v>
      </c>
      <c r="H2176" s="191" t="s">
        <v>20</v>
      </c>
      <c r="I2176" s="192"/>
      <c r="L2176" s="188"/>
      <c r="M2176" s="193"/>
      <c r="N2176" s="194"/>
      <c r="O2176" s="194"/>
      <c r="P2176" s="194"/>
      <c r="Q2176" s="194"/>
      <c r="R2176" s="194"/>
      <c r="S2176" s="194"/>
      <c r="T2176" s="195"/>
      <c r="AT2176" s="191" t="s">
        <v>158</v>
      </c>
      <c r="AU2176" s="191" t="s">
        <v>86</v>
      </c>
      <c r="AV2176" s="12" t="s">
        <v>22</v>
      </c>
      <c r="AW2176" s="12" t="s">
        <v>40</v>
      </c>
      <c r="AX2176" s="12" t="s">
        <v>76</v>
      </c>
      <c r="AY2176" s="191" t="s">
        <v>148</v>
      </c>
    </row>
    <row r="2177" spans="2:51" s="12" customFormat="1" ht="13.5">
      <c r="B2177" s="188"/>
      <c r="D2177" s="186" t="s">
        <v>158</v>
      </c>
      <c r="E2177" s="189" t="s">
        <v>20</v>
      </c>
      <c r="F2177" s="190" t="s">
        <v>1266</v>
      </c>
      <c r="H2177" s="191" t="s">
        <v>20</v>
      </c>
      <c r="I2177" s="192"/>
      <c r="L2177" s="188"/>
      <c r="M2177" s="193"/>
      <c r="N2177" s="194"/>
      <c r="O2177" s="194"/>
      <c r="P2177" s="194"/>
      <c r="Q2177" s="194"/>
      <c r="R2177" s="194"/>
      <c r="S2177" s="194"/>
      <c r="T2177" s="195"/>
      <c r="AT2177" s="191" t="s">
        <v>158</v>
      </c>
      <c r="AU2177" s="191" t="s">
        <v>86</v>
      </c>
      <c r="AV2177" s="12" t="s">
        <v>22</v>
      </c>
      <c r="AW2177" s="12" t="s">
        <v>40</v>
      </c>
      <c r="AX2177" s="12" t="s">
        <v>76</v>
      </c>
      <c r="AY2177" s="191" t="s">
        <v>148</v>
      </c>
    </row>
    <row r="2178" spans="2:51" s="13" customFormat="1" ht="13.5">
      <c r="B2178" s="196"/>
      <c r="D2178" s="197" t="s">
        <v>158</v>
      </c>
      <c r="E2178" s="198" t="s">
        <v>20</v>
      </c>
      <c r="F2178" s="199" t="s">
        <v>1261</v>
      </c>
      <c r="H2178" s="200">
        <v>1</v>
      </c>
      <c r="I2178" s="201"/>
      <c r="L2178" s="196"/>
      <c r="M2178" s="202"/>
      <c r="N2178" s="203"/>
      <c r="O2178" s="203"/>
      <c r="P2178" s="203"/>
      <c r="Q2178" s="203"/>
      <c r="R2178" s="203"/>
      <c r="S2178" s="203"/>
      <c r="T2178" s="204"/>
      <c r="AT2178" s="205" t="s">
        <v>158</v>
      </c>
      <c r="AU2178" s="205" t="s">
        <v>86</v>
      </c>
      <c r="AV2178" s="13" t="s">
        <v>86</v>
      </c>
      <c r="AW2178" s="13" t="s">
        <v>40</v>
      </c>
      <c r="AX2178" s="13" t="s">
        <v>22</v>
      </c>
      <c r="AY2178" s="205" t="s">
        <v>148</v>
      </c>
    </row>
    <row r="2179" spans="2:65" s="1" customFormat="1" ht="22.5" customHeight="1">
      <c r="B2179" s="173"/>
      <c r="C2179" s="174" t="s">
        <v>1267</v>
      </c>
      <c r="D2179" s="174" t="s">
        <v>150</v>
      </c>
      <c r="E2179" s="175" t="s">
        <v>1268</v>
      </c>
      <c r="F2179" s="176" t="s">
        <v>1269</v>
      </c>
      <c r="G2179" s="177" t="s">
        <v>304</v>
      </c>
      <c r="H2179" s="178">
        <v>1</v>
      </c>
      <c r="I2179" s="179"/>
      <c r="J2179" s="180">
        <f>ROUND(I2179*H2179,2)</f>
        <v>0</v>
      </c>
      <c r="K2179" s="176" t="s">
        <v>154</v>
      </c>
      <c r="L2179" s="36"/>
      <c r="M2179" s="181" t="s">
        <v>20</v>
      </c>
      <c r="N2179" s="182" t="s">
        <v>48</v>
      </c>
      <c r="O2179" s="37"/>
      <c r="P2179" s="183">
        <f>O2179*H2179</f>
        <v>0</v>
      </c>
      <c r="Q2179" s="183">
        <v>0.0008378193</v>
      </c>
      <c r="R2179" s="183">
        <f>Q2179*H2179</f>
        <v>0.0008378193</v>
      </c>
      <c r="S2179" s="183">
        <v>0</v>
      </c>
      <c r="T2179" s="184">
        <f>S2179*H2179</f>
        <v>0</v>
      </c>
      <c r="AR2179" s="19" t="s">
        <v>258</v>
      </c>
      <c r="AT2179" s="19" t="s">
        <v>150</v>
      </c>
      <c r="AU2179" s="19" t="s">
        <v>86</v>
      </c>
      <c r="AY2179" s="19" t="s">
        <v>148</v>
      </c>
      <c r="BE2179" s="185">
        <f>IF(N2179="základní",J2179,0)</f>
        <v>0</v>
      </c>
      <c r="BF2179" s="185">
        <f>IF(N2179="snížená",J2179,0)</f>
        <v>0</v>
      </c>
      <c r="BG2179" s="185">
        <f>IF(N2179="zákl. přenesená",J2179,0)</f>
        <v>0</v>
      </c>
      <c r="BH2179" s="185">
        <f>IF(N2179="sníž. přenesená",J2179,0)</f>
        <v>0</v>
      </c>
      <c r="BI2179" s="185">
        <f>IF(N2179="nulová",J2179,0)</f>
        <v>0</v>
      </c>
      <c r="BJ2179" s="19" t="s">
        <v>86</v>
      </c>
      <c r="BK2179" s="185">
        <f>ROUND(I2179*H2179,2)</f>
        <v>0</v>
      </c>
      <c r="BL2179" s="19" t="s">
        <v>258</v>
      </c>
      <c r="BM2179" s="19" t="s">
        <v>1267</v>
      </c>
    </row>
    <row r="2180" spans="2:47" s="1" customFormat="1" ht="27">
      <c r="B2180" s="36"/>
      <c r="D2180" s="186" t="s">
        <v>156</v>
      </c>
      <c r="F2180" s="187" t="s">
        <v>1270</v>
      </c>
      <c r="I2180" s="147"/>
      <c r="L2180" s="36"/>
      <c r="M2180" s="65"/>
      <c r="N2180" s="37"/>
      <c r="O2180" s="37"/>
      <c r="P2180" s="37"/>
      <c r="Q2180" s="37"/>
      <c r="R2180" s="37"/>
      <c r="S2180" s="37"/>
      <c r="T2180" s="66"/>
      <c r="AT2180" s="19" t="s">
        <v>156</v>
      </c>
      <c r="AU2180" s="19" t="s">
        <v>86</v>
      </c>
    </row>
    <row r="2181" spans="2:51" s="12" customFormat="1" ht="13.5">
      <c r="B2181" s="188"/>
      <c r="D2181" s="186" t="s">
        <v>158</v>
      </c>
      <c r="E2181" s="189" t="s">
        <v>20</v>
      </c>
      <c r="F2181" s="190" t="s">
        <v>1248</v>
      </c>
      <c r="H2181" s="191" t="s">
        <v>20</v>
      </c>
      <c r="I2181" s="192"/>
      <c r="L2181" s="188"/>
      <c r="M2181" s="193"/>
      <c r="N2181" s="194"/>
      <c r="O2181" s="194"/>
      <c r="P2181" s="194"/>
      <c r="Q2181" s="194"/>
      <c r="R2181" s="194"/>
      <c r="S2181" s="194"/>
      <c r="T2181" s="195"/>
      <c r="AT2181" s="191" t="s">
        <v>158</v>
      </c>
      <c r="AU2181" s="191" t="s">
        <v>86</v>
      </c>
      <c r="AV2181" s="12" t="s">
        <v>22</v>
      </c>
      <c r="AW2181" s="12" t="s">
        <v>40</v>
      </c>
      <c r="AX2181" s="12" t="s">
        <v>76</v>
      </c>
      <c r="AY2181" s="191" t="s">
        <v>148</v>
      </c>
    </row>
    <row r="2182" spans="2:51" s="12" customFormat="1" ht="13.5">
      <c r="B2182" s="188"/>
      <c r="D2182" s="186" t="s">
        <v>158</v>
      </c>
      <c r="E2182" s="189" t="s">
        <v>20</v>
      </c>
      <c r="F2182" s="190" t="s">
        <v>160</v>
      </c>
      <c r="H2182" s="191" t="s">
        <v>20</v>
      </c>
      <c r="I2182" s="192"/>
      <c r="L2182" s="188"/>
      <c r="M2182" s="193"/>
      <c r="N2182" s="194"/>
      <c r="O2182" s="194"/>
      <c r="P2182" s="194"/>
      <c r="Q2182" s="194"/>
      <c r="R2182" s="194"/>
      <c r="S2182" s="194"/>
      <c r="T2182" s="195"/>
      <c r="AT2182" s="191" t="s">
        <v>158</v>
      </c>
      <c r="AU2182" s="191" t="s">
        <v>86</v>
      </c>
      <c r="AV2182" s="12" t="s">
        <v>22</v>
      </c>
      <c r="AW2182" s="12" t="s">
        <v>40</v>
      </c>
      <c r="AX2182" s="12" t="s">
        <v>76</v>
      </c>
      <c r="AY2182" s="191" t="s">
        <v>148</v>
      </c>
    </row>
    <row r="2183" spans="2:51" s="12" customFormat="1" ht="13.5">
      <c r="B2183" s="188"/>
      <c r="D2183" s="186" t="s">
        <v>158</v>
      </c>
      <c r="E2183" s="189" t="s">
        <v>20</v>
      </c>
      <c r="F2183" s="190" t="s">
        <v>424</v>
      </c>
      <c r="H2183" s="191" t="s">
        <v>20</v>
      </c>
      <c r="I2183" s="192"/>
      <c r="L2183" s="188"/>
      <c r="M2183" s="193"/>
      <c r="N2183" s="194"/>
      <c r="O2183" s="194"/>
      <c r="P2183" s="194"/>
      <c r="Q2183" s="194"/>
      <c r="R2183" s="194"/>
      <c r="S2183" s="194"/>
      <c r="T2183" s="195"/>
      <c r="AT2183" s="191" t="s">
        <v>158</v>
      </c>
      <c r="AU2183" s="191" t="s">
        <v>86</v>
      </c>
      <c r="AV2183" s="12" t="s">
        <v>22</v>
      </c>
      <c r="AW2183" s="12" t="s">
        <v>40</v>
      </c>
      <c r="AX2183" s="12" t="s">
        <v>76</v>
      </c>
      <c r="AY2183" s="191" t="s">
        <v>148</v>
      </c>
    </row>
    <row r="2184" spans="2:51" s="13" customFormat="1" ht="13.5">
      <c r="B2184" s="196"/>
      <c r="D2184" s="197" t="s">
        <v>158</v>
      </c>
      <c r="E2184" s="198" t="s">
        <v>20</v>
      </c>
      <c r="F2184" s="199" t="s">
        <v>22</v>
      </c>
      <c r="H2184" s="200">
        <v>1</v>
      </c>
      <c r="I2184" s="201"/>
      <c r="L2184" s="196"/>
      <c r="M2184" s="202"/>
      <c r="N2184" s="203"/>
      <c r="O2184" s="203"/>
      <c r="P2184" s="203"/>
      <c r="Q2184" s="203"/>
      <c r="R2184" s="203"/>
      <c r="S2184" s="203"/>
      <c r="T2184" s="204"/>
      <c r="AT2184" s="205" t="s">
        <v>158</v>
      </c>
      <c r="AU2184" s="205" t="s">
        <v>86</v>
      </c>
      <c r="AV2184" s="13" t="s">
        <v>86</v>
      </c>
      <c r="AW2184" s="13" t="s">
        <v>40</v>
      </c>
      <c r="AX2184" s="13" t="s">
        <v>22</v>
      </c>
      <c r="AY2184" s="205" t="s">
        <v>148</v>
      </c>
    </row>
    <row r="2185" spans="2:65" s="1" customFormat="1" ht="22.5" customHeight="1">
      <c r="B2185" s="173"/>
      <c r="C2185" s="225" t="s">
        <v>1271</v>
      </c>
      <c r="D2185" s="225" t="s">
        <v>230</v>
      </c>
      <c r="E2185" s="226" t="s">
        <v>1272</v>
      </c>
      <c r="F2185" s="227" t="s">
        <v>1273</v>
      </c>
      <c r="G2185" s="228" t="s">
        <v>304</v>
      </c>
      <c r="H2185" s="229">
        <v>1</v>
      </c>
      <c r="I2185" s="230"/>
      <c r="J2185" s="231">
        <f>ROUND(I2185*H2185,2)</f>
        <v>0</v>
      </c>
      <c r="K2185" s="227" t="s">
        <v>154</v>
      </c>
      <c r="L2185" s="232"/>
      <c r="M2185" s="233" t="s">
        <v>20</v>
      </c>
      <c r="N2185" s="234" t="s">
        <v>48</v>
      </c>
      <c r="O2185" s="37"/>
      <c r="P2185" s="183">
        <f>O2185*H2185</f>
        <v>0</v>
      </c>
      <c r="Q2185" s="183">
        <v>0.079</v>
      </c>
      <c r="R2185" s="183">
        <f>Q2185*H2185</f>
        <v>0.079</v>
      </c>
      <c r="S2185" s="183">
        <v>0</v>
      </c>
      <c r="T2185" s="184">
        <f>S2185*H2185</f>
        <v>0</v>
      </c>
      <c r="AR2185" s="19" t="s">
        <v>412</v>
      </c>
      <c r="AT2185" s="19" t="s">
        <v>230</v>
      </c>
      <c r="AU2185" s="19" t="s">
        <v>86</v>
      </c>
      <c r="AY2185" s="19" t="s">
        <v>148</v>
      </c>
      <c r="BE2185" s="185">
        <f>IF(N2185="základní",J2185,0)</f>
        <v>0</v>
      </c>
      <c r="BF2185" s="185">
        <f>IF(N2185="snížená",J2185,0)</f>
        <v>0</v>
      </c>
      <c r="BG2185" s="185">
        <f>IF(N2185="zákl. přenesená",J2185,0)</f>
        <v>0</v>
      </c>
      <c r="BH2185" s="185">
        <f>IF(N2185="sníž. přenesená",J2185,0)</f>
        <v>0</v>
      </c>
      <c r="BI2185" s="185">
        <f>IF(N2185="nulová",J2185,0)</f>
        <v>0</v>
      </c>
      <c r="BJ2185" s="19" t="s">
        <v>86</v>
      </c>
      <c r="BK2185" s="185">
        <f>ROUND(I2185*H2185,2)</f>
        <v>0</v>
      </c>
      <c r="BL2185" s="19" t="s">
        <v>258</v>
      </c>
      <c r="BM2185" s="19" t="s">
        <v>1274</v>
      </c>
    </row>
    <row r="2186" spans="2:51" s="12" customFormat="1" ht="27">
      <c r="B2186" s="188"/>
      <c r="D2186" s="186" t="s">
        <v>158</v>
      </c>
      <c r="E2186" s="189" t="s">
        <v>20</v>
      </c>
      <c r="F2186" s="190" t="s">
        <v>1275</v>
      </c>
      <c r="H2186" s="191" t="s">
        <v>20</v>
      </c>
      <c r="I2186" s="192"/>
      <c r="L2186" s="188"/>
      <c r="M2186" s="193"/>
      <c r="N2186" s="194"/>
      <c r="O2186" s="194"/>
      <c r="P2186" s="194"/>
      <c r="Q2186" s="194"/>
      <c r="R2186" s="194"/>
      <c r="S2186" s="194"/>
      <c r="T2186" s="195"/>
      <c r="AT2186" s="191" t="s">
        <v>158</v>
      </c>
      <c r="AU2186" s="191" t="s">
        <v>86</v>
      </c>
      <c r="AV2186" s="12" t="s">
        <v>22</v>
      </c>
      <c r="AW2186" s="12" t="s">
        <v>40</v>
      </c>
      <c r="AX2186" s="12" t="s">
        <v>76</v>
      </c>
      <c r="AY2186" s="191" t="s">
        <v>148</v>
      </c>
    </row>
    <row r="2187" spans="2:51" s="12" customFormat="1" ht="13.5">
      <c r="B2187" s="188"/>
      <c r="D2187" s="186" t="s">
        <v>158</v>
      </c>
      <c r="E2187" s="189" t="s">
        <v>20</v>
      </c>
      <c r="F2187" s="190" t="s">
        <v>1254</v>
      </c>
      <c r="H2187" s="191" t="s">
        <v>20</v>
      </c>
      <c r="I2187" s="192"/>
      <c r="L2187" s="188"/>
      <c r="M2187" s="193"/>
      <c r="N2187" s="194"/>
      <c r="O2187" s="194"/>
      <c r="P2187" s="194"/>
      <c r="Q2187" s="194"/>
      <c r="R2187" s="194"/>
      <c r="S2187" s="194"/>
      <c r="T2187" s="195"/>
      <c r="AT2187" s="191" t="s">
        <v>158</v>
      </c>
      <c r="AU2187" s="191" t="s">
        <v>86</v>
      </c>
      <c r="AV2187" s="12" t="s">
        <v>22</v>
      </c>
      <c r="AW2187" s="12" t="s">
        <v>40</v>
      </c>
      <c r="AX2187" s="12" t="s">
        <v>76</v>
      </c>
      <c r="AY2187" s="191" t="s">
        <v>148</v>
      </c>
    </row>
    <row r="2188" spans="2:51" s="13" customFormat="1" ht="13.5">
      <c r="B2188" s="196"/>
      <c r="D2188" s="197" t="s">
        <v>158</v>
      </c>
      <c r="E2188" s="198" t="s">
        <v>20</v>
      </c>
      <c r="F2188" s="199" t="s">
        <v>1276</v>
      </c>
      <c r="H2188" s="200">
        <v>1</v>
      </c>
      <c r="I2188" s="201"/>
      <c r="L2188" s="196"/>
      <c r="M2188" s="202"/>
      <c r="N2188" s="203"/>
      <c r="O2188" s="203"/>
      <c r="P2188" s="203"/>
      <c r="Q2188" s="203"/>
      <c r="R2188" s="203"/>
      <c r="S2188" s="203"/>
      <c r="T2188" s="204"/>
      <c r="AT2188" s="205" t="s">
        <v>158</v>
      </c>
      <c r="AU2188" s="205" t="s">
        <v>86</v>
      </c>
      <c r="AV2188" s="13" t="s">
        <v>86</v>
      </c>
      <c r="AW2188" s="13" t="s">
        <v>40</v>
      </c>
      <c r="AX2188" s="13" t="s">
        <v>22</v>
      </c>
      <c r="AY2188" s="205" t="s">
        <v>148</v>
      </c>
    </row>
    <row r="2189" spans="2:65" s="1" customFormat="1" ht="22.5" customHeight="1">
      <c r="B2189" s="173"/>
      <c r="C2189" s="174" t="s">
        <v>1277</v>
      </c>
      <c r="D2189" s="174" t="s">
        <v>150</v>
      </c>
      <c r="E2189" s="175" t="s">
        <v>1278</v>
      </c>
      <c r="F2189" s="176" t="s">
        <v>1279</v>
      </c>
      <c r="G2189" s="177" t="s">
        <v>304</v>
      </c>
      <c r="H2189" s="178">
        <v>2</v>
      </c>
      <c r="I2189" s="179"/>
      <c r="J2189" s="180">
        <f>ROUND(I2189*H2189,2)</f>
        <v>0</v>
      </c>
      <c r="K2189" s="176" t="s">
        <v>154</v>
      </c>
      <c r="L2189" s="36"/>
      <c r="M2189" s="181" t="s">
        <v>20</v>
      </c>
      <c r="N2189" s="182" t="s">
        <v>48</v>
      </c>
      <c r="O2189" s="37"/>
      <c r="P2189" s="183">
        <f>O2189*H2189</f>
        <v>0</v>
      </c>
      <c r="Q2189" s="183">
        <v>0</v>
      </c>
      <c r="R2189" s="183">
        <f>Q2189*H2189</f>
        <v>0</v>
      </c>
      <c r="S2189" s="183">
        <v>0.0125</v>
      </c>
      <c r="T2189" s="184">
        <f>S2189*H2189</f>
        <v>0.025</v>
      </c>
      <c r="AR2189" s="19" t="s">
        <v>258</v>
      </c>
      <c r="AT2189" s="19" t="s">
        <v>150</v>
      </c>
      <c r="AU2189" s="19" t="s">
        <v>86</v>
      </c>
      <c r="AY2189" s="19" t="s">
        <v>148</v>
      </c>
      <c r="BE2189" s="185">
        <f>IF(N2189="základní",J2189,0)</f>
        <v>0</v>
      </c>
      <c r="BF2189" s="185">
        <f>IF(N2189="snížená",J2189,0)</f>
        <v>0</v>
      </c>
      <c r="BG2189" s="185">
        <f>IF(N2189="zákl. přenesená",J2189,0)</f>
        <v>0</v>
      </c>
      <c r="BH2189" s="185">
        <f>IF(N2189="sníž. přenesená",J2189,0)</f>
        <v>0</v>
      </c>
      <c r="BI2189" s="185">
        <f>IF(N2189="nulová",J2189,0)</f>
        <v>0</v>
      </c>
      <c r="BJ2189" s="19" t="s">
        <v>86</v>
      </c>
      <c r="BK2189" s="185">
        <f>ROUND(I2189*H2189,2)</f>
        <v>0</v>
      </c>
      <c r="BL2189" s="19" t="s">
        <v>258</v>
      </c>
      <c r="BM2189" s="19" t="s">
        <v>1277</v>
      </c>
    </row>
    <row r="2190" spans="2:47" s="1" customFormat="1" ht="27">
      <c r="B2190" s="36"/>
      <c r="D2190" s="186" t="s">
        <v>156</v>
      </c>
      <c r="F2190" s="187" t="s">
        <v>1280</v>
      </c>
      <c r="I2190" s="147"/>
      <c r="L2190" s="36"/>
      <c r="M2190" s="65"/>
      <c r="N2190" s="37"/>
      <c r="O2190" s="37"/>
      <c r="P2190" s="37"/>
      <c r="Q2190" s="37"/>
      <c r="R2190" s="37"/>
      <c r="S2190" s="37"/>
      <c r="T2190" s="66"/>
      <c r="AT2190" s="19" t="s">
        <v>156</v>
      </c>
      <c r="AU2190" s="19" t="s">
        <v>86</v>
      </c>
    </row>
    <row r="2191" spans="2:51" s="12" customFormat="1" ht="13.5">
      <c r="B2191" s="188"/>
      <c r="D2191" s="186" t="s">
        <v>158</v>
      </c>
      <c r="E2191" s="189" t="s">
        <v>20</v>
      </c>
      <c r="F2191" s="190" t="s">
        <v>1281</v>
      </c>
      <c r="H2191" s="191" t="s">
        <v>20</v>
      </c>
      <c r="I2191" s="192"/>
      <c r="L2191" s="188"/>
      <c r="M2191" s="193"/>
      <c r="N2191" s="194"/>
      <c r="O2191" s="194"/>
      <c r="P2191" s="194"/>
      <c r="Q2191" s="194"/>
      <c r="R2191" s="194"/>
      <c r="S2191" s="194"/>
      <c r="T2191" s="195"/>
      <c r="AT2191" s="191" t="s">
        <v>158</v>
      </c>
      <c r="AU2191" s="191" t="s">
        <v>86</v>
      </c>
      <c r="AV2191" s="12" t="s">
        <v>22</v>
      </c>
      <c r="AW2191" s="12" t="s">
        <v>40</v>
      </c>
      <c r="AX2191" s="12" t="s">
        <v>76</v>
      </c>
      <c r="AY2191" s="191" t="s">
        <v>148</v>
      </c>
    </row>
    <row r="2192" spans="2:51" s="12" customFormat="1" ht="13.5">
      <c r="B2192" s="188"/>
      <c r="D2192" s="186" t="s">
        <v>158</v>
      </c>
      <c r="E2192" s="189" t="s">
        <v>20</v>
      </c>
      <c r="F2192" s="190" t="s">
        <v>293</v>
      </c>
      <c r="H2192" s="191" t="s">
        <v>20</v>
      </c>
      <c r="I2192" s="192"/>
      <c r="L2192" s="188"/>
      <c r="M2192" s="193"/>
      <c r="N2192" s="194"/>
      <c r="O2192" s="194"/>
      <c r="P2192" s="194"/>
      <c r="Q2192" s="194"/>
      <c r="R2192" s="194"/>
      <c r="S2192" s="194"/>
      <c r="T2192" s="195"/>
      <c r="AT2192" s="191" t="s">
        <v>158</v>
      </c>
      <c r="AU2192" s="191" t="s">
        <v>86</v>
      </c>
      <c r="AV2192" s="12" t="s">
        <v>22</v>
      </c>
      <c r="AW2192" s="12" t="s">
        <v>40</v>
      </c>
      <c r="AX2192" s="12" t="s">
        <v>76</v>
      </c>
      <c r="AY2192" s="191" t="s">
        <v>148</v>
      </c>
    </row>
    <row r="2193" spans="2:51" s="12" customFormat="1" ht="13.5">
      <c r="B2193" s="188"/>
      <c r="D2193" s="186" t="s">
        <v>158</v>
      </c>
      <c r="E2193" s="189" t="s">
        <v>20</v>
      </c>
      <c r="F2193" s="190" t="s">
        <v>1282</v>
      </c>
      <c r="H2193" s="191" t="s">
        <v>20</v>
      </c>
      <c r="I2193" s="192"/>
      <c r="L2193" s="188"/>
      <c r="M2193" s="193"/>
      <c r="N2193" s="194"/>
      <c r="O2193" s="194"/>
      <c r="P2193" s="194"/>
      <c r="Q2193" s="194"/>
      <c r="R2193" s="194"/>
      <c r="S2193" s="194"/>
      <c r="T2193" s="195"/>
      <c r="AT2193" s="191" t="s">
        <v>158</v>
      </c>
      <c r="AU2193" s="191" t="s">
        <v>86</v>
      </c>
      <c r="AV2193" s="12" t="s">
        <v>22</v>
      </c>
      <c r="AW2193" s="12" t="s">
        <v>40</v>
      </c>
      <c r="AX2193" s="12" t="s">
        <v>76</v>
      </c>
      <c r="AY2193" s="191" t="s">
        <v>148</v>
      </c>
    </row>
    <row r="2194" spans="2:51" s="13" customFormat="1" ht="13.5">
      <c r="B2194" s="196"/>
      <c r="D2194" s="197" t="s">
        <v>158</v>
      </c>
      <c r="E2194" s="198" t="s">
        <v>20</v>
      </c>
      <c r="F2194" s="199" t="s">
        <v>86</v>
      </c>
      <c r="H2194" s="200">
        <v>2</v>
      </c>
      <c r="I2194" s="201"/>
      <c r="L2194" s="196"/>
      <c r="M2194" s="202"/>
      <c r="N2194" s="203"/>
      <c r="O2194" s="203"/>
      <c r="P2194" s="203"/>
      <c r="Q2194" s="203"/>
      <c r="R2194" s="203"/>
      <c r="S2194" s="203"/>
      <c r="T2194" s="204"/>
      <c r="AT2194" s="205" t="s">
        <v>158</v>
      </c>
      <c r="AU2194" s="205" t="s">
        <v>86</v>
      </c>
      <c r="AV2194" s="13" t="s">
        <v>86</v>
      </c>
      <c r="AW2194" s="13" t="s">
        <v>40</v>
      </c>
      <c r="AX2194" s="13" t="s">
        <v>22</v>
      </c>
      <c r="AY2194" s="205" t="s">
        <v>148</v>
      </c>
    </row>
    <row r="2195" spans="2:65" s="1" customFormat="1" ht="22.5" customHeight="1">
      <c r="B2195" s="173"/>
      <c r="C2195" s="174" t="s">
        <v>1283</v>
      </c>
      <c r="D2195" s="174" t="s">
        <v>150</v>
      </c>
      <c r="E2195" s="175" t="s">
        <v>1284</v>
      </c>
      <c r="F2195" s="176" t="s">
        <v>1285</v>
      </c>
      <c r="G2195" s="177" t="s">
        <v>304</v>
      </c>
      <c r="H2195" s="178">
        <v>3</v>
      </c>
      <c r="I2195" s="179"/>
      <c r="J2195" s="180">
        <f>ROUND(I2195*H2195,2)</f>
        <v>0</v>
      </c>
      <c r="K2195" s="176" t="s">
        <v>154</v>
      </c>
      <c r="L2195" s="36"/>
      <c r="M2195" s="181" t="s">
        <v>20</v>
      </c>
      <c r="N2195" s="182" t="s">
        <v>48</v>
      </c>
      <c r="O2195" s="37"/>
      <c r="P2195" s="183">
        <f>O2195*H2195</f>
        <v>0</v>
      </c>
      <c r="Q2195" s="183">
        <v>0</v>
      </c>
      <c r="R2195" s="183">
        <f>Q2195*H2195</f>
        <v>0</v>
      </c>
      <c r="S2195" s="183">
        <v>0.024</v>
      </c>
      <c r="T2195" s="184">
        <f>S2195*H2195</f>
        <v>0.07200000000000001</v>
      </c>
      <c r="AR2195" s="19" t="s">
        <v>258</v>
      </c>
      <c r="AT2195" s="19" t="s">
        <v>150</v>
      </c>
      <c r="AU2195" s="19" t="s">
        <v>86</v>
      </c>
      <c r="AY2195" s="19" t="s">
        <v>148</v>
      </c>
      <c r="BE2195" s="185">
        <f>IF(N2195="základní",J2195,0)</f>
        <v>0</v>
      </c>
      <c r="BF2195" s="185">
        <f>IF(N2195="snížená",J2195,0)</f>
        <v>0</v>
      </c>
      <c r="BG2195" s="185">
        <f>IF(N2195="zákl. přenesená",J2195,0)</f>
        <v>0</v>
      </c>
      <c r="BH2195" s="185">
        <f>IF(N2195="sníž. přenesená",J2195,0)</f>
        <v>0</v>
      </c>
      <c r="BI2195" s="185">
        <f>IF(N2195="nulová",J2195,0)</f>
        <v>0</v>
      </c>
      <c r="BJ2195" s="19" t="s">
        <v>86</v>
      </c>
      <c r="BK2195" s="185">
        <f>ROUND(I2195*H2195,2)</f>
        <v>0</v>
      </c>
      <c r="BL2195" s="19" t="s">
        <v>258</v>
      </c>
      <c r="BM2195" s="19" t="s">
        <v>1283</v>
      </c>
    </row>
    <row r="2196" spans="2:47" s="1" customFormat="1" ht="27">
      <c r="B2196" s="36"/>
      <c r="D2196" s="186" t="s">
        <v>156</v>
      </c>
      <c r="F2196" s="187" t="s">
        <v>1286</v>
      </c>
      <c r="I2196" s="147"/>
      <c r="L2196" s="36"/>
      <c r="M2196" s="65"/>
      <c r="N2196" s="37"/>
      <c r="O2196" s="37"/>
      <c r="P2196" s="37"/>
      <c r="Q2196" s="37"/>
      <c r="R2196" s="37"/>
      <c r="S2196" s="37"/>
      <c r="T2196" s="66"/>
      <c r="AT2196" s="19" t="s">
        <v>156</v>
      </c>
      <c r="AU2196" s="19" t="s">
        <v>86</v>
      </c>
    </row>
    <row r="2197" spans="2:51" s="12" customFormat="1" ht="13.5">
      <c r="B2197" s="188"/>
      <c r="D2197" s="186" t="s">
        <v>158</v>
      </c>
      <c r="E2197" s="189" t="s">
        <v>20</v>
      </c>
      <c r="F2197" s="190" t="s">
        <v>1287</v>
      </c>
      <c r="H2197" s="191" t="s">
        <v>20</v>
      </c>
      <c r="I2197" s="192"/>
      <c r="L2197" s="188"/>
      <c r="M2197" s="193"/>
      <c r="N2197" s="194"/>
      <c r="O2197" s="194"/>
      <c r="P2197" s="194"/>
      <c r="Q2197" s="194"/>
      <c r="R2197" s="194"/>
      <c r="S2197" s="194"/>
      <c r="T2197" s="195"/>
      <c r="AT2197" s="191" t="s">
        <v>158</v>
      </c>
      <c r="AU2197" s="191" t="s">
        <v>86</v>
      </c>
      <c r="AV2197" s="12" t="s">
        <v>22</v>
      </c>
      <c r="AW2197" s="12" t="s">
        <v>40</v>
      </c>
      <c r="AX2197" s="12" t="s">
        <v>76</v>
      </c>
      <c r="AY2197" s="191" t="s">
        <v>148</v>
      </c>
    </row>
    <row r="2198" spans="2:51" s="12" customFormat="1" ht="13.5">
      <c r="B2198" s="188"/>
      <c r="D2198" s="186" t="s">
        <v>158</v>
      </c>
      <c r="E2198" s="189" t="s">
        <v>20</v>
      </c>
      <c r="F2198" s="190" t="s">
        <v>879</v>
      </c>
      <c r="H2198" s="191" t="s">
        <v>20</v>
      </c>
      <c r="I2198" s="192"/>
      <c r="L2198" s="188"/>
      <c r="M2198" s="193"/>
      <c r="N2198" s="194"/>
      <c r="O2198" s="194"/>
      <c r="P2198" s="194"/>
      <c r="Q2198" s="194"/>
      <c r="R2198" s="194"/>
      <c r="S2198" s="194"/>
      <c r="T2198" s="195"/>
      <c r="AT2198" s="191" t="s">
        <v>158</v>
      </c>
      <c r="AU2198" s="191" t="s">
        <v>86</v>
      </c>
      <c r="AV2198" s="12" t="s">
        <v>22</v>
      </c>
      <c r="AW2198" s="12" t="s">
        <v>40</v>
      </c>
      <c r="AX2198" s="12" t="s">
        <v>76</v>
      </c>
      <c r="AY2198" s="191" t="s">
        <v>148</v>
      </c>
    </row>
    <row r="2199" spans="2:51" s="12" customFormat="1" ht="13.5">
      <c r="B2199" s="188"/>
      <c r="D2199" s="186" t="s">
        <v>158</v>
      </c>
      <c r="E2199" s="189" t="s">
        <v>20</v>
      </c>
      <c r="F2199" s="190" t="s">
        <v>426</v>
      </c>
      <c r="H2199" s="191" t="s">
        <v>20</v>
      </c>
      <c r="I2199" s="192"/>
      <c r="L2199" s="188"/>
      <c r="M2199" s="193"/>
      <c r="N2199" s="194"/>
      <c r="O2199" s="194"/>
      <c r="P2199" s="194"/>
      <c r="Q2199" s="194"/>
      <c r="R2199" s="194"/>
      <c r="S2199" s="194"/>
      <c r="T2199" s="195"/>
      <c r="AT2199" s="191" t="s">
        <v>158</v>
      </c>
      <c r="AU2199" s="191" t="s">
        <v>86</v>
      </c>
      <c r="AV2199" s="12" t="s">
        <v>22</v>
      </c>
      <c r="AW2199" s="12" t="s">
        <v>40</v>
      </c>
      <c r="AX2199" s="12" t="s">
        <v>76</v>
      </c>
      <c r="AY2199" s="191" t="s">
        <v>148</v>
      </c>
    </row>
    <row r="2200" spans="2:51" s="13" customFormat="1" ht="13.5">
      <c r="B2200" s="196"/>
      <c r="D2200" s="186" t="s">
        <v>158</v>
      </c>
      <c r="E2200" s="205" t="s">
        <v>20</v>
      </c>
      <c r="F2200" s="206" t="s">
        <v>22</v>
      </c>
      <c r="H2200" s="207">
        <v>1</v>
      </c>
      <c r="I2200" s="201"/>
      <c r="L2200" s="196"/>
      <c r="M2200" s="202"/>
      <c r="N2200" s="203"/>
      <c r="O2200" s="203"/>
      <c r="P2200" s="203"/>
      <c r="Q2200" s="203"/>
      <c r="R2200" s="203"/>
      <c r="S2200" s="203"/>
      <c r="T2200" s="204"/>
      <c r="AT2200" s="205" t="s">
        <v>158</v>
      </c>
      <c r="AU2200" s="205" t="s">
        <v>86</v>
      </c>
      <c r="AV2200" s="13" t="s">
        <v>86</v>
      </c>
      <c r="AW2200" s="13" t="s">
        <v>40</v>
      </c>
      <c r="AX2200" s="13" t="s">
        <v>76</v>
      </c>
      <c r="AY2200" s="205" t="s">
        <v>148</v>
      </c>
    </row>
    <row r="2201" spans="2:51" s="12" customFormat="1" ht="13.5">
      <c r="B2201" s="188"/>
      <c r="D2201" s="186" t="s">
        <v>158</v>
      </c>
      <c r="E2201" s="189" t="s">
        <v>20</v>
      </c>
      <c r="F2201" s="190" t="s">
        <v>307</v>
      </c>
      <c r="H2201" s="191" t="s">
        <v>20</v>
      </c>
      <c r="I2201" s="192"/>
      <c r="L2201" s="188"/>
      <c r="M2201" s="193"/>
      <c r="N2201" s="194"/>
      <c r="O2201" s="194"/>
      <c r="P2201" s="194"/>
      <c r="Q2201" s="194"/>
      <c r="R2201" s="194"/>
      <c r="S2201" s="194"/>
      <c r="T2201" s="195"/>
      <c r="AT2201" s="191" t="s">
        <v>158</v>
      </c>
      <c r="AU2201" s="191" t="s">
        <v>86</v>
      </c>
      <c r="AV2201" s="12" t="s">
        <v>22</v>
      </c>
      <c r="AW2201" s="12" t="s">
        <v>40</v>
      </c>
      <c r="AX2201" s="12" t="s">
        <v>76</v>
      </c>
      <c r="AY2201" s="191" t="s">
        <v>148</v>
      </c>
    </row>
    <row r="2202" spans="2:51" s="13" customFormat="1" ht="13.5">
      <c r="B2202" s="196"/>
      <c r="D2202" s="186" t="s">
        <v>158</v>
      </c>
      <c r="E2202" s="205" t="s">
        <v>20</v>
      </c>
      <c r="F2202" s="206" t="s">
        <v>86</v>
      </c>
      <c r="H2202" s="207">
        <v>2</v>
      </c>
      <c r="I2202" s="201"/>
      <c r="L2202" s="196"/>
      <c r="M2202" s="202"/>
      <c r="N2202" s="203"/>
      <c r="O2202" s="203"/>
      <c r="P2202" s="203"/>
      <c r="Q2202" s="203"/>
      <c r="R2202" s="203"/>
      <c r="S2202" s="203"/>
      <c r="T2202" s="204"/>
      <c r="AT2202" s="205" t="s">
        <v>158</v>
      </c>
      <c r="AU2202" s="205" t="s">
        <v>86</v>
      </c>
      <c r="AV2202" s="13" t="s">
        <v>86</v>
      </c>
      <c r="AW2202" s="13" t="s">
        <v>40</v>
      </c>
      <c r="AX2202" s="13" t="s">
        <v>76</v>
      </c>
      <c r="AY2202" s="205" t="s">
        <v>148</v>
      </c>
    </row>
    <row r="2203" spans="2:51" s="15" customFormat="1" ht="13.5">
      <c r="B2203" s="216"/>
      <c r="D2203" s="197" t="s">
        <v>158</v>
      </c>
      <c r="E2203" s="217" t="s">
        <v>20</v>
      </c>
      <c r="F2203" s="218" t="s">
        <v>191</v>
      </c>
      <c r="H2203" s="219">
        <v>3</v>
      </c>
      <c r="I2203" s="220"/>
      <c r="L2203" s="216"/>
      <c r="M2203" s="221"/>
      <c r="N2203" s="222"/>
      <c r="O2203" s="222"/>
      <c r="P2203" s="222"/>
      <c r="Q2203" s="222"/>
      <c r="R2203" s="222"/>
      <c r="S2203" s="222"/>
      <c r="T2203" s="223"/>
      <c r="AT2203" s="224" t="s">
        <v>158</v>
      </c>
      <c r="AU2203" s="224" t="s">
        <v>86</v>
      </c>
      <c r="AV2203" s="15" t="s">
        <v>155</v>
      </c>
      <c r="AW2203" s="15" t="s">
        <v>40</v>
      </c>
      <c r="AX2203" s="15" t="s">
        <v>22</v>
      </c>
      <c r="AY2203" s="224" t="s">
        <v>148</v>
      </c>
    </row>
    <row r="2204" spans="2:65" s="1" customFormat="1" ht="22.5" customHeight="1">
      <c r="B2204" s="173"/>
      <c r="C2204" s="174" t="s">
        <v>1288</v>
      </c>
      <c r="D2204" s="174" t="s">
        <v>150</v>
      </c>
      <c r="E2204" s="175" t="s">
        <v>1289</v>
      </c>
      <c r="F2204" s="176" t="s">
        <v>1290</v>
      </c>
      <c r="G2204" s="177" t="s">
        <v>304</v>
      </c>
      <c r="H2204" s="178">
        <v>2</v>
      </c>
      <c r="I2204" s="179"/>
      <c r="J2204" s="180">
        <f>ROUND(I2204*H2204,2)</f>
        <v>0</v>
      </c>
      <c r="K2204" s="176" t="s">
        <v>154</v>
      </c>
      <c r="L2204" s="36"/>
      <c r="M2204" s="181" t="s">
        <v>20</v>
      </c>
      <c r="N2204" s="182" t="s">
        <v>48</v>
      </c>
      <c r="O2204" s="37"/>
      <c r="P2204" s="183">
        <f>O2204*H2204</f>
        <v>0</v>
      </c>
      <c r="Q2204" s="183">
        <v>0</v>
      </c>
      <c r="R2204" s="183">
        <f>Q2204*H2204</f>
        <v>0</v>
      </c>
      <c r="S2204" s="183">
        <v>0.0115</v>
      </c>
      <c r="T2204" s="184">
        <f>S2204*H2204</f>
        <v>0.023</v>
      </c>
      <c r="AR2204" s="19" t="s">
        <v>258</v>
      </c>
      <c r="AT2204" s="19" t="s">
        <v>150</v>
      </c>
      <c r="AU2204" s="19" t="s">
        <v>86</v>
      </c>
      <c r="AY2204" s="19" t="s">
        <v>148</v>
      </c>
      <c r="BE2204" s="185">
        <f>IF(N2204="základní",J2204,0)</f>
        <v>0</v>
      </c>
      <c r="BF2204" s="185">
        <f>IF(N2204="snížená",J2204,0)</f>
        <v>0</v>
      </c>
      <c r="BG2204" s="185">
        <f>IF(N2204="zákl. přenesená",J2204,0)</f>
        <v>0</v>
      </c>
      <c r="BH2204" s="185">
        <f>IF(N2204="sníž. přenesená",J2204,0)</f>
        <v>0</v>
      </c>
      <c r="BI2204" s="185">
        <f>IF(N2204="nulová",J2204,0)</f>
        <v>0</v>
      </c>
      <c r="BJ2204" s="19" t="s">
        <v>86</v>
      </c>
      <c r="BK2204" s="185">
        <f>ROUND(I2204*H2204,2)</f>
        <v>0</v>
      </c>
      <c r="BL2204" s="19" t="s">
        <v>258</v>
      </c>
      <c r="BM2204" s="19" t="s">
        <v>1288</v>
      </c>
    </row>
    <row r="2205" spans="2:47" s="1" customFormat="1" ht="13.5">
      <c r="B2205" s="36"/>
      <c r="D2205" s="186" t="s">
        <v>156</v>
      </c>
      <c r="F2205" s="187" t="s">
        <v>1291</v>
      </c>
      <c r="I2205" s="147"/>
      <c r="L2205" s="36"/>
      <c r="M2205" s="65"/>
      <c r="N2205" s="37"/>
      <c r="O2205" s="37"/>
      <c r="P2205" s="37"/>
      <c r="Q2205" s="37"/>
      <c r="R2205" s="37"/>
      <c r="S2205" s="37"/>
      <c r="T2205" s="66"/>
      <c r="AT2205" s="19" t="s">
        <v>156</v>
      </c>
      <c r="AU2205" s="19" t="s">
        <v>86</v>
      </c>
    </row>
    <row r="2206" spans="2:51" s="12" customFormat="1" ht="13.5">
      <c r="B2206" s="188"/>
      <c r="D2206" s="186" t="s">
        <v>158</v>
      </c>
      <c r="E2206" s="189" t="s">
        <v>20</v>
      </c>
      <c r="F2206" s="190" t="s">
        <v>1197</v>
      </c>
      <c r="H2206" s="191" t="s">
        <v>20</v>
      </c>
      <c r="I2206" s="192"/>
      <c r="L2206" s="188"/>
      <c r="M2206" s="193"/>
      <c r="N2206" s="194"/>
      <c r="O2206" s="194"/>
      <c r="P2206" s="194"/>
      <c r="Q2206" s="194"/>
      <c r="R2206" s="194"/>
      <c r="S2206" s="194"/>
      <c r="T2206" s="195"/>
      <c r="AT2206" s="191" t="s">
        <v>158</v>
      </c>
      <c r="AU2206" s="191" t="s">
        <v>86</v>
      </c>
      <c r="AV2206" s="12" t="s">
        <v>22</v>
      </c>
      <c r="AW2206" s="12" t="s">
        <v>40</v>
      </c>
      <c r="AX2206" s="12" t="s">
        <v>76</v>
      </c>
      <c r="AY2206" s="191" t="s">
        <v>148</v>
      </c>
    </row>
    <row r="2207" spans="2:51" s="12" customFormat="1" ht="13.5">
      <c r="B2207" s="188"/>
      <c r="D2207" s="186" t="s">
        <v>158</v>
      </c>
      <c r="E2207" s="189" t="s">
        <v>20</v>
      </c>
      <c r="F2207" s="190" t="s">
        <v>1116</v>
      </c>
      <c r="H2207" s="191" t="s">
        <v>20</v>
      </c>
      <c r="I2207" s="192"/>
      <c r="L2207" s="188"/>
      <c r="M2207" s="193"/>
      <c r="N2207" s="194"/>
      <c r="O2207" s="194"/>
      <c r="P2207" s="194"/>
      <c r="Q2207" s="194"/>
      <c r="R2207" s="194"/>
      <c r="S2207" s="194"/>
      <c r="T2207" s="195"/>
      <c r="AT2207" s="191" t="s">
        <v>158</v>
      </c>
      <c r="AU2207" s="191" t="s">
        <v>86</v>
      </c>
      <c r="AV2207" s="12" t="s">
        <v>22</v>
      </c>
      <c r="AW2207" s="12" t="s">
        <v>40</v>
      </c>
      <c r="AX2207" s="12" t="s">
        <v>76</v>
      </c>
      <c r="AY2207" s="191" t="s">
        <v>148</v>
      </c>
    </row>
    <row r="2208" spans="2:51" s="12" customFormat="1" ht="13.5">
      <c r="B2208" s="188"/>
      <c r="D2208" s="186" t="s">
        <v>158</v>
      </c>
      <c r="E2208" s="189" t="s">
        <v>20</v>
      </c>
      <c r="F2208" s="190" t="s">
        <v>1282</v>
      </c>
      <c r="H2208" s="191" t="s">
        <v>20</v>
      </c>
      <c r="I2208" s="192"/>
      <c r="L2208" s="188"/>
      <c r="M2208" s="193"/>
      <c r="N2208" s="194"/>
      <c r="O2208" s="194"/>
      <c r="P2208" s="194"/>
      <c r="Q2208" s="194"/>
      <c r="R2208" s="194"/>
      <c r="S2208" s="194"/>
      <c r="T2208" s="195"/>
      <c r="AT2208" s="191" t="s">
        <v>158</v>
      </c>
      <c r="AU2208" s="191" t="s">
        <v>86</v>
      </c>
      <c r="AV2208" s="12" t="s">
        <v>22</v>
      </c>
      <c r="AW2208" s="12" t="s">
        <v>40</v>
      </c>
      <c r="AX2208" s="12" t="s">
        <v>76</v>
      </c>
      <c r="AY2208" s="191" t="s">
        <v>148</v>
      </c>
    </row>
    <row r="2209" spans="2:51" s="13" customFormat="1" ht="13.5">
      <c r="B2209" s="196"/>
      <c r="D2209" s="197" t="s">
        <v>158</v>
      </c>
      <c r="E2209" s="198" t="s">
        <v>20</v>
      </c>
      <c r="F2209" s="199" t="s">
        <v>86</v>
      </c>
      <c r="H2209" s="200">
        <v>2</v>
      </c>
      <c r="I2209" s="201"/>
      <c r="L2209" s="196"/>
      <c r="M2209" s="202"/>
      <c r="N2209" s="203"/>
      <c r="O2209" s="203"/>
      <c r="P2209" s="203"/>
      <c r="Q2209" s="203"/>
      <c r="R2209" s="203"/>
      <c r="S2209" s="203"/>
      <c r="T2209" s="204"/>
      <c r="AT2209" s="205" t="s">
        <v>158</v>
      </c>
      <c r="AU2209" s="205" t="s">
        <v>86</v>
      </c>
      <c r="AV2209" s="13" t="s">
        <v>86</v>
      </c>
      <c r="AW2209" s="13" t="s">
        <v>40</v>
      </c>
      <c r="AX2209" s="13" t="s">
        <v>22</v>
      </c>
      <c r="AY2209" s="205" t="s">
        <v>148</v>
      </c>
    </row>
    <row r="2210" spans="2:65" s="1" customFormat="1" ht="22.5" customHeight="1">
      <c r="B2210" s="173"/>
      <c r="C2210" s="225" t="s">
        <v>1292</v>
      </c>
      <c r="D2210" s="225" t="s">
        <v>230</v>
      </c>
      <c r="E2210" s="226" t="s">
        <v>1293</v>
      </c>
      <c r="F2210" s="227" t="s">
        <v>1294</v>
      </c>
      <c r="G2210" s="228" t="s">
        <v>273</v>
      </c>
      <c r="H2210" s="229">
        <v>2.4</v>
      </c>
      <c r="I2210" s="230"/>
      <c r="J2210" s="231">
        <f>ROUND(I2210*H2210,2)</f>
        <v>0</v>
      </c>
      <c r="K2210" s="227" t="s">
        <v>154</v>
      </c>
      <c r="L2210" s="232"/>
      <c r="M2210" s="233" t="s">
        <v>20</v>
      </c>
      <c r="N2210" s="234" t="s">
        <v>48</v>
      </c>
      <c r="O2210" s="37"/>
      <c r="P2210" s="183">
        <f>O2210*H2210</f>
        <v>0</v>
      </c>
      <c r="Q2210" s="183">
        <v>0.005</v>
      </c>
      <c r="R2210" s="183">
        <f>Q2210*H2210</f>
        <v>0.012</v>
      </c>
      <c r="S2210" s="183">
        <v>0</v>
      </c>
      <c r="T2210" s="184">
        <f>S2210*H2210</f>
        <v>0</v>
      </c>
      <c r="AR2210" s="19" t="s">
        <v>412</v>
      </c>
      <c r="AT2210" s="19" t="s">
        <v>230</v>
      </c>
      <c r="AU2210" s="19" t="s">
        <v>86</v>
      </c>
      <c r="AY2210" s="19" t="s">
        <v>148</v>
      </c>
      <c r="BE2210" s="185">
        <f>IF(N2210="základní",J2210,0)</f>
        <v>0</v>
      </c>
      <c r="BF2210" s="185">
        <f>IF(N2210="snížená",J2210,0)</f>
        <v>0</v>
      </c>
      <c r="BG2210" s="185">
        <f>IF(N2210="zákl. přenesená",J2210,0)</f>
        <v>0</v>
      </c>
      <c r="BH2210" s="185">
        <f>IF(N2210="sníž. přenesená",J2210,0)</f>
        <v>0</v>
      </c>
      <c r="BI2210" s="185">
        <f>IF(N2210="nulová",J2210,0)</f>
        <v>0</v>
      </c>
      <c r="BJ2210" s="19" t="s">
        <v>86</v>
      </c>
      <c r="BK2210" s="185">
        <f>ROUND(I2210*H2210,2)</f>
        <v>0</v>
      </c>
      <c r="BL2210" s="19" t="s">
        <v>258</v>
      </c>
      <c r="BM2210" s="19" t="s">
        <v>1292</v>
      </c>
    </row>
    <row r="2211" spans="2:47" s="1" customFormat="1" ht="27">
      <c r="B2211" s="36"/>
      <c r="D2211" s="186" t="s">
        <v>156</v>
      </c>
      <c r="F2211" s="187" t="s">
        <v>1295</v>
      </c>
      <c r="I2211" s="147"/>
      <c r="L2211" s="36"/>
      <c r="M2211" s="65"/>
      <c r="N2211" s="37"/>
      <c r="O2211" s="37"/>
      <c r="P2211" s="37"/>
      <c r="Q2211" s="37"/>
      <c r="R2211" s="37"/>
      <c r="S2211" s="37"/>
      <c r="T2211" s="66"/>
      <c r="AT2211" s="19" t="s">
        <v>156</v>
      </c>
      <c r="AU2211" s="19" t="s">
        <v>86</v>
      </c>
    </row>
    <row r="2212" spans="2:51" s="12" customFormat="1" ht="13.5">
      <c r="B2212" s="188"/>
      <c r="D2212" s="186" t="s">
        <v>158</v>
      </c>
      <c r="E2212" s="189" t="s">
        <v>20</v>
      </c>
      <c r="F2212" s="190" t="s">
        <v>547</v>
      </c>
      <c r="H2212" s="191" t="s">
        <v>20</v>
      </c>
      <c r="I2212" s="192"/>
      <c r="L2212" s="188"/>
      <c r="M2212" s="193"/>
      <c r="N2212" s="194"/>
      <c r="O2212" s="194"/>
      <c r="P2212" s="194"/>
      <c r="Q2212" s="194"/>
      <c r="R2212" s="194"/>
      <c r="S2212" s="194"/>
      <c r="T2212" s="195"/>
      <c r="AT2212" s="191" t="s">
        <v>158</v>
      </c>
      <c r="AU2212" s="191" t="s">
        <v>86</v>
      </c>
      <c r="AV2212" s="12" t="s">
        <v>22</v>
      </c>
      <c r="AW2212" s="12" t="s">
        <v>40</v>
      </c>
      <c r="AX2212" s="12" t="s">
        <v>76</v>
      </c>
      <c r="AY2212" s="191" t="s">
        <v>148</v>
      </c>
    </row>
    <row r="2213" spans="2:51" s="12" customFormat="1" ht="13.5">
      <c r="B2213" s="188"/>
      <c r="D2213" s="186" t="s">
        <v>158</v>
      </c>
      <c r="E2213" s="189" t="s">
        <v>20</v>
      </c>
      <c r="F2213" s="190" t="s">
        <v>1116</v>
      </c>
      <c r="H2213" s="191" t="s">
        <v>20</v>
      </c>
      <c r="I2213" s="192"/>
      <c r="L2213" s="188"/>
      <c r="M2213" s="193"/>
      <c r="N2213" s="194"/>
      <c r="O2213" s="194"/>
      <c r="P2213" s="194"/>
      <c r="Q2213" s="194"/>
      <c r="R2213" s="194"/>
      <c r="S2213" s="194"/>
      <c r="T2213" s="195"/>
      <c r="AT2213" s="191" t="s">
        <v>158</v>
      </c>
      <c r="AU2213" s="191" t="s">
        <v>86</v>
      </c>
      <c r="AV2213" s="12" t="s">
        <v>22</v>
      </c>
      <c r="AW2213" s="12" t="s">
        <v>40</v>
      </c>
      <c r="AX2213" s="12" t="s">
        <v>76</v>
      </c>
      <c r="AY2213" s="191" t="s">
        <v>148</v>
      </c>
    </row>
    <row r="2214" spans="2:51" s="12" customFormat="1" ht="13.5">
      <c r="B2214" s="188"/>
      <c r="D2214" s="186" t="s">
        <v>158</v>
      </c>
      <c r="E2214" s="189" t="s">
        <v>20</v>
      </c>
      <c r="F2214" s="190" t="s">
        <v>1282</v>
      </c>
      <c r="H2214" s="191" t="s">
        <v>20</v>
      </c>
      <c r="I2214" s="192"/>
      <c r="L2214" s="188"/>
      <c r="M2214" s="193"/>
      <c r="N2214" s="194"/>
      <c r="O2214" s="194"/>
      <c r="P2214" s="194"/>
      <c r="Q2214" s="194"/>
      <c r="R2214" s="194"/>
      <c r="S2214" s="194"/>
      <c r="T2214" s="195"/>
      <c r="AT2214" s="191" t="s">
        <v>158</v>
      </c>
      <c r="AU2214" s="191" t="s">
        <v>86</v>
      </c>
      <c r="AV2214" s="12" t="s">
        <v>22</v>
      </c>
      <c r="AW2214" s="12" t="s">
        <v>40</v>
      </c>
      <c r="AX2214" s="12" t="s">
        <v>76</v>
      </c>
      <c r="AY2214" s="191" t="s">
        <v>148</v>
      </c>
    </row>
    <row r="2215" spans="2:51" s="13" customFormat="1" ht="13.5">
      <c r="B2215" s="196"/>
      <c r="D2215" s="197" t="s">
        <v>158</v>
      </c>
      <c r="E2215" s="198" t="s">
        <v>20</v>
      </c>
      <c r="F2215" s="199" t="s">
        <v>1296</v>
      </c>
      <c r="H2215" s="200">
        <v>2.4</v>
      </c>
      <c r="I2215" s="201"/>
      <c r="L2215" s="196"/>
      <c r="M2215" s="202"/>
      <c r="N2215" s="203"/>
      <c r="O2215" s="203"/>
      <c r="P2215" s="203"/>
      <c r="Q2215" s="203"/>
      <c r="R2215" s="203"/>
      <c r="S2215" s="203"/>
      <c r="T2215" s="204"/>
      <c r="AT2215" s="205" t="s">
        <v>158</v>
      </c>
      <c r="AU2215" s="205" t="s">
        <v>86</v>
      </c>
      <c r="AV2215" s="13" t="s">
        <v>86</v>
      </c>
      <c r="AW2215" s="13" t="s">
        <v>40</v>
      </c>
      <c r="AX2215" s="13" t="s">
        <v>22</v>
      </c>
      <c r="AY2215" s="205" t="s">
        <v>148</v>
      </c>
    </row>
    <row r="2216" spans="2:65" s="1" customFormat="1" ht="22.5" customHeight="1">
      <c r="B2216" s="173"/>
      <c r="C2216" s="174" t="s">
        <v>1297</v>
      </c>
      <c r="D2216" s="174" t="s">
        <v>150</v>
      </c>
      <c r="E2216" s="175" t="s">
        <v>1298</v>
      </c>
      <c r="F2216" s="176" t="s">
        <v>1299</v>
      </c>
      <c r="G2216" s="177" t="s">
        <v>221</v>
      </c>
      <c r="H2216" s="178">
        <v>0.028</v>
      </c>
      <c r="I2216" s="179"/>
      <c r="J2216" s="180">
        <f>ROUND(I2216*H2216,2)</f>
        <v>0</v>
      </c>
      <c r="K2216" s="176" t="s">
        <v>154</v>
      </c>
      <c r="L2216" s="36"/>
      <c r="M2216" s="181" t="s">
        <v>20</v>
      </c>
      <c r="N2216" s="182" t="s">
        <v>48</v>
      </c>
      <c r="O2216" s="37"/>
      <c r="P2216" s="183">
        <f>O2216*H2216</f>
        <v>0</v>
      </c>
      <c r="Q2216" s="183">
        <v>0</v>
      </c>
      <c r="R2216" s="183">
        <f>Q2216*H2216</f>
        <v>0</v>
      </c>
      <c r="S2216" s="183">
        <v>0</v>
      </c>
      <c r="T2216" s="184">
        <f>S2216*H2216</f>
        <v>0</v>
      </c>
      <c r="AR2216" s="19" t="s">
        <v>258</v>
      </c>
      <c r="AT2216" s="19" t="s">
        <v>150</v>
      </c>
      <c r="AU2216" s="19" t="s">
        <v>86</v>
      </c>
      <c r="AY2216" s="19" t="s">
        <v>148</v>
      </c>
      <c r="BE2216" s="185">
        <f>IF(N2216="základní",J2216,0)</f>
        <v>0</v>
      </c>
      <c r="BF2216" s="185">
        <f>IF(N2216="snížená",J2216,0)</f>
        <v>0</v>
      </c>
      <c r="BG2216" s="185">
        <f>IF(N2216="zákl. přenesená",J2216,0)</f>
        <v>0</v>
      </c>
      <c r="BH2216" s="185">
        <f>IF(N2216="sníž. přenesená",J2216,0)</f>
        <v>0</v>
      </c>
      <c r="BI2216" s="185">
        <f>IF(N2216="nulová",J2216,0)</f>
        <v>0</v>
      </c>
      <c r="BJ2216" s="19" t="s">
        <v>86</v>
      </c>
      <c r="BK2216" s="185">
        <f>ROUND(I2216*H2216,2)</f>
        <v>0</v>
      </c>
      <c r="BL2216" s="19" t="s">
        <v>258</v>
      </c>
      <c r="BM2216" s="19" t="s">
        <v>1297</v>
      </c>
    </row>
    <row r="2217" spans="2:47" s="1" customFormat="1" ht="27">
      <c r="B2217" s="36"/>
      <c r="D2217" s="186" t="s">
        <v>156</v>
      </c>
      <c r="F2217" s="187" t="s">
        <v>1300</v>
      </c>
      <c r="I2217" s="147"/>
      <c r="L2217" s="36"/>
      <c r="M2217" s="65"/>
      <c r="N2217" s="37"/>
      <c r="O2217" s="37"/>
      <c r="P2217" s="37"/>
      <c r="Q2217" s="37"/>
      <c r="R2217" s="37"/>
      <c r="S2217" s="37"/>
      <c r="T2217" s="66"/>
      <c r="AT2217" s="19" t="s">
        <v>156</v>
      </c>
      <c r="AU2217" s="19" t="s">
        <v>86</v>
      </c>
    </row>
    <row r="2218" spans="2:63" s="11" customFormat="1" ht="29.25" customHeight="1">
      <c r="B2218" s="159"/>
      <c r="D2218" s="170" t="s">
        <v>75</v>
      </c>
      <c r="E2218" s="171" t="s">
        <v>1301</v>
      </c>
      <c r="F2218" s="171" t="s">
        <v>1302</v>
      </c>
      <c r="I2218" s="162"/>
      <c r="J2218" s="172">
        <f>BK2218</f>
        <v>0</v>
      </c>
      <c r="L2218" s="159"/>
      <c r="M2218" s="164"/>
      <c r="N2218" s="165"/>
      <c r="O2218" s="165"/>
      <c r="P2218" s="166">
        <f>SUM(P2219:P2325)</f>
        <v>0</v>
      </c>
      <c r="Q2218" s="165"/>
      <c r="R2218" s="166">
        <f>SUM(R2219:R2325)</f>
        <v>0.2497783720625</v>
      </c>
      <c r="S2218" s="165"/>
      <c r="T2218" s="167">
        <f>SUM(T2219:T2325)</f>
        <v>6.11632</v>
      </c>
      <c r="AR2218" s="160" t="s">
        <v>86</v>
      </c>
      <c r="AT2218" s="168" t="s">
        <v>75</v>
      </c>
      <c r="AU2218" s="168" t="s">
        <v>22</v>
      </c>
      <c r="AY2218" s="160" t="s">
        <v>148</v>
      </c>
      <c r="BK2218" s="169">
        <f>SUM(BK2219:BK2325)</f>
        <v>0</v>
      </c>
    </row>
    <row r="2219" spans="2:65" s="1" customFormat="1" ht="22.5" customHeight="1">
      <c r="B2219" s="173"/>
      <c r="C2219" s="174" t="s">
        <v>1303</v>
      </c>
      <c r="D2219" s="174" t="s">
        <v>150</v>
      </c>
      <c r="E2219" s="175" t="s">
        <v>1304</v>
      </c>
      <c r="F2219" s="176" t="s">
        <v>1305</v>
      </c>
      <c r="G2219" s="177" t="s">
        <v>153</v>
      </c>
      <c r="H2219" s="178">
        <v>5.04</v>
      </c>
      <c r="I2219" s="179"/>
      <c r="J2219" s="180">
        <f>ROUND(I2219*H2219,2)</f>
        <v>0</v>
      </c>
      <c r="K2219" s="176" t="s">
        <v>154</v>
      </c>
      <c r="L2219" s="36"/>
      <c r="M2219" s="181" t="s">
        <v>20</v>
      </c>
      <c r="N2219" s="182" t="s">
        <v>48</v>
      </c>
      <c r="O2219" s="37"/>
      <c r="P2219" s="183">
        <f>O2219*H2219</f>
        <v>0</v>
      </c>
      <c r="Q2219" s="183">
        <v>0</v>
      </c>
      <c r="R2219" s="183">
        <f>Q2219*H2219</f>
        <v>0</v>
      </c>
      <c r="S2219" s="183">
        <v>0.033</v>
      </c>
      <c r="T2219" s="184">
        <f>S2219*H2219</f>
        <v>0.16632</v>
      </c>
      <c r="AR2219" s="19" t="s">
        <v>258</v>
      </c>
      <c r="AT2219" s="19" t="s">
        <v>150</v>
      </c>
      <c r="AU2219" s="19" t="s">
        <v>86</v>
      </c>
      <c r="AY2219" s="19" t="s">
        <v>148</v>
      </c>
      <c r="BE2219" s="185">
        <f>IF(N2219="základní",J2219,0)</f>
        <v>0</v>
      </c>
      <c r="BF2219" s="185">
        <f>IF(N2219="snížená",J2219,0)</f>
        <v>0</v>
      </c>
      <c r="BG2219" s="185">
        <f>IF(N2219="zákl. přenesená",J2219,0)</f>
        <v>0</v>
      </c>
      <c r="BH2219" s="185">
        <f>IF(N2219="sníž. přenesená",J2219,0)</f>
        <v>0</v>
      </c>
      <c r="BI2219" s="185">
        <f>IF(N2219="nulová",J2219,0)</f>
        <v>0</v>
      </c>
      <c r="BJ2219" s="19" t="s">
        <v>86</v>
      </c>
      <c r="BK2219" s="185">
        <f>ROUND(I2219*H2219,2)</f>
        <v>0</v>
      </c>
      <c r="BL2219" s="19" t="s">
        <v>258</v>
      </c>
      <c r="BM2219" s="19" t="s">
        <v>1303</v>
      </c>
    </row>
    <row r="2220" spans="2:47" s="1" customFormat="1" ht="13.5">
      <c r="B2220" s="36"/>
      <c r="D2220" s="186" t="s">
        <v>156</v>
      </c>
      <c r="F2220" s="187" t="s">
        <v>1306</v>
      </c>
      <c r="I2220" s="147"/>
      <c r="L2220" s="36"/>
      <c r="M2220" s="65"/>
      <c r="N2220" s="37"/>
      <c r="O2220" s="37"/>
      <c r="P2220" s="37"/>
      <c r="Q2220" s="37"/>
      <c r="R2220" s="37"/>
      <c r="S2220" s="37"/>
      <c r="T2220" s="66"/>
      <c r="AT2220" s="19" t="s">
        <v>156</v>
      </c>
      <c r="AU2220" s="19" t="s">
        <v>86</v>
      </c>
    </row>
    <row r="2221" spans="2:51" s="12" customFormat="1" ht="13.5">
      <c r="B2221" s="188"/>
      <c r="D2221" s="186" t="s">
        <v>158</v>
      </c>
      <c r="E2221" s="189" t="s">
        <v>20</v>
      </c>
      <c r="F2221" s="190" t="s">
        <v>1307</v>
      </c>
      <c r="H2221" s="191" t="s">
        <v>20</v>
      </c>
      <c r="I2221" s="192"/>
      <c r="L2221" s="188"/>
      <c r="M2221" s="193"/>
      <c r="N2221" s="194"/>
      <c r="O2221" s="194"/>
      <c r="P2221" s="194"/>
      <c r="Q2221" s="194"/>
      <c r="R2221" s="194"/>
      <c r="S2221" s="194"/>
      <c r="T2221" s="195"/>
      <c r="AT2221" s="191" t="s">
        <v>158</v>
      </c>
      <c r="AU2221" s="191" t="s">
        <v>86</v>
      </c>
      <c r="AV2221" s="12" t="s">
        <v>22</v>
      </c>
      <c r="AW2221" s="12" t="s">
        <v>40</v>
      </c>
      <c r="AX2221" s="12" t="s">
        <v>76</v>
      </c>
      <c r="AY2221" s="191" t="s">
        <v>148</v>
      </c>
    </row>
    <row r="2222" spans="2:51" s="12" customFormat="1" ht="13.5">
      <c r="B2222" s="188"/>
      <c r="D2222" s="186" t="s">
        <v>158</v>
      </c>
      <c r="E2222" s="189" t="s">
        <v>20</v>
      </c>
      <c r="F2222" s="190" t="s">
        <v>283</v>
      </c>
      <c r="H2222" s="191" t="s">
        <v>20</v>
      </c>
      <c r="I2222" s="192"/>
      <c r="L2222" s="188"/>
      <c r="M2222" s="193"/>
      <c r="N2222" s="194"/>
      <c r="O2222" s="194"/>
      <c r="P2222" s="194"/>
      <c r="Q2222" s="194"/>
      <c r="R2222" s="194"/>
      <c r="S2222" s="194"/>
      <c r="T2222" s="195"/>
      <c r="AT2222" s="191" t="s">
        <v>158</v>
      </c>
      <c r="AU2222" s="191" t="s">
        <v>86</v>
      </c>
      <c r="AV2222" s="12" t="s">
        <v>22</v>
      </c>
      <c r="AW2222" s="12" t="s">
        <v>40</v>
      </c>
      <c r="AX2222" s="12" t="s">
        <v>76</v>
      </c>
      <c r="AY2222" s="191" t="s">
        <v>148</v>
      </c>
    </row>
    <row r="2223" spans="2:51" s="12" customFormat="1" ht="13.5">
      <c r="B2223" s="188"/>
      <c r="D2223" s="186" t="s">
        <v>158</v>
      </c>
      <c r="E2223" s="189" t="s">
        <v>20</v>
      </c>
      <c r="F2223" s="190" t="s">
        <v>284</v>
      </c>
      <c r="H2223" s="191" t="s">
        <v>20</v>
      </c>
      <c r="I2223" s="192"/>
      <c r="L2223" s="188"/>
      <c r="M2223" s="193"/>
      <c r="N2223" s="194"/>
      <c r="O2223" s="194"/>
      <c r="P2223" s="194"/>
      <c r="Q2223" s="194"/>
      <c r="R2223" s="194"/>
      <c r="S2223" s="194"/>
      <c r="T2223" s="195"/>
      <c r="AT2223" s="191" t="s">
        <v>158</v>
      </c>
      <c r="AU2223" s="191" t="s">
        <v>86</v>
      </c>
      <c r="AV2223" s="12" t="s">
        <v>22</v>
      </c>
      <c r="AW2223" s="12" t="s">
        <v>40</v>
      </c>
      <c r="AX2223" s="12" t="s">
        <v>76</v>
      </c>
      <c r="AY2223" s="191" t="s">
        <v>148</v>
      </c>
    </row>
    <row r="2224" spans="2:51" s="13" customFormat="1" ht="13.5">
      <c r="B2224" s="196"/>
      <c r="D2224" s="197" t="s">
        <v>158</v>
      </c>
      <c r="E2224" s="198" t="s">
        <v>20</v>
      </c>
      <c r="F2224" s="199" t="s">
        <v>411</v>
      </c>
      <c r="H2224" s="200">
        <v>5.04</v>
      </c>
      <c r="I2224" s="201"/>
      <c r="L2224" s="196"/>
      <c r="M2224" s="202"/>
      <c r="N2224" s="203"/>
      <c r="O2224" s="203"/>
      <c r="P2224" s="203"/>
      <c r="Q2224" s="203"/>
      <c r="R2224" s="203"/>
      <c r="S2224" s="203"/>
      <c r="T2224" s="204"/>
      <c r="AT2224" s="205" t="s">
        <v>158</v>
      </c>
      <c r="AU2224" s="205" t="s">
        <v>86</v>
      </c>
      <c r="AV2224" s="13" t="s">
        <v>86</v>
      </c>
      <c r="AW2224" s="13" t="s">
        <v>40</v>
      </c>
      <c r="AX2224" s="13" t="s">
        <v>22</v>
      </c>
      <c r="AY2224" s="205" t="s">
        <v>148</v>
      </c>
    </row>
    <row r="2225" spans="2:65" s="1" customFormat="1" ht="22.5" customHeight="1">
      <c r="B2225" s="173"/>
      <c r="C2225" s="174" t="s">
        <v>1308</v>
      </c>
      <c r="D2225" s="174" t="s">
        <v>150</v>
      </c>
      <c r="E2225" s="175" t="s">
        <v>1309</v>
      </c>
      <c r="F2225" s="176" t="s">
        <v>1310</v>
      </c>
      <c r="G2225" s="177" t="s">
        <v>304</v>
      </c>
      <c r="H2225" s="178">
        <v>154</v>
      </c>
      <c r="I2225" s="179"/>
      <c r="J2225" s="180">
        <f>ROUND(I2225*H2225,2)</f>
        <v>0</v>
      </c>
      <c r="K2225" s="176" t="s">
        <v>154</v>
      </c>
      <c r="L2225" s="36"/>
      <c r="M2225" s="181" t="s">
        <v>20</v>
      </c>
      <c r="N2225" s="182" t="s">
        <v>48</v>
      </c>
      <c r="O2225" s="37"/>
      <c r="P2225" s="183">
        <f>O2225*H2225</f>
        <v>0</v>
      </c>
      <c r="Q2225" s="183">
        <v>0</v>
      </c>
      <c r="R2225" s="183">
        <f>Q2225*H2225</f>
        <v>0</v>
      </c>
      <c r="S2225" s="183">
        <v>0.03</v>
      </c>
      <c r="T2225" s="184">
        <f>S2225*H2225</f>
        <v>4.62</v>
      </c>
      <c r="AR2225" s="19" t="s">
        <v>258</v>
      </c>
      <c r="AT2225" s="19" t="s">
        <v>150</v>
      </c>
      <c r="AU2225" s="19" t="s">
        <v>86</v>
      </c>
      <c r="AY2225" s="19" t="s">
        <v>148</v>
      </c>
      <c r="BE2225" s="185">
        <f>IF(N2225="základní",J2225,0)</f>
        <v>0</v>
      </c>
      <c r="BF2225" s="185">
        <f>IF(N2225="snížená",J2225,0)</f>
        <v>0</v>
      </c>
      <c r="BG2225" s="185">
        <f>IF(N2225="zákl. přenesená",J2225,0)</f>
        <v>0</v>
      </c>
      <c r="BH2225" s="185">
        <f>IF(N2225="sníž. přenesená",J2225,0)</f>
        <v>0</v>
      </c>
      <c r="BI2225" s="185">
        <f>IF(N2225="nulová",J2225,0)</f>
        <v>0</v>
      </c>
      <c r="BJ2225" s="19" t="s">
        <v>86</v>
      </c>
      <c r="BK2225" s="185">
        <f>ROUND(I2225*H2225,2)</f>
        <v>0</v>
      </c>
      <c r="BL2225" s="19" t="s">
        <v>258</v>
      </c>
      <c r="BM2225" s="19" t="s">
        <v>1308</v>
      </c>
    </row>
    <row r="2226" spans="2:47" s="1" customFormat="1" ht="13.5">
      <c r="B2226" s="36"/>
      <c r="D2226" s="186" t="s">
        <v>156</v>
      </c>
      <c r="F2226" s="187" t="s">
        <v>1311</v>
      </c>
      <c r="I2226" s="147"/>
      <c r="L2226" s="36"/>
      <c r="M2226" s="65"/>
      <c r="N2226" s="37"/>
      <c r="O2226" s="37"/>
      <c r="P2226" s="37"/>
      <c r="Q2226" s="37"/>
      <c r="R2226" s="37"/>
      <c r="S2226" s="37"/>
      <c r="T2226" s="66"/>
      <c r="AT2226" s="19" t="s">
        <v>156</v>
      </c>
      <c r="AU2226" s="19" t="s">
        <v>86</v>
      </c>
    </row>
    <row r="2227" spans="2:51" s="12" customFormat="1" ht="13.5">
      <c r="B2227" s="188"/>
      <c r="D2227" s="186" t="s">
        <v>158</v>
      </c>
      <c r="E2227" s="189" t="s">
        <v>20</v>
      </c>
      <c r="F2227" s="190" t="s">
        <v>1312</v>
      </c>
      <c r="H2227" s="191" t="s">
        <v>20</v>
      </c>
      <c r="I2227" s="192"/>
      <c r="L2227" s="188"/>
      <c r="M2227" s="193"/>
      <c r="N2227" s="194"/>
      <c r="O2227" s="194"/>
      <c r="P2227" s="194"/>
      <c r="Q2227" s="194"/>
      <c r="R2227" s="194"/>
      <c r="S2227" s="194"/>
      <c r="T2227" s="195"/>
      <c r="AT2227" s="191" t="s">
        <v>158</v>
      </c>
      <c r="AU2227" s="191" t="s">
        <v>86</v>
      </c>
      <c r="AV2227" s="12" t="s">
        <v>22</v>
      </c>
      <c r="AW2227" s="12" t="s">
        <v>40</v>
      </c>
      <c r="AX2227" s="12" t="s">
        <v>76</v>
      </c>
      <c r="AY2227" s="191" t="s">
        <v>148</v>
      </c>
    </row>
    <row r="2228" spans="2:51" s="12" customFormat="1" ht="13.5">
      <c r="B2228" s="188"/>
      <c r="D2228" s="186" t="s">
        <v>158</v>
      </c>
      <c r="E2228" s="189" t="s">
        <v>20</v>
      </c>
      <c r="F2228" s="190" t="s">
        <v>518</v>
      </c>
      <c r="H2228" s="191" t="s">
        <v>20</v>
      </c>
      <c r="I2228" s="192"/>
      <c r="L2228" s="188"/>
      <c r="M2228" s="193"/>
      <c r="N2228" s="194"/>
      <c r="O2228" s="194"/>
      <c r="P2228" s="194"/>
      <c r="Q2228" s="194"/>
      <c r="R2228" s="194"/>
      <c r="S2228" s="194"/>
      <c r="T2228" s="195"/>
      <c r="AT2228" s="191" t="s">
        <v>158</v>
      </c>
      <c r="AU2228" s="191" t="s">
        <v>86</v>
      </c>
      <c r="AV2228" s="12" t="s">
        <v>22</v>
      </c>
      <c r="AW2228" s="12" t="s">
        <v>40</v>
      </c>
      <c r="AX2228" s="12" t="s">
        <v>76</v>
      </c>
      <c r="AY2228" s="191" t="s">
        <v>148</v>
      </c>
    </row>
    <row r="2229" spans="2:51" s="12" customFormat="1" ht="13.5">
      <c r="B2229" s="188"/>
      <c r="D2229" s="186" t="s">
        <v>158</v>
      </c>
      <c r="E2229" s="189" t="s">
        <v>20</v>
      </c>
      <c r="F2229" s="190" t="s">
        <v>1313</v>
      </c>
      <c r="H2229" s="191" t="s">
        <v>20</v>
      </c>
      <c r="I2229" s="192"/>
      <c r="L2229" s="188"/>
      <c r="M2229" s="193"/>
      <c r="N2229" s="194"/>
      <c r="O2229" s="194"/>
      <c r="P2229" s="194"/>
      <c r="Q2229" s="194"/>
      <c r="R2229" s="194"/>
      <c r="S2229" s="194"/>
      <c r="T2229" s="195"/>
      <c r="AT2229" s="191" t="s">
        <v>158</v>
      </c>
      <c r="AU2229" s="191" t="s">
        <v>86</v>
      </c>
      <c r="AV2229" s="12" t="s">
        <v>22</v>
      </c>
      <c r="AW2229" s="12" t="s">
        <v>40</v>
      </c>
      <c r="AX2229" s="12" t="s">
        <v>76</v>
      </c>
      <c r="AY2229" s="191" t="s">
        <v>148</v>
      </c>
    </row>
    <row r="2230" spans="2:51" s="13" customFormat="1" ht="13.5">
      <c r="B2230" s="196"/>
      <c r="D2230" s="186" t="s">
        <v>158</v>
      </c>
      <c r="E2230" s="205" t="s">
        <v>20</v>
      </c>
      <c r="F2230" s="206" t="s">
        <v>1314</v>
      </c>
      <c r="H2230" s="207">
        <v>24</v>
      </c>
      <c r="I2230" s="201"/>
      <c r="L2230" s="196"/>
      <c r="M2230" s="202"/>
      <c r="N2230" s="203"/>
      <c r="O2230" s="203"/>
      <c r="P2230" s="203"/>
      <c r="Q2230" s="203"/>
      <c r="R2230" s="203"/>
      <c r="S2230" s="203"/>
      <c r="T2230" s="204"/>
      <c r="AT2230" s="205" t="s">
        <v>158</v>
      </c>
      <c r="AU2230" s="205" t="s">
        <v>86</v>
      </c>
      <c r="AV2230" s="13" t="s">
        <v>86</v>
      </c>
      <c r="AW2230" s="13" t="s">
        <v>40</v>
      </c>
      <c r="AX2230" s="13" t="s">
        <v>76</v>
      </c>
      <c r="AY2230" s="205" t="s">
        <v>148</v>
      </c>
    </row>
    <row r="2231" spans="2:51" s="13" customFormat="1" ht="13.5">
      <c r="B2231" s="196"/>
      <c r="D2231" s="186" t="s">
        <v>158</v>
      </c>
      <c r="E2231" s="205" t="s">
        <v>20</v>
      </c>
      <c r="F2231" s="206" t="s">
        <v>308</v>
      </c>
      <c r="H2231" s="207">
        <v>30</v>
      </c>
      <c r="I2231" s="201"/>
      <c r="L2231" s="196"/>
      <c r="M2231" s="202"/>
      <c r="N2231" s="203"/>
      <c r="O2231" s="203"/>
      <c r="P2231" s="203"/>
      <c r="Q2231" s="203"/>
      <c r="R2231" s="203"/>
      <c r="S2231" s="203"/>
      <c r="T2231" s="204"/>
      <c r="AT2231" s="205" t="s">
        <v>158</v>
      </c>
      <c r="AU2231" s="205" t="s">
        <v>86</v>
      </c>
      <c r="AV2231" s="13" t="s">
        <v>86</v>
      </c>
      <c r="AW2231" s="13" t="s">
        <v>40</v>
      </c>
      <c r="AX2231" s="13" t="s">
        <v>76</v>
      </c>
      <c r="AY2231" s="205" t="s">
        <v>148</v>
      </c>
    </row>
    <row r="2232" spans="2:51" s="13" customFormat="1" ht="13.5">
      <c r="B2232" s="196"/>
      <c r="D2232" s="186" t="s">
        <v>158</v>
      </c>
      <c r="E2232" s="205" t="s">
        <v>20</v>
      </c>
      <c r="F2232" s="206" t="s">
        <v>1315</v>
      </c>
      <c r="H2232" s="207">
        <v>36</v>
      </c>
      <c r="I2232" s="201"/>
      <c r="L2232" s="196"/>
      <c r="M2232" s="202"/>
      <c r="N2232" s="203"/>
      <c r="O2232" s="203"/>
      <c r="P2232" s="203"/>
      <c r="Q2232" s="203"/>
      <c r="R2232" s="203"/>
      <c r="S2232" s="203"/>
      <c r="T2232" s="204"/>
      <c r="AT2232" s="205" t="s">
        <v>158</v>
      </c>
      <c r="AU2232" s="205" t="s">
        <v>86</v>
      </c>
      <c r="AV2232" s="13" t="s">
        <v>86</v>
      </c>
      <c r="AW2232" s="13" t="s">
        <v>40</v>
      </c>
      <c r="AX2232" s="13" t="s">
        <v>76</v>
      </c>
      <c r="AY2232" s="205" t="s">
        <v>148</v>
      </c>
    </row>
    <row r="2233" spans="2:51" s="13" customFormat="1" ht="13.5">
      <c r="B2233" s="196"/>
      <c r="D2233" s="186" t="s">
        <v>158</v>
      </c>
      <c r="E2233" s="205" t="s">
        <v>20</v>
      </c>
      <c r="F2233" s="206" t="s">
        <v>308</v>
      </c>
      <c r="H2233" s="207">
        <v>30</v>
      </c>
      <c r="I2233" s="201"/>
      <c r="L2233" s="196"/>
      <c r="M2233" s="202"/>
      <c r="N2233" s="203"/>
      <c r="O2233" s="203"/>
      <c r="P2233" s="203"/>
      <c r="Q2233" s="203"/>
      <c r="R2233" s="203"/>
      <c r="S2233" s="203"/>
      <c r="T2233" s="204"/>
      <c r="AT2233" s="205" t="s">
        <v>158</v>
      </c>
      <c r="AU2233" s="205" t="s">
        <v>86</v>
      </c>
      <c r="AV2233" s="13" t="s">
        <v>86</v>
      </c>
      <c r="AW2233" s="13" t="s">
        <v>40</v>
      </c>
      <c r="AX2233" s="13" t="s">
        <v>76</v>
      </c>
      <c r="AY2233" s="205" t="s">
        <v>148</v>
      </c>
    </row>
    <row r="2234" spans="2:51" s="13" customFormat="1" ht="13.5">
      <c r="B2234" s="196"/>
      <c r="D2234" s="186" t="s">
        <v>158</v>
      </c>
      <c r="E2234" s="205" t="s">
        <v>20</v>
      </c>
      <c r="F2234" s="206" t="s">
        <v>1316</v>
      </c>
      <c r="H2234" s="207">
        <v>34</v>
      </c>
      <c r="I2234" s="201"/>
      <c r="L2234" s="196"/>
      <c r="M2234" s="202"/>
      <c r="N2234" s="203"/>
      <c r="O2234" s="203"/>
      <c r="P2234" s="203"/>
      <c r="Q2234" s="203"/>
      <c r="R2234" s="203"/>
      <c r="S2234" s="203"/>
      <c r="T2234" s="204"/>
      <c r="AT2234" s="205" t="s">
        <v>158</v>
      </c>
      <c r="AU2234" s="205" t="s">
        <v>86</v>
      </c>
      <c r="AV2234" s="13" t="s">
        <v>86</v>
      </c>
      <c r="AW2234" s="13" t="s">
        <v>40</v>
      </c>
      <c r="AX2234" s="13" t="s">
        <v>76</v>
      </c>
      <c r="AY2234" s="205" t="s">
        <v>148</v>
      </c>
    </row>
    <row r="2235" spans="2:51" s="15" customFormat="1" ht="13.5">
      <c r="B2235" s="216"/>
      <c r="D2235" s="197" t="s">
        <v>158</v>
      </c>
      <c r="E2235" s="217" t="s">
        <v>20</v>
      </c>
      <c r="F2235" s="218" t="s">
        <v>191</v>
      </c>
      <c r="H2235" s="219">
        <v>154</v>
      </c>
      <c r="I2235" s="220"/>
      <c r="L2235" s="216"/>
      <c r="M2235" s="221"/>
      <c r="N2235" s="222"/>
      <c r="O2235" s="222"/>
      <c r="P2235" s="222"/>
      <c r="Q2235" s="222"/>
      <c r="R2235" s="222"/>
      <c r="S2235" s="222"/>
      <c r="T2235" s="223"/>
      <c r="AT2235" s="224" t="s">
        <v>158</v>
      </c>
      <c r="AU2235" s="224" t="s">
        <v>86</v>
      </c>
      <c r="AV2235" s="15" t="s">
        <v>155</v>
      </c>
      <c r="AW2235" s="15" t="s">
        <v>40</v>
      </c>
      <c r="AX2235" s="15" t="s">
        <v>22</v>
      </c>
      <c r="AY2235" s="224" t="s">
        <v>148</v>
      </c>
    </row>
    <row r="2236" spans="2:65" s="1" customFormat="1" ht="22.5" customHeight="1">
      <c r="B2236" s="173"/>
      <c r="C2236" s="174" t="s">
        <v>1317</v>
      </c>
      <c r="D2236" s="174" t="s">
        <v>150</v>
      </c>
      <c r="E2236" s="175" t="s">
        <v>1318</v>
      </c>
      <c r="F2236" s="176" t="s">
        <v>1319</v>
      </c>
      <c r="G2236" s="177" t="s">
        <v>153</v>
      </c>
      <c r="H2236" s="178">
        <v>0.875</v>
      </c>
      <c r="I2236" s="179"/>
      <c r="J2236" s="180">
        <f>ROUND(I2236*H2236,2)</f>
        <v>0</v>
      </c>
      <c r="K2236" s="176" t="s">
        <v>154</v>
      </c>
      <c r="L2236" s="36"/>
      <c r="M2236" s="181" t="s">
        <v>20</v>
      </c>
      <c r="N2236" s="182" t="s">
        <v>48</v>
      </c>
      <c r="O2236" s="37"/>
      <c r="P2236" s="183">
        <f>O2236*H2236</f>
        <v>0</v>
      </c>
      <c r="Q2236" s="183">
        <v>0.0002541395</v>
      </c>
      <c r="R2236" s="183">
        <f>Q2236*H2236</f>
        <v>0.00022237206250000003</v>
      </c>
      <c r="S2236" s="183">
        <v>0</v>
      </c>
      <c r="T2236" s="184">
        <f>S2236*H2236</f>
        <v>0</v>
      </c>
      <c r="AR2236" s="19" t="s">
        <v>258</v>
      </c>
      <c r="AT2236" s="19" t="s">
        <v>150</v>
      </c>
      <c r="AU2236" s="19" t="s">
        <v>86</v>
      </c>
      <c r="AY2236" s="19" t="s">
        <v>148</v>
      </c>
      <c r="BE2236" s="185">
        <f>IF(N2236="základní",J2236,0)</f>
        <v>0</v>
      </c>
      <c r="BF2236" s="185">
        <f>IF(N2236="snížená",J2236,0)</f>
        <v>0</v>
      </c>
      <c r="BG2236" s="185">
        <f>IF(N2236="zákl. přenesená",J2236,0)</f>
        <v>0</v>
      </c>
      <c r="BH2236" s="185">
        <f>IF(N2236="sníž. přenesená",J2236,0)</f>
        <v>0</v>
      </c>
      <c r="BI2236" s="185">
        <f>IF(N2236="nulová",J2236,0)</f>
        <v>0</v>
      </c>
      <c r="BJ2236" s="19" t="s">
        <v>86</v>
      </c>
      <c r="BK2236" s="185">
        <f>ROUND(I2236*H2236,2)</f>
        <v>0</v>
      </c>
      <c r="BL2236" s="19" t="s">
        <v>258</v>
      </c>
      <c r="BM2236" s="19" t="s">
        <v>1317</v>
      </c>
    </row>
    <row r="2237" spans="2:47" s="1" customFormat="1" ht="27">
      <c r="B2237" s="36"/>
      <c r="D2237" s="186" t="s">
        <v>156</v>
      </c>
      <c r="F2237" s="187" t="s">
        <v>1320</v>
      </c>
      <c r="I2237" s="147"/>
      <c r="L2237" s="36"/>
      <c r="M2237" s="65"/>
      <c r="N2237" s="37"/>
      <c r="O2237" s="37"/>
      <c r="P2237" s="37"/>
      <c r="Q2237" s="37"/>
      <c r="R2237" s="37"/>
      <c r="S2237" s="37"/>
      <c r="T2237" s="66"/>
      <c r="AT2237" s="19" t="s">
        <v>156</v>
      </c>
      <c r="AU2237" s="19" t="s">
        <v>86</v>
      </c>
    </row>
    <row r="2238" spans="2:51" s="12" customFormat="1" ht="13.5">
      <c r="B2238" s="188"/>
      <c r="D2238" s="186" t="s">
        <v>158</v>
      </c>
      <c r="E2238" s="189" t="s">
        <v>20</v>
      </c>
      <c r="F2238" s="190" t="s">
        <v>1321</v>
      </c>
      <c r="H2238" s="191" t="s">
        <v>20</v>
      </c>
      <c r="I2238" s="192"/>
      <c r="L2238" s="188"/>
      <c r="M2238" s="193"/>
      <c r="N2238" s="194"/>
      <c r="O2238" s="194"/>
      <c r="P2238" s="194"/>
      <c r="Q2238" s="194"/>
      <c r="R2238" s="194"/>
      <c r="S2238" s="194"/>
      <c r="T2238" s="195"/>
      <c r="AT2238" s="191" t="s">
        <v>158</v>
      </c>
      <c r="AU2238" s="191" t="s">
        <v>86</v>
      </c>
      <c r="AV2238" s="12" t="s">
        <v>22</v>
      </c>
      <c r="AW2238" s="12" t="s">
        <v>40</v>
      </c>
      <c r="AX2238" s="12" t="s">
        <v>76</v>
      </c>
      <c r="AY2238" s="191" t="s">
        <v>148</v>
      </c>
    </row>
    <row r="2239" spans="2:51" s="12" customFormat="1" ht="13.5">
      <c r="B2239" s="188"/>
      <c r="D2239" s="186" t="s">
        <v>158</v>
      </c>
      <c r="E2239" s="189" t="s">
        <v>20</v>
      </c>
      <c r="F2239" s="190" t="s">
        <v>283</v>
      </c>
      <c r="H2239" s="191" t="s">
        <v>20</v>
      </c>
      <c r="I2239" s="192"/>
      <c r="L2239" s="188"/>
      <c r="M2239" s="193"/>
      <c r="N2239" s="194"/>
      <c r="O2239" s="194"/>
      <c r="P2239" s="194"/>
      <c r="Q2239" s="194"/>
      <c r="R2239" s="194"/>
      <c r="S2239" s="194"/>
      <c r="T2239" s="195"/>
      <c r="AT2239" s="191" t="s">
        <v>158</v>
      </c>
      <c r="AU2239" s="191" t="s">
        <v>86</v>
      </c>
      <c r="AV2239" s="12" t="s">
        <v>22</v>
      </c>
      <c r="AW2239" s="12" t="s">
        <v>40</v>
      </c>
      <c r="AX2239" s="12" t="s">
        <v>76</v>
      </c>
      <c r="AY2239" s="191" t="s">
        <v>148</v>
      </c>
    </row>
    <row r="2240" spans="2:51" s="12" customFormat="1" ht="13.5">
      <c r="B2240" s="188"/>
      <c r="D2240" s="186" t="s">
        <v>158</v>
      </c>
      <c r="E2240" s="189" t="s">
        <v>20</v>
      </c>
      <c r="F2240" s="190" t="s">
        <v>430</v>
      </c>
      <c r="H2240" s="191" t="s">
        <v>20</v>
      </c>
      <c r="I2240" s="192"/>
      <c r="L2240" s="188"/>
      <c r="M2240" s="193"/>
      <c r="N2240" s="194"/>
      <c r="O2240" s="194"/>
      <c r="P2240" s="194"/>
      <c r="Q2240" s="194"/>
      <c r="R2240" s="194"/>
      <c r="S2240" s="194"/>
      <c r="T2240" s="195"/>
      <c r="AT2240" s="191" t="s">
        <v>158</v>
      </c>
      <c r="AU2240" s="191" t="s">
        <v>86</v>
      </c>
      <c r="AV2240" s="12" t="s">
        <v>22</v>
      </c>
      <c r="AW2240" s="12" t="s">
        <v>40</v>
      </c>
      <c r="AX2240" s="12" t="s">
        <v>76</v>
      </c>
      <c r="AY2240" s="191" t="s">
        <v>148</v>
      </c>
    </row>
    <row r="2241" spans="2:51" s="13" customFormat="1" ht="13.5">
      <c r="B2241" s="196"/>
      <c r="D2241" s="197" t="s">
        <v>158</v>
      </c>
      <c r="E2241" s="198" t="s">
        <v>20</v>
      </c>
      <c r="F2241" s="199" t="s">
        <v>1322</v>
      </c>
      <c r="H2241" s="200">
        <v>0.875</v>
      </c>
      <c r="I2241" s="201"/>
      <c r="L2241" s="196"/>
      <c r="M2241" s="202"/>
      <c r="N2241" s="203"/>
      <c r="O2241" s="203"/>
      <c r="P2241" s="203"/>
      <c r="Q2241" s="203"/>
      <c r="R2241" s="203"/>
      <c r="S2241" s="203"/>
      <c r="T2241" s="204"/>
      <c r="AT2241" s="205" t="s">
        <v>158</v>
      </c>
      <c r="AU2241" s="205" t="s">
        <v>86</v>
      </c>
      <c r="AV2241" s="13" t="s">
        <v>86</v>
      </c>
      <c r="AW2241" s="13" t="s">
        <v>40</v>
      </c>
      <c r="AX2241" s="13" t="s">
        <v>22</v>
      </c>
      <c r="AY2241" s="205" t="s">
        <v>148</v>
      </c>
    </row>
    <row r="2242" spans="2:65" s="1" customFormat="1" ht="22.5" customHeight="1">
      <c r="B2242" s="173"/>
      <c r="C2242" s="225" t="s">
        <v>1323</v>
      </c>
      <c r="D2242" s="225" t="s">
        <v>230</v>
      </c>
      <c r="E2242" s="226" t="s">
        <v>1324</v>
      </c>
      <c r="F2242" s="227" t="s">
        <v>1325</v>
      </c>
      <c r="G2242" s="228" t="s">
        <v>304</v>
      </c>
      <c r="H2242" s="229">
        <v>1</v>
      </c>
      <c r="I2242" s="230"/>
      <c r="J2242" s="231">
        <f>ROUND(I2242*H2242,2)</f>
        <v>0</v>
      </c>
      <c r="K2242" s="227" t="s">
        <v>154</v>
      </c>
      <c r="L2242" s="232"/>
      <c r="M2242" s="233" t="s">
        <v>20</v>
      </c>
      <c r="N2242" s="234" t="s">
        <v>48</v>
      </c>
      <c r="O2242" s="37"/>
      <c r="P2242" s="183">
        <f>O2242*H2242</f>
        <v>0</v>
      </c>
      <c r="Q2242" s="183">
        <v>0.031</v>
      </c>
      <c r="R2242" s="183">
        <f>Q2242*H2242</f>
        <v>0.031</v>
      </c>
      <c r="S2242" s="183">
        <v>0</v>
      </c>
      <c r="T2242" s="184">
        <f>S2242*H2242</f>
        <v>0</v>
      </c>
      <c r="AR2242" s="19" t="s">
        <v>412</v>
      </c>
      <c r="AT2242" s="19" t="s">
        <v>230</v>
      </c>
      <c r="AU2242" s="19" t="s">
        <v>86</v>
      </c>
      <c r="AY2242" s="19" t="s">
        <v>148</v>
      </c>
      <c r="BE2242" s="185">
        <f>IF(N2242="základní",J2242,0)</f>
        <v>0</v>
      </c>
      <c r="BF2242" s="185">
        <f>IF(N2242="snížená",J2242,0)</f>
        <v>0</v>
      </c>
      <c r="BG2242" s="185">
        <f>IF(N2242="zákl. přenesená",J2242,0)</f>
        <v>0</v>
      </c>
      <c r="BH2242" s="185">
        <f>IF(N2242="sníž. přenesená",J2242,0)</f>
        <v>0</v>
      </c>
      <c r="BI2242" s="185">
        <f>IF(N2242="nulová",J2242,0)</f>
        <v>0</v>
      </c>
      <c r="BJ2242" s="19" t="s">
        <v>86</v>
      </c>
      <c r="BK2242" s="185">
        <f>ROUND(I2242*H2242,2)</f>
        <v>0</v>
      </c>
      <c r="BL2242" s="19" t="s">
        <v>258</v>
      </c>
      <c r="BM2242" s="19" t="s">
        <v>1326</v>
      </c>
    </row>
    <row r="2243" spans="2:51" s="12" customFormat="1" ht="27">
      <c r="B2243" s="188"/>
      <c r="D2243" s="186" t="s">
        <v>158</v>
      </c>
      <c r="E2243" s="189" t="s">
        <v>20</v>
      </c>
      <c r="F2243" s="190" t="s">
        <v>1327</v>
      </c>
      <c r="H2243" s="191" t="s">
        <v>20</v>
      </c>
      <c r="I2243" s="192"/>
      <c r="L2243" s="188"/>
      <c r="M2243" s="193"/>
      <c r="N2243" s="194"/>
      <c r="O2243" s="194"/>
      <c r="P2243" s="194"/>
      <c r="Q2243" s="194"/>
      <c r="R2243" s="194"/>
      <c r="S2243" s="194"/>
      <c r="T2243" s="195"/>
      <c r="AT2243" s="191" t="s">
        <v>158</v>
      </c>
      <c r="AU2243" s="191" t="s">
        <v>86</v>
      </c>
      <c r="AV2243" s="12" t="s">
        <v>22</v>
      </c>
      <c r="AW2243" s="12" t="s">
        <v>40</v>
      </c>
      <c r="AX2243" s="12" t="s">
        <v>76</v>
      </c>
      <c r="AY2243" s="191" t="s">
        <v>148</v>
      </c>
    </row>
    <row r="2244" spans="2:51" s="13" customFormat="1" ht="13.5">
      <c r="B2244" s="196"/>
      <c r="D2244" s="197" t="s">
        <v>158</v>
      </c>
      <c r="E2244" s="198" t="s">
        <v>20</v>
      </c>
      <c r="F2244" s="199" t="s">
        <v>1328</v>
      </c>
      <c r="H2244" s="200">
        <v>1</v>
      </c>
      <c r="I2244" s="201"/>
      <c r="L2244" s="196"/>
      <c r="M2244" s="202"/>
      <c r="N2244" s="203"/>
      <c r="O2244" s="203"/>
      <c r="P2244" s="203"/>
      <c r="Q2244" s="203"/>
      <c r="R2244" s="203"/>
      <c r="S2244" s="203"/>
      <c r="T2244" s="204"/>
      <c r="AT2244" s="205" t="s">
        <v>158</v>
      </c>
      <c r="AU2244" s="205" t="s">
        <v>86</v>
      </c>
      <c r="AV2244" s="13" t="s">
        <v>86</v>
      </c>
      <c r="AW2244" s="13" t="s">
        <v>40</v>
      </c>
      <c r="AX2244" s="13" t="s">
        <v>22</v>
      </c>
      <c r="AY2244" s="205" t="s">
        <v>148</v>
      </c>
    </row>
    <row r="2245" spans="2:65" s="1" customFormat="1" ht="22.5" customHeight="1">
      <c r="B2245" s="173"/>
      <c r="C2245" s="174" t="s">
        <v>1329</v>
      </c>
      <c r="D2245" s="174" t="s">
        <v>150</v>
      </c>
      <c r="E2245" s="175" t="s">
        <v>1330</v>
      </c>
      <c r="F2245" s="176" t="s">
        <v>1331</v>
      </c>
      <c r="G2245" s="177" t="s">
        <v>304</v>
      </c>
      <c r="H2245" s="178">
        <v>1</v>
      </c>
      <c r="I2245" s="179"/>
      <c r="J2245" s="180">
        <f>ROUND(I2245*H2245,2)</f>
        <v>0</v>
      </c>
      <c r="K2245" s="176" t="s">
        <v>154</v>
      </c>
      <c r="L2245" s="36"/>
      <c r="M2245" s="181" t="s">
        <v>20</v>
      </c>
      <c r="N2245" s="182" t="s">
        <v>48</v>
      </c>
      <c r="O2245" s="37"/>
      <c r="P2245" s="183">
        <f>O2245*H2245</f>
        <v>0</v>
      </c>
      <c r="Q2245" s="183">
        <v>0</v>
      </c>
      <c r="R2245" s="183">
        <f>Q2245*H2245</f>
        <v>0</v>
      </c>
      <c r="S2245" s="183">
        <v>0</v>
      </c>
      <c r="T2245" s="184">
        <f>S2245*H2245</f>
        <v>0</v>
      </c>
      <c r="AR2245" s="19" t="s">
        <v>258</v>
      </c>
      <c r="AT2245" s="19" t="s">
        <v>150</v>
      </c>
      <c r="AU2245" s="19" t="s">
        <v>86</v>
      </c>
      <c r="AY2245" s="19" t="s">
        <v>148</v>
      </c>
      <c r="BE2245" s="185">
        <f>IF(N2245="základní",J2245,0)</f>
        <v>0</v>
      </c>
      <c r="BF2245" s="185">
        <f>IF(N2245="snížená",J2245,0)</f>
        <v>0</v>
      </c>
      <c r="BG2245" s="185">
        <f>IF(N2245="zákl. přenesená",J2245,0)</f>
        <v>0</v>
      </c>
      <c r="BH2245" s="185">
        <f>IF(N2245="sníž. přenesená",J2245,0)</f>
        <v>0</v>
      </c>
      <c r="BI2245" s="185">
        <f>IF(N2245="nulová",J2245,0)</f>
        <v>0</v>
      </c>
      <c r="BJ2245" s="19" t="s">
        <v>86</v>
      </c>
      <c r="BK2245" s="185">
        <f>ROUND(I2245*H2245,2)</f>
        <v>0</v>
      </c>
      <c r="BL2245" s="19" t="s">
        <v>258</v>
      </c>
      <c r="BM2245" s="19" t="s">
        <v>1329</v>
      </c>
    </row>
    <row r="2246" spans="2:47" s="1" customFormat="1" ht="13.5">
      <c r="B2246" s="36"/>
      <c r="D2246" s="186" t="s">
        <v>156</v>
      </c>
      <c r="F2246" s="187" t="s">
        <v>1332</v>
      </c>
      <c r="I2246" s="147"/>
      <c r="L2246" s="36"/>
      <c r="M2246" s="65"/>
      <c r="N2246" s="37"/>
      <c r="O2246" s="37"/>
      <c r="P2246" s="37"/>
      <c r="Q2246" s="37"/>
      <c r="R2246" s="37"/>
      <c r="S2246" s="37"/>
      <c r="T2246" s="66"/>
      <c r="AT2246" s="19" t="s">
        <v>156</v>
      </c>
      <c r="AU2246" s="19" t="s">
        <v>86</v>
      </c>
    </row>
    <row r="2247" spans="2:51" s="12" customFormat="1" ht="13.5">
      <c r="B2247" s="188"/>
      <c r="D2247" s="186" t="s">
        <v>158</v>
      </c>
      <c r="E2247" s="189" t="s">
        <v>20</v>
      </c>
      <c r="F2247" s="190" t="s">
        <v>1333</v>
      </c>
      <c r="H2247" s="191" t="s">
        <v>20</v>
      </c>
      <c r="I2247" s="192"/>
      <c r="L2247" s="188"/>
      <c r="M2247" s="193"/>
      <c r="N2247" s="194"/>
      <c r="O2247" s="194"/>
      <c r="P2247" s="194"/>
      <c r="Q2247" s="194"/>
      <c r="R2247" s="194"/>
      <c r="S2247" s="194"/>
      <c r="T2247" s="195"/>
      <c r="AT2247" s="191" t="s">
        <v>158</v>
      </c>
      <c r="AU2247" s="191" t="s">
        <v>86</v>
      </c>
      <c r="AV2247" s="12" t="s">
        <v>22</v>
      </c>
      <c r="AW2247" s="12" t="s">
        <v>40</v>
      </c>
      <c r="AX2247" s="12" t="s">
        <v>76</v>
      </c>
      <c r="AY2247" s="191" t="s">
        <v>148</v>
      </c>
    </row>
    <row r="2248" spans="2:51" s="12" customFormat="1" ht="13.5">
      <c r="B2248" s="188"/>
      <c r="D2248" s="186" t="s">
        <v>158</v>
      </c>
      <c r="E2248" s="189" t="s">
        <v>20</v>
      </c>
      <c r="F2248" s="190" t="s">
        <v>879</v>
      </c>
      <c r="H2248" s="191" t="s">
        <v>20</v>
      </c>
      <c r="I2248" s="192"/>
      <c r="L2248" s="188"/>
      <c r="M2248" s="193"/>
      <c r="N2248" s="194"/>
      <c r="O2248" s="194"/>
      <c r="P2248" s="194"/>
      <c r="Q2248" s="194"/>
      <c r="R2248" s="194"/>
      <c r="S2248" s="194"/>
      <c r="T2248" s="195"/>
      <c r="AT2248" s="191" t="s">
        <v>158</v>
      </c>
      <c r="AU2248" s="191" t="s">
        <v>86</v>
      </c>
      <c r="AV2248" s="12" t="s">
        <v>22</v>
      </c>
      <c r="AW2248" s="12" t="s">
        <v>40</v>
      </c>
      <c r="AX2248" s="12" t="s">
        <v>76</v>
      </c>
      <c r="AY2248" s="191" t="s">
        <v>148</v>
      </c>
    </row>
    <row r="2249" spans="2:51" s="12" customFormat="1" ht="13.5">
      <c r="B2249" s="188"/>
      <c r="D2249" s="186" t="s">
        <v>158</v>
      </c>
      <c r="E2249" s="189" t="s">
        <v>20</v>
      </c>
      <c r="F2249" s="190" t="s">
        <v>779</v>
      </c>
      <c r="H2249" s="191" t="s">
        <v>20</v>
      </c>
      <c r="I2249" s="192"/>
      <c r="L2249" s="188"/>
      <c r="M2249" s="193"/>
      <c r="N2249" s="194"/>
      <c r="O2249" s="194"/>
      <c r="P2249" s="194"/>
      <c r="Q2249" s="194"/>
      <c r="R2249" s="194"/>
      <c r="S2249" s="194"/>
      <c r="T2249" s="195"/>
      <c r="AT2249" s="191" t="s">
        <v>158</v>
      </c>
      <c r="AU2249" s="191" t="s">
        <v>86</v>
      </c>
      <c r="AV2249" s="12" t="s">
        <v>22</v>
      </c>
      <c r="AW2249" s="12" t="s">
        <v>40</v>
      </c>
      <c r="AX2249" s="12" t="s">
        <v>76</v>
      </c>
      <c r="AY2249" s="191" t="s">
        <v>148</v>
      </c>
    </row>
    <row r="2250" spans="2:51" s="13" customFormat="1" ht="13.5">
      <c r="B2250" s="196"/>
      <c r="D2250" s="197" t="s">
        <v>158</v>
      </c>
      <c r="E2250" s="198" t="s">
        <v>20</v>
      </c>
      <c r="F2250" s="199" t="s">
        <v>22</v>
      </c>
      <c r="H2250" s="200">
        <v>1</v>
      </c>
      <c r="I2250" s="201"/>
      <c r="L2250" s="196"/>
      <c r="M2250" s="202"/>
      <c r="N2250" s="203"/>
      <c r="O2250" s="203"/>
      <c r="P2250" s="203"/>
      <c r="Q2250" s="203"/>
      <c r="R2250" s="203"/>
      <c r="S2250" s="203"/>
      <c r="T2250" s="204"/>
      <c r="AT2250" s="205" t="s">
        <v>158</v>
      </c>
      <c r="AU2250" s="205" t="s">
        <v>86</v>
      </c>
      <c r="AV2250" s="13" t="s">
        <v>86</v>
      </c>
      <c r="AW2250" s="13" t="s">
        <v>40</v>
      </c>
      <c r="AX2250" s="13" t="s">
        <v>22</v>
      </c>
      <c r="AY2250" s="205" t="s">
        <v>148</v>
      </c>
    </row>
    <row r="2251" spans="2:65" s="1" customFormat="1" ht="22.5" customHeight="1">
      <c r="B2251" s="173"/>
      <c r="C2251" s="225" t="s">
        <v>1334</v>
      </c>
      <c r="D2251" s="225" t="s">
        <v>230</v>
      </c>
      <c r="E2251" s="226" t="s">
        <v>1335</v>
      </c>
      <c r="F2251" s="227" t="s">
        <v>1336</v>
      </c>
      <c r="G2251" s="228" t="s">
        <v>304</v>
      </c>
      <c r="H2251" s="229">
        <v>1</v>
      </c>
      <c r="I2251" s="230"/>
      <c r="J2251" s="231">
        <f>ROUND(I2251*H2251,2)</f>
        <v>0</v>
      </c>
      <c r="K2251" s="227" t="s">
        <v>154</v>
      </c>
      <c r="L2251" s="232"/>
      <c r="M2251" s="233" t="s">
        <v>20</v>
      </c>
      <c r="N2251" s="234" t="s">
        <v>48</v>
      </c>
      <c r="O2251" s="37"/>
      <c r="P2251" s="183">
        <f>O2251*H2251</f>
        <v>0</v>
      </c>
      <c r="Q2251" s="183">
        <v>0.045</v>
      </c>
      <c r="R2251" s="183">
        <f>Q2251*H2251</f>
        <v>0.045</v>
      </c>
      <c r="S2251" s="183">
        <v>0</v>
      </c>
      <c r="T2251" s="184">
        <f>S2251*H2251</f>
        <v>0</v>
      </c>
      <c r="AR2251" s="19" t="s">
        <v>412</v>
      </c>
      <c r="AT2251" s="19" t="s">
        <v>230</v>
      </c>
      <c r="AU2251" s="19" t="s">
        <v>86</v>
      </c>
      <c r="AY2251" s="19" t="s">
        <v>148</v>
      </c>
      <c r="BE2251" s="185">
        <f>IF(N2251="základní",J2251,0)</f>
        <v>0</v>
      </c>
      <c r="BF2251" s="185">
        <f>IF(N2251="snížená",J2251,0)</f>
        <v>0</v>
      </c>
      <c r="BG2251" s="185">
        <f>IF(N2251="zákl. přenesená",J2251,0)</f>
        <v>0</v>
      </c>
      <c r="BH2251" s="185">
        <f>IF(N2251="sníž. přenesená",J2251,0)</f>
        <v>0</v>
      </c>
      <c r="BI2251" s="185">
        <f>IF(N2251="nulová",J2251,0)</f>
        <v>0</v>
      </c>
      <c r="BJ2251" s="19" t="s">
        <v>86</v>
      </c>
      <c r="BK2251" s="185">
        <f>ROUND(I2251*H2251,2)</f>
        <v>0</v>
      </c>
      <c r="BL2251" s="19" t="s">
        <v>258</v>
      </c>
      <c r="BM2251" s="19" t="s">
        <v>1337</v>
      </c>
    </row>
    <row r="2252" spans="2:51" s="12" customFormat="1" ht="27">
      <c r="B2252" s="188"/>
      <c r="D2252" s="186" t="s">
        <v>158</v>
      </c>
      <c r="E2252" s="189" t="s">
        <v>20</v>
      </c>
      <c r="F2252" s="190" t="s">
        <v>1338</v>
      </c>
      <c r="H2252" s="191" t="s">
        <v>20</v>
      </c>
      <c r="I2252" s="192"/>
      <c r="L2252" s="188"/>
      <c r="M2252" s="193"/>
      <c r="N2252" s="194"/>
      <c r="O2252" s="194"/>
      <c r="P2252" s="194"/>
      <c r="Q2252" s="194"/>
      <c r="R2252" s="194"/>
      <c r="S2252" s="194"/>
      <c r="T2252" s="195"/>
      <c r="AT2252" s="191" t="s">
        <v>158</v>
      </c>
      <c r="AU2252" s="191" t="s">
        <v>86</v>
      </c>
      <c r="AV2252" s="12" t="s">
        <v>22</v>
      </c>
      <c r="AW2252" s="12" t="s">
        <v>40</v>
      </c>
      <c r="AX2252" s="12" t="s">
        <v>76</v>
      </c>
      <c r="AY2252" s="191" t="s">
        <v>148</v>
      </c>
    </row>
    <row r="2253" spans="2:51" s="12" customFormat="1" ht="13.5">
      <c r="B2253" s="188"/>
      <c r="D2253" s="186" t="s">
        <v>158</v>
      </c>
      <c r="E2253" s="189" t="s">
        <v>20</v>
      </c>
      <c r="F2253" s="190" t="s">
        <v>1339</v>
      </c>
      <c r="H2253" s="191" t="s">
        <v>20</v>
      </c>
      <c r="I2253" s="192"/>
      <c r="L2253" s="188"/>
      <c r="M2253" s="193"/>
      <c r="N2253" s="194"/>
      <c r="O2253" s="194"/>
      <c r="P2253" s="194"/>
      <c r="Q2253" s="194"/>
      <c r="R2253" s="194"/>
      <c r="S2253" s="194"/>
      <c r="T2253" s="195"/>
      <c r="AT2253" s="191" t="s">
        <v>158</v>
      </c>
      <c r="AU2253" s="191" t="s">
        <v>86</v>
      </c>
      <c r="AV2253" s="12" t="s">
        <v>22</v>
      </c>
      <c r="AW2253" s="12" t="s">
        <v>40</v>
      </c>
      <c r="AX2253" s="12" t="s">
        <v>76</v>
      </c>
      <c r="AY2253" s="191" t="s">
        <v>148</v>
      </c>
    </row>
    <row r="2254" spans="2:51" s="13" customFormat="1" ht="13.5">
      <c r="B2254" s="196"/>
      <c r="D2254" s="197" t="s">
        <v>158</v>
      </c>
      <c r="E2254" s="198" t="s">
        <v>20</v>
      </c>
      <c r="F2254" s="199" t="s">
        <v>1340</v>
      </c>
      <c r="H2254" s="200">
        <v>1</v>
      </c>
      <c r="I2254" s="201"/>
      <c r="L2254" s="196"/>
      <c r="M2254" s="202"/>
      <c r="N2254" s="203"/>
      <c r="O2254" s="203"/>
      <c r="P2254" s="203"/>
      <c r="Q2254" s="203"/>
      <c r="R2254" s="203"/>
      <c r="S2254" s="203"/>
      <c r="T2254" s="204"/>
      <c r="AT2254" s="205" t="s">
        <v>158</v>
      </c>
      <c r="AU2254" s="205" t="s">
        <v>86</v>
      </c>
      <c r="AV2254" s="13" t="s">
        <v>86</v>
      </c>
      <c r="AW2254" s="13" t="s">
        <v>40</v>
      </c>
      <c r="AX2254" s="13" t="s">
        <v>22</v>
      </c>
      <c r="AY2254" s="205" t="s">
        <v>148</v>
      </c>
    </row>
    <row r="2255" spans="2:65" s="1" customFormat="1" ht="22.5" customHeight="1">
      <c r="B2255" s="173"/>
      <c r="C2255" s="174" t="s">
        <v>1341</v>
      </c>
      <c r="D2255" s="174" t="s">
        <v>150</v>
      </c>
      <c r="E2255" s="175" t="s">
        <v>1342</v>
      </c>
      <c r="F2255" s="176" t="s">
        <v>1343</v>
      </c>
      <c r="G2255" s="177" t="s">
        <v>304</v>
      </c>
      <c r="H2255" s="178">
        <v>154</v>
      </c>
      <c r="I2255" s="179"/>
      <c r="J2255" s="180">
        <f>ROUND(I2255*H2255,2)</f>
        <v>0</v>
      </c>
      <c r="K2255" s="176" t="s">
        <v>154</v>
      </c>
      <c r="L2255" s="36"/>
      <c r="M2255" s="181" t="s">
        <v>20</v>
      </c>
      <c r="N2255" s="182" t="s">
        <v>48</v>
      </c>
      <c r="O2255" s="37"/>
      <c r="P2255" s="183">
        <f>O2255*H2255</f>
        <v>0</v>
      </c>
      <c r="Q2255" s="183">
        <v>0</v>
      </c>
      <c r="R2255" s="183">
        <f>Q2255*H2255</f>
        <v>0</v>
      </c>
      <c r="S2255" s="183">
        <v>0</v>
      </c>
      <c r="T2255" s="184">
        <f>S2255*H2255</f>
        <v>0</v>
      </c>
      <c r="AR2255" s="19" t="s">
        <v>258</v>
      </c>
      <c r="AT2255" s="19" t="s">
        <v>150</v>
      </c>
      <c r="AU2255" s="19" t="s">
        <v>86</v>
      </c>
      <c r="AY2255" s="19" t="s">
        <v>148</v>
      </c>
      <c r="BE2255" s="185">
        <f>IF(N2255="základní",J2255,0)</f>
        <v>0</v>
      </c>
      <c r="BF2255" s="185">
        <f>IF(N2255="snížená",J2255,0)</f>
        <v>0</v>
      </c>
      <c r="BG2255" s="185">
        <f>IF(N2255="zákl. přenesená",J2255,0)</f>
        <v>0</v>
      </c>
      <c r="BH2255" s="185">
        <f>IF(N2255="sníž. přenesená",J2255,0)</f>
        <v>0</v>
      </c>
      <c r="BI2255" s="185">
        <f>IF(N2255="nulová",J2255,0)</f>
        <v>0</v>
      </c>
      <c r="BJ2255" s="19" t="s">
        <v>86</v>
      </c>
      <c r="BK2255" s="185">
        <f>ROUND(I2255*H2255,2)</f>
        <v>0</v>
      </c>
      <c r="BL2255" s="19" t="s">
        <v>258</v>
      </c>
      <c r="BM2255" s="19" t="s">
        <v>1341</v>
      </c>
    </row>
    <row r="2256" spans="2:47" s="1" customFormat="1" ht="13.5">
      <c r="B2256" s="36"/>
      <c r="D2256" s="186" t="s">
        <v>156</v>
      </c>
      <c r="F2256" s="187" t="s">
        <v>1344</v>
      </c>
      <c r="I2256" s="147"/>
      <c r="L2256" s="36"/>
      <c r="M2256" s="65"/>
      <c r="N2256" s="37"/>
      <c r="O2256" s="37"/>
      <c r="P2256" s="37"/>
      <c r="Q2256" s="37"/>
      <c r="R2256" s="37"/>
      <c r="S2256" s="37"/>
      <c r="T2256" s="66"/>
      <c r="AT2256" s="19" t="s">
        <v>156</v>
      </c>
      <c r="AU2256" s="19" t="s">
        <v>86</v>
      </c>
    </row>
    <row r="2257" spans="2:51" s="12" customFormat="1" ht="13.5">
      <c r="B2257" s="188"/>
      <c r="D2257" s="186" t="s">
        <v>158</v>
      </c>
      <c r="E2257" s="189" t="s">
        <v>20</v>
      </c>
      <c r="F2257" s="190" t="s">
        <v>1345</v>
      </c>
      <c r="H2257" s="191" t="s">
        <v>20</v>
      </c>
      <c r="I2257" s="192"/>
      <c r="L2257" s="188"/>
      <c r="M2257" s="193"/>
      <c r="N2257" s="194"/>
      <c r="O2257" s="194"/>
      <c r="P2257" s="194"/>
      <c r="Q2257" s="194"/>
      <c r="R2257" s="194"/>
      <c r="S2257" s="194"/>
      <c r="T2257" s="195"/>
      <c r="AT2257" s="191" t="s">
        <v>158</v>
      </c>
      <c r="AU2257" s="191" t="s">
        <v>86</v>
      </c>
      <c r="AV2257" s="12" t="s">
        <v>22</v>
      </c>
      <c r="AW2257" s="12" t="s">
        <v>40</v>
      </c>
      <c r="AX2257" s="12" t="s">
        <v>76</v>
      </c>
      <c r="AY2257" s="191" t="s">
        <v>148</v>
      </c>
    </row>
    <row r="2258" spans="2:51" s="12" customFormat="1" ht="13.5">
      <c r="B2258" s="188"/>
      <c r="D2258" s="186" t="s">
        <v>158</v>
      </c>
      <c r="E2258" s="189" t="s">
        <v>20</v>
      </c>
      <c r="F2258" s="190" t="s">
        <v>518</v>
      </c>
      <c r="H2258" s="191" t="s">
        <v>20</v>
      </c>
      <c r="I2258" s="192"/>
      <c r="L2258" s="188"/>
      <c r="M2258" s="193"/>
      <c r="N2258" s="194"/>
      <c r="O2258" s="194"/>
      <c r="P2258" s="194"/>
      <c r="Q2258" s="194"/>
      <c r="R2258" s="194"/>
      <c r="S2258" s="194"/>
      <c r="T2258" s="195"/>
      <c r="AT2258" s="191" t="s">
        <v>158</v>
      </c>
      <c r="AU2258" s="191" t="s">
        <v>86</v>
      </c>
      <c r="AV2258" s="12" t="s">
        <v>22</v>
      </c>
      <c r="AW2258" s="12" t="s">
        <v>40</v>
      </c>
      <c r="AX2258" s="12" t="s">
        <v>76</v>
      </c>
      <c r="AY2258" s="191" t="s">
        <v>148</v>
      </c>
    </row>
    <row r="2259" spans="2:51" s="12" customFormat="1" ht="13.5">
      <c r="B2259" s="188"/>
      <c r="D2259" s="186" t="s">
        <v>158</v>
      </c>
      <c r="E2259" s="189" t="s">
        <v>20</v>
      </c>
      <c r="F2259" s="190" t="s">
        <v>1313</v>
      </c>
      <c r="H2259" s="191" t="s">
        <v>20</v>
      </c>
      <c r="I2259" s="192"/>
      <c r="L2259" s="188"/>
      <c r="M2259" s="193"/>
      <c r="N2259" s="194"/>
      <c r="O2259" s="194"/>
      <c r="P2259" s="194"/>
      <c r="Q2259" s="194"/>
      <c r="R2259" s="194"/>
      <c r="S2259" s="194"/>
      <c r="T2259" s="195"/>
      <c r="AT2259" s="191" t="s">
        <v>158</v>
      </c>
      <c r="AU2259" s="191" t="s">
        <v>86</v>
      </c>
      <c r="AV2259" s="12" t="s">
        <v>22</v>
      </c>
      <c r="AW2259" s="12" t="s">
        <v>40</v>
      </c>
      <c r="AX2259" s="12" t="s">
        <v>76</v>
      </c>
      <c r="AY2259" s="191" t="s">
        <v>148</v>
      </c>
    </row>
    <row r="2260" spans="2:51" s="13" customFormat="1" ht="13.5">
      <c r="B2260" s="196"/>
      <c r="D2260" s="186" t="s">
        <v>158</v>
      </c>
      <c r="E2260" s="205" t="s">
        <v>20</v>
      </c>
      <c r="F2260" s="206" t="s">
        <v>1314</v>
      </c>
      <c r="H2260" s="207">
        <v>24</v>
      </c>
      <c r="I2260" s="201"/>
      <c r="L2260" s="196"/>
      <c r="M2260" s="202"/>
      <c r="N2260" s="203"/>
      <c r="O2260" s="203"/>
      <c r="P2260" s="203"/>
      <c r="Q2260" s="203"/>
      <c r="R2260" s="203"/>
      <c r="S2260" s="203"/>
      <c r="T2260" s="204"/>
      <c r="AT2260" s="205" t="s">
        <v>158</v>
      </c>
      <c r="AU2260" s="205" t="s">
        <v>86</v>
      </c>
      <c r="AV2260" s="13" t="s">
        <v>86</v>
      </c>
      <c r="AW2260" s="13" t="s">
        <v>40</v>
      </c>
      <c r="AX2260" s="13" t="s">
        <v>76</v>
      </c>
      <c r="AY2260" s="205" t="s">
        <v>148</v>
      </c>
    </row>
    <row r="2261" spans="2:51" s="13" customFormat="1" ht="13.5">
      <c r="B2261" s="196"/>
      <c r="D2261" s="186" t="s">
        <v>158</v>
      </c>
      <c r="E2261" s="205" t="s">
        <v>20</v>
      </c>
      <c r="F2261" s="206" t="s">
        <v>308</v>
      </c>
      <c r="H2261" s="207">
        <v>30</v>
      </c>
      <c r="I2261" s="201"/>
      <c r="L2261" s="196"/>
      <c r="M2261" s="202"/>
      <c r="N2261" s="203"/>
      <c r="O2261" s="203"/>
      <c r="P2261" s="203"/>
      <c r="Q2261" s="203"/>
      <c r="R2261" s="203"/>
      <c r="S2261" s="203"/>
      <c r="T2261" s="204"/>
      <c r="AT2261" s="205" t="s">
        <v>158</v>
      </c>
      <c r="AU2261" s="205" t="s">
        <v>86</v>
      </c>
      <c r="AV2261" s="13" t="s">
        <v>86</v>
      </c>
      <c r="AW2261" s="13" t="s">
        <v>40</v>
      </c>
      <c r="AX2261" s="13" t="s">
        <v>76</v>
      </c>
      <c r="AY2261" s="205" t="s">
        <v>148</v>
      </c>
    </row>
    <row r="2262" spans="2:51" s="13" customFormat="1" ht="13.5">
      <c r="B2262" s="196"/>
      <c r="D2262" s="186" t="s">
        <v>158</v>
      </c>
      <c r="E2262" s="205" t="s">
        <v>20</v>
      </c>
      <c r="F2262" s="206" t="s">
        <v>1315</v>
      </c>
      <c r="H2262" s="207">
        <v>36</v>
      </c>
      <c r="I2262" s="201"/>
      <c r="L2262" s="196"/>
      <c r="M2262" s="202"/>
      <c r="N2262" s="203"/>
      <c r="O2262" s="203"/>
      <c r="P2262" s="203"/>
      <c r="Q2262" s="203"/>
      <c r="R2262" s="203"/>
      <c r="S2262" s="203"/>
      <c r="T2262" s="204"/>
      <c r="AT2262" s="205" t="s">
        <v>158</v>
      </c>
      <c r="AU2262" s="205" t="s">
        <v>86</v>
      </c>
      <c r="AV2262" s="13" t="s">
        <v>86</v>
      </c>
      <c r="AW2262" s="13" t="s">
        <v>40</v>
      </c>
      <c r="AX2262" s="13" t="s">
        <v>76</v>
      </c>
      <c r="AY2262" s="205" t="s">
        <v>148</v>
      </c>
    </row>
    <row r="2263" spans="2:51" s="13" customFormat="1" ht="13.5">
      <c r="B2263" s="196"/>
      <c r="D2263" s="186" t="s">
        <v>158</v>
      </c>
      <c r="E2263" s="205" t="s">
        <v>20</v>
      </c>
      <c r="F2263" s="206" t="s">
        <v>308</v>
      </c>
      <c r="H2263" s="207">
        <v>30</v>
      </c>
      <c r="I2263" s="201"/>
      <c r="L2263" s="196"/>
      <c r="M2263" s="202"/>
      <c r="N2263" s="203"/>
      <c r="O2263" s="203"/>
      <c r="P2263" s="203"/>
      <c r="Q2263" s="203"/>
      <c r="R2263" s="203"/>
      <c r="S2263" s="203"/>
      <c r="T2263" s="204"/>
      <c r="AT2263" s="205" t="s">
        <v>158</v>
      </c>
      <c r="AU2263" s="205" t="s">
        <v>86</v>
      </c>
      <c r="AV2263" s="13" t="s">
        <v>86</v>
      </c>
      <c r="AW2263" s="13" t="s">
        <v>40</v>
      </c>
      <c r="AX2263" s="13" t="s">
        <v>76</v>
      </c>
      <c r="AY2263" s="205" t="s">
        <v>148</v>
      </c>
    </row>
    <row r="2264" spans="2:51" s="13" customFormat="1" ht="13.5">
      <c r="B2264" s="196"/>
      <c r="D2264" s="186" t="s">
        <v>158</v>
      </c>
      <c r="E2264" s="205" t="s">
        <v>20</v>
      </c>
      <c r="F2264" s="206" t="s">
        <v>1316</v>
      </c>
      <c r="H2264" s="207">
        <v>34</v>
      </c>
      <c r="I2264" s="201"/>
      <c r="L2264" s="196"/>
      <c r="M2264" s="202"/>
      <c r="N2264" s="203"/>
      <c r="O2264" s="203"/>
      <c r="P2264" s="203"/>
      <c r="Q2264" s="203"/>
      <c r="R2264" s="203"/>
      <c r="S2264" s="203"/>
      <c r="T2264" s="204"/>
      <c r="AT2264" s="205" t="s">
        <v>158</v>
      </c>
      <c r="AU2264" s="205" t="s">
        <v>86</v>
      </c>
      <c r="AV2264" s="13" t="s">
        <v>86</v>
      </c>
      <c r="AW2264" s="13" t="s">
        <v>40</v>
      </c>
      <c r="AX2264" s="13" t="s">
        <v>76</v>
      </c>
      <c r="AY2264" s="205" t="s">
        <v>148</v>
      </c>
    </row>
    <row r="2265" spans="2:51" s="15" customFormat="1" ht="13.5">
      <c r="B2265" s="216"/>
      <c r="D2265" s="197" t="s">
        <v>158</v>
      </c>
      <c r="E2265" s="217" t="s">
        <v>20</v>
      </c>
      <c r="F2265" s="218" t="s">
        <v>191</v>
      </c>
      <c r="H2265" s="219">
        <v>154</v>
      </c>
      <c r="I2265" s="220"/>
      <c r="L2265" s="216"/>
      <c r="M2265" s="221"/>
      <c r="N2265" s="222"/>
      <c r="O2265" s="222"/>
      <c r="P2265" s="222"/>
      <c r="Q2265" s="222"/>
      <c r="R2265" s="222"/>
      <c r="S2265" s="222"/>
      <c r="T2265" s="223"/>
      <c r="AT2265" s="224" t="s">
        <v>158</v>
      </c>
      <c r="AU2265" s="224" t="s">
        <v>86</v>
      </c>
      <c r="AV2265" s="15" t="s">
        <v>155</v>
      </c>
      <c r="AW2265" s="15" t="s">
        <v>40</v>
      </c>
      <c r="AX2265" s="15" t="s">
        <v>22</v>
      </c>
      <c r="AY2265" s="224" t="s">
        <v>148</v>
      </c>
    </row>
    <row r="2266" spans="2:65" s="1" customFormat="1" ht="22.5" customHeight="1">
      <c r="B2266" s="173"/>
      <c r="C2266" s="225" t="s">
        <v>1346</v>
      </c>
      <c r="D2266" s="225" t="s">
        <v>230</v>
      </c>
      <c r="E2266" s="226" t="s">
        <v>1347</v>
      </c>
      <c r="F2266" s="227" t="s">
        <v>1348</v>
      </c>
      <c r="G2266" s="228" t="s">
        <v>304</v>
      </c>
      <c r="H2266" s="229">
        <v>60</v>
      </c>
      <c r="I2266" s="230"/>
      <c r="J2266" s="231">
        <f>ROUND(I2266*H2266,2)</f>
        <v>0</v>
      </c>
      <c r="K2266" s="227" t="s">
        <v>154</v>
      </c>
      <c r="L2266" s="232"/>
      <c r="M2266" s="233" t="s">
        <v>20</v>
      </c>
      <c r="N2266" s="234" t="s">
        <v>48</v>
      </c>
      <c r="O2266" s="37"/>
      <c r="P2266" s="183">
        <f>O2266*H2266</f>
        <v>0</v>
      </c>
      <c r="Q2266" s="183">
        <v>0.0002</v>
      </c>
      <c r="R2266" s="183">
        <f>Q2266*H2266</f>
        <v>0.012</v>
      </c>
      <c r="S2266" s="183">
        <v>0</v>
      </c>
      <c r="T2266" s="184">
        <f>S2266*H2266</f>
        <v>0</v>
      </c>
      <c r="AR2266" s="19" t="s">
        <v>412</v>
      </c>
      <c r="AT2266" s="19" t="s">
        <v>230</v>
      </c>
      <c r="AU2266" s="19" t="s">
        <v>86</v>
      </c>
      <c r="AY2266" s="19" t="s">
        <v>148</v>
      </c>
      <c r="BE2266" s="185">
        <f>IF(N2266="základní",J2266,0)</f>
        <v>0</v>
      </c>
      <c r="BF2266" s="185">
        <f>IF(N2266="snížená",J2266,0)</f>
        <v>0</v>
      </c>
      <c r="BG2266" s="185">
        <f>IF(N2266="zákl. přenesená",J2266,0)</f>
        <v>0</v>
      </c>
      <c r="BH2266" s="185">
        <f>IF(N2266="sníž. přenesená",J2266,0)</f>
        <v>0</v>
      </c>
      <c r="BI2266" s="185">
        <f>IF(N2266="nulová",J2266,0)</f>
        <v>0</v>
      </c>
      <c r="BJ2266" s="19" t="s">
        <v>86</v>
      </c>
      <c r="BK2266" s="185">
        <f>ROUND(I2266*H2266,2)</f>
        <v>0</v>
      </c>
      <c r="BL2266" s="19" t="s">
        <v>258</v>
      </c>
      <c r="BM2266" s="19" t="s">
        <v>1346</v>
      </c>
    </row>
    <row r="2267" spans="2:47" s="1" customFormat="1" ht="27">
      <c r="B2267" s="36"/>
      <c r="D2267" s="186" t="s">
        <v>156</v>
      </c>
      <c r="F2267" s="187" t="s">
        <v>1349</v>
      </c>
      <c r="I2267" s="147"/>
      <c r="L2267" s="36"/>
      <c r="M2267" s="65"/>
      <c r="N2267" s="37"/>
      <c r="O2267" s="37"/>
      <c r="P2267" s="37"/>
      <c r="Q2267" s="37"/>
      <c r="R2267" s="37"/>
      <c r="S2267" s="37"/>
      <c r="T2267" s="66"/>
      <c r="AT2267" s="19" t="s">
        <v>156</v>
      </c>
      <c r="AU2267" s="19" t="s">
        <v>86</v>
      </c>
    </row>
    <row r="2268" spans="2:51" s="12" customFormat="1" ht="13.5">
      <c r="B2268" s="188"/>
      <c r="D2268" s="186" t="s">
        <v>158</v>
      </c>
      <c r="E2268" s="189" t="s">
        <v>20</v>
      </c>
      <c r="F2268" s="190" t="s">
        <v>547</v>
      </c>
      <c r="H2268" s="191" t="s">
        <v>20</v>
      </c>
      <c r="I2268" s="192"/>
      <c r="L2268" s="188"/>
      <c r="M2268" s="193"/>
      <c r="N2268" s="194"/>
      <c r="O2268" s="194"/>
      <c r="P2268" s="194"/>
      <c r="Q2268" s="194"/>
      <c r="R2268" s="194"/>
      <c r="S2268" s="194"/>
      <c r="T2268" s="195"/>
      <c r="AT2268" s="191" t="s">
        <v>158</v>
      </c>
      <c r="AU2268" s="191" t="s">
        <v>86</v>
      </c>
      <c r="AV2268" s="12" t="s">
        <v>22</v>
      </c>
      <c r="AW2268" s="12" t="s">
        <v>40</v>
      </c>
      <c r="AX2268" s="12" t="s">
        <v>76</v>
      </c>
      <c r="AY2268" s="191" t="s">
        <v>148</v>
      </c>
    </row>
    <row r="2269" spans="2:51" s="12" customFormat="1" ht="13.5">
      <c r="B2269" s="188"/>
      <c r="D2269" s="186" t="s">
        <v>158</v>
      </c>
      <c r="E2269" s="189" t="s">
        <v>20</v>
      </c>
      <c r="F2269" s="190" t="s">
        <v>1313</v>
      </c>
      <c r="H2269" s="191" t="s">
        <v>20</v>
      </c>
      <c r="I2269" s="192"/>
      <c r="L2269" s="188"/>
      <c r="M2269" s="193"/>
      <c r="N2269" s="194"/>
      <c r="O2269" s="194"/>
      <c r="P2269" s="194"/>
      <c r="Q2269" s="194"/>
      <c r="R2269" s="194"/>
      <c r="S2269" s="194"/>
      <c r="T2269" s="195"/>
      <c r="AT2269" s="191" t="s">
        <v>158</v>
      </c>
      <c r="AU2269" s="191" t="s">
        <v>86</v>
      </c>
      <c r="AV2269" s="12" t="s">
        <v>22</v>
      </c>
      <c r="AW2269" s="12" t="s">
        <v>40</v>
      </c>
      <c r="AX2269" s="12" t="s">
        <v>76</v>
      </c>
      <c r="AY2269" s="191" t="s">
        <v>148</v>
      </c>
    </row>
    <row r="2270" spans="2:51" s="13" customFormat="1" ht="13.5">
      <c r="B2270" s="196"/>
      <c r="D2270" s="186" t="s">
        <v>158</v>
      </c>
      <c r="E2270" s="205" t="s">
        <v>20</v>
      </c>
      <c r="F2270" s="206" t="s">
        <v>1314</v>
      </c>
      <c r="H2270" s="207">
        <v>24</v>
      </c>
      <c r="I2270" s="201"/>
      <c r="L2270" s="196"/>
      <c r="M2270" s="202"/>
      <c r="N2270" s="203"/>
      <c r="O2270" s="203"/>
      <c r="P2270" s="203"/>
      <c r="Q2270" s="203"/>
      <c r="R2270" s="203"/>
      <c r="S2270" s="203"/>
      <c r="T2270" s="204"/>
      <c r="AT2270" s="205" t="s">
        <v>158</v>
      </c>
      <c r="AU2270" s="205" t="s">
        <v>86</v>
      </c>
      <c r="AV2270" s="13" t="s">
        <v>86</v>
      </c>
      <c r="AW2270" s="13" t="s">
        <v>40</v>
      </c>
      <c r="AX2270" s="13" t="s">
        <v>76</v>
      </c>
      <c r="AY2270" s="205" t="s">
        <v>148</v>
      </c>
    </row>
    <row r="2271" spans="2:51" s="13" customFormat="1" ht="13.5">
      <c r="B2271" s="196"/>
      <c r="D2271" s="186" t="s">
        <v>158</v>
      </c>
      <c r="E2271" s="205" t="s">
        <v>20</v>
      </c>
      <c r="F2271" s="206" t="s">
        <v>1315</v>
      </c>
      <c r="H2271" s="207">
        <v>36</v>
      </c>
      <c r="I2271" s="201"/>
      <c r="L2271" s="196"/>
      <c r="M2271" s="202"/>
      <c r="N2271" s="203"/>
      <c r="O2271" s="203"/>
      <c r="P2271" s="203"/>
      <c r="Q2271" s="203"/>
      <c r="R2271" s="203"/>
      <c r="S2271" s="203"/>
      <c r="T2271" s="204"/>
      <c r="AT2271" s="205" t="s">
        <v>158</v>
      </c>
      <c r="AU2271" s="205" t="s">
        <v>86</v>
      </c>
      <c r="AV2271" s="13" t="s">
        <v>86</v>
      </c>
      <c r="AW2271" s="13" t="s">
        <v>40</v>
      </c>
      <c r="AX2271" s="13" t="s">
        <v>76</v>
      </c>
      <c r="AY2271" s="205" t="s">
        <v>148</v>
      </c>
    </row>
    <row r="2272" spans="2:51" s="15" customFormat="1" ht="13.5">
      <c r="B2272" s="216"/>
      <c r="D2272" s="197" t="s">
        <v>158</v>
      </c>
      <c r="E2272" s="217" t="s">
        <v>20</v>
      </c>
      <c r="F2272" s="218" t="s">
        <v>191</v>
      </c>
      <c r="H2272" s="219">
        <v>60</v>
      </c>
      <c r="I2272" s="220"/>
      <c r="L2272" s="216"/>
      <c r="M2272" s="221"/>
      <c r="N2272" s="222"/>
      <c r="O2272" s="222"/>
      <c r="P2272" s="222"/>
      <c r="Q2272" s="222"/>
      <c r="R2272" s="222"/>
      <c r="S2272" s="222"/>
      <c r="T2272" s="223"/>
      <c r="AT2272" s="224" t="s">
        <v>158</v>
      </c>
      <c r="AU2272" s="224" t="s">
        <v>86</v>
      </c>
      <c r="AV2272" s="15" t="s">
        <v>155</v>
      </c>
      <c r="AW2272" s="15" t="s">
        <v>40</v>
      </c>
      <c r="AX2272" s="15" t="s">
        <v>22</v>
      </c>
      <c r="AY2272" s="224" t="s">
        <v>148</v>
      </c>
    </row>
    <row r="2273" spans="2:65" s="1" customFormat="1" ht="22.5" customHeight="1">
      <c r="B2273" s="173"/>
      <c r="C2273" s="225" t="s">
        <v>1350</v>
      </c>
      <c r="D2273" s="225" t="s">
        <v>230</v>
      </c>
      <c r="E2273" s="226" t="s">
        <v>1351</v>
      </c>
      <c r="F2273" s="227" t="s">
        <v>1352</v>
      </c>
      <c r="G2273" s="228" t="s">
        <v>304</v>
      </c>
      <c r="H2273" s="229">
        <v>94</v>
      </c>
      <c r="I2273" s="230"/>
      <c r="J2273" s="231">
        <f>ROUND(I2273*H2273,2)</f>
        <v>0</v>
      </c>
      <c r="K2273" s="227" t="s">
        <v>154</v>
      </c>
      <c r="L2273" s="232"/>
      <c r="M2273" s="233" t="s">
        <v>20</v>
      </c>
      <c r="N2273" s="234" t="s">
        <v>48</v>
      </c>
      <c r="O2273" s="37"/>
      <c r="P2273" s="183">
        <f>O2273*H2273</f>
        <v>0</v>
      </c>
      <c r="Q2273" s="183">
        <v>0.00024</v>
      </c>
      <c r="R2273" s="183">
        <f>Q2273*H2273</f>
        <v>0.02256</v>
      </c>
      <c r="S2273" s="183">
        <v>0</v>
      </c>
      <c r="T2273" s="184">
        <f>S2273*H2273</f>
        <v>0</v>
      </c>
      <c r="AR2273" s="19" t="s">
        <v>412</v>
      </c>
      <c r="AT2273" s="19" t="s">
        <v>230</v>
      </c>
      <c r="AU2273" s="19" t="s">
        <v>86</v>
      </c>
      <c r="AY2273" s="19" t="s">
        <v>148</v>
      </c>
      <c r="BE2273" s="185">
        <f>IF(N2273="základní",J2273,0)</f>
        <v>0</v>
      </c>
      <c r="BF2273" s="185">
        <f>IF(N2273="snížená",J2273,0)</f>
        <v>0</v>
      </c>
      <c r="BG2273" s="185">
        <f>IF(N2273="zákl. přenesená",J2273,0)</f>
        <v>0</v>
      </c>
      <c r="BH2273" s="185">
        <f>IF(N2273="sníž. přenesená",J2273,0)</f>
        <v>0</v>
      </c>
      <c r="BI2273" s="185">
        <f>IF(N2273="nulová",J2273,0)</f>
        <v>0</v>
      </c>
      <c r="BJ2273" s="19" t="s">
        <v>86</v>
      </c>
      <c r="BK2273" s="185">
        <f>ROUND(I2273*H2273,2)</f>
        <v>0</v>
      </c>
      <c r="BL2273" s="19" t="s">
        <v>258</v>
      </c>
      <c r="BM2273" s="19" t="s">
        <v>1350</v>
      </c>
    </row>
    <row r="2274" spans="2:47" s="1" customFormat="1" ht="27">
      <c r="B2274" s="36"/>
      <c r="D2274" s="186" t="s">
        <v>156</v>
      </c>
      <c r="F2274" s="187" t="s">
        <v>1353</v>
      </c>
      <c r="I2274" s="147"/>
      <c r="L2274" s="36"/>
      <c r="M2274" s="65"/>
      <c r="N2274" s="37"/>
      <c r="O2274" s="37"/>
      <c r="P2274" s="37"/>
      <c r="Q2274" s="37"/>
      <c r="R2274" s="37"/>
      <c r="S2274" s="37"/>
      <c r="T2274" s="66"/>
      <c r="AT2274" s="19" t="s">
        <v>156</v>
      </c>
      <c r="AU2274" s="19" t="s">
        <v>86</v>
      </c>
    </row>
    <row r="2275" spans="2:51" s="12" customFormat="1" ht="13.5">
      <c r="B2275" s="188"/>
      <c r="D2275" s="186" t="s">
        <v>158</v>
      </c>
      <c r="E2275" s="189" t="s">
        <v>20</v>
      </c>
      <c r="F2275" s="190" t="s">
        <v>547</v>
      </c>
      <c r="H2275" s="191" t="s">
        <v>20</v>
      </c>
      <c r="I2275" s="192"/>
      <c r="L2275" s="188"/>
      <c r="M2275" s="193"/>
      <c r="N2275" s="194"/>
      <c r="O2275" s="194"/>
      <c r="P2275" s="194"/>
      <c r="Q2275" s="194"/>
      <c r="R2275" s="194"/>
      <c r="S2275" s="194"/>
      <c r="T2275" s="195"/>
      <c r="AT2275" s="191" t="s">
        <v>158</v>
      </c>
      <c r="AU2275" s="191" t="s">
        <v>86</v>
      </c>
      <c r="AV2275" s="12" t="s">
        <v>22</v>
      </c>
      <c r="AW2275" s="12" t="s">
        <v>40</v>
      </c>
      <c r="AX2275" s="12" t="s">
        <v>76</v>
      </c>
      <c r="AY2275" s="191" t="s">
        <v>148</v>
      </c>
    </row>
    <row r="2276" spans="2:51" s="12" customFormat="1" ht="13.5">
      <c r="B2276" s="188"/>
      <c r="D2276" s="186" t="s">
        <v>158</v>
      </c>
      <c r="E2276" s="189" t="s">
        <v>20</v>
      </c>
      <c r="F2276" s="190" t="s">
        <v>1313</v>
      </c>
      <c r="H2276" s="191" t="s">
        <v>20</v>
      </c>
      <c r="I2276" s="192"/>
      <c r="L2276" s="188"/>
      <c r="M2276" s="193"/>
      <c r="N2276" s="194"/>
      <c r="O2276" s="194"/>
      <c r="P2276" s="194"/>
      <c r="Q2276" s="194"/>
      <c r="R2276" s="194"/>
      <c r="S2276" s="194"/>
      <c r="T2276" s="195"/>
      <c r="AT2276" s="191" t="s">
        <v>158</v>
      </c>
      <c r="AU2276" s="191" t="s">
        <v>86</v>
      </c>
      <c r="AV2276" s="12" t="s">
        <v>22</v>
      </c>
      <c r="AW2276" s="12" t="s">
        <v>40</v>
      </c>
      <c r="AX2276" s="12" t="s">
        <v>76</v>
      </c>
      <c r="AY2276" s="191" t="s">
        <v>148</v>
      </c>
    </row>
    <row r="2277" spans="2:51" s="13" customFormat="1" ht="13.5">
      <c r="B2277" s="196"/>
      <c r="D2277" s="186" t="s">
        <v>158</v>
      </c>
      <c r="E2277" s="205" t="s">
        <v>20</v>
      </c>
      <c r="F2277" s="206" t="s">
        <v>308</v>
      </c>
      <c r="H2277" s="207">
        <v>30</v>
      </c>
      <c r="I2277" s="201"/>
      <c r="L2277" s="196"/>
      <c r="M2277" s="202"/>
      <c r="N2277" s="203"/>
      <c r="O2277" s="203"/>
      <c r="P2277" s="203"/>
      <c r="Q2277" s="203"/>
      <c r="R2277" s="203"/>
      <c r="S2277" s="203"/>
      <c r="T2277" s="204"/>
      <c r="AT2277" s="205" t="s">
        <v>158</v>
      </c>
      <c r="AU2277" s="205" t="s">
        <v>86</v>
      </c>
      <c r="AV2277" s="13" t="s">
        <v>86</v>
      </c>
      <c r="AW2277" s="13" t="s">
        <v>40</v>
      </c>
      <c r="AX2277" s="13" t="s">
        <v>76</v>
      </c>
      <c r="AY2277" s="205" t="s">
        <v>148</v>
      </c>
    </row>
    <row r="2278" spans="2:51" s="13" customFormat="1" ht="13.5">
      <c r="B2278" s="196"/>
      <c r="D2278" s="186" t="s">
        <v>158</v>
      </c>
      <c r="E2278" s="205" t="s">
        <v>20</v>
      </c>
      <c r="F2278" s="206" t="s">
        <v>308</v>
      </c>
      <c r="H2278" s="207">
        <v>30</v>
      </c>
      <c r="I2278" s="201"/>
      <c r="L2278" s="196"/>
      <c r="M2278" s="202"/>
      <c r="N2278" s="203"/>
      <c r="O2278" s="203"/>
      <c r="P2278" s="203"/>
      <c r="Q2278" s="203"/>
      <c r="R2278" s="203"/>
      <c r="S2278" s="203"/>
      <c r="T2278" s="204"/>
      <c r="AT2278" s="205" t="s">
        <v>158</v>
      </c>
      <c r="AU2278" s="205" t="s">
        <v>86</v>
      </c>
      <c r="AV2278" s="13" t="s">
        <v>86</v>
      </c>
      <c r="AW2278" s="13" t="s">
        <v>40</v>
      </c>
      <c r="AX2278" s="13" t="s">
        <v>76</v>
      </c>
      <c r="AY2278" s="205" t="s">
        <v>148</v>
      </c>
    </row>
    <row r="2279" spans="2:51" s="13" customFormat="1" ht="13.5">
      <c r="B2279" s="196"/>
      <c r="D2279" s="186" t="s">
        <v>158</v>
      </c>
      <c r="E2279" s="205" t="s">
        <v>20</v>
      </c>
      <c r="F2279" s="206" t="s">
        <v>1316</v>
      </c>
      <c r="H2279" s="207">
        <v>34</v>
      </c>
      <c r="I2279" s="201"/>
      <c r="L2279" s="196"/>
      <c r="M2279" s="202"/>
      <c r="N2279" s="203"/>
      <c r="O2279" s="203"/>
      <c r="P2279" s="203"/>
      <c r="Q2279" s="203"/>
      <c r="R2279" s="203"/>
      <c r="S2279" s="203"/>
      <c r="T2279" s="204"/>
      <c r="AT2279" s="205" t="s">
        <v>158</v>
      </c>
      <c r="AU2279" s="205" t="s">
        <v>86</v>
      </c>
      <c r="AV2279" s="13" t="s">
        <v>86</v>
      </c>
      <c r="AW2279" s="13" t="s">
        <v>40</v>
      </c>
      <c r="AX2279" s="13" t="s">
        <v>76</v>
      </c>
      <c r="AY2279" s="205" t="s">
        <v>148</v>
      </c>
    </row>
    <row r="2280" spans="2:51" s="15" customFormat="1" ht="13.5">
      <c r="B2280" s="216"/>
      <c r="D2280" s="197" t="s">
        <v>158</v>
      </c>
      <c r="E2280" s="217" t="s">
        <v>20</v>
      </c>
      <c r="F2280" s="218" t="s">
        <v>191</v>
      </c>
      <c r="H2280" s="219">
        <v>94</v>
      </c>
      <c r="I2280" s="220"/>
      <c r="L2280" s="216"/>
      <c r="M2280" s="221"/>
      <c r="N2280" s="222"/>
      <c r="O2280" s="222"/>
      <c r="P2280" s="222"/>
      <c r="Q2280" s="222"/>
      <c r="R2280" s="222"/>
      <c r="S2280" s="222"/>
      <c r="T2280" s="223"/>
      <c r="AT2280" s="224" t="s">
        <v>158</v>
      </c>
      <c r="AU2280" s="224" t="s">
        <v>86</v>
      </c>
      <c r="AV2280" s="15" t="s">
        <v>155</v>
      </c>
      <c r="AW2280" s="15" t="s">
        <v>40</v>
      </c>
      <c r="AX2280" s="15" t="s">
        <v>22</v>
      </c>
      <c r="AY2280" s="224" t="s">
        <v>148</v>
      </c>
    </row>
    <row r="2281" spans="2:65" s="1" customFormat="1" ht="22.5" customHeight="1">
      <c r="B2281" s="173"/>
      <c r="C2281" s="225" t="s">
        <v>1354</v>
      </c>
      <c r="D2281" s="225" t="s">
        <v>230</v>
      </c>
      <c r="E2281" s="226" t="s">
        <v>1355</v>
      </c>
      <c r="F2281" s="227" t="s">
        <v>1356</v>
      </c>
      <c r="G2281" s="228" t="s">
        <v>304</v>
      </c>
      <c r="H2281" s="229">
        <v>21.56</v>
      </c>
      <c r="I2281" s="230"/>
      <c r="J2281" s="231">
        <f>ROUND(I2281*H2281,2)</f>
        <v>0</v>
      </c>
      <c r="K2281" s="227" t="s">
        <v>154</v>
      </c>
      <c r="L2281" s="232"/>
      <c r="M2281" s="233" t="s">
        <v>20</v>
      </c>
      <c r="N2281" s="234" t="s">
        <v>48</v>
      </c>
      <c r="O2281" s="37"/>
      <c r="P2281" s="183">
        <f>O2281*H2281</f>
        <v>0</v>
      </c>
      <c r="Q2281" s="183">
        <v>0.0016</v>
      </c>
      <c r="R2281" s="183">
        <f>Q2281*H2281</f>
        <v>0.034496</v>
      </c>
      <c r="S2281" s="183">
        <v>0</v>
      </c>
      <c r="T2281" s="184">
        <f>S2281*H2281</f>
        <v>0</v>
      </c>
      <c r="AR2281" s="19" t="s">
        <v>412</v>
      </c>
      <c r="AT2281" s="19" t="s">
        <v>230</v>
      </c>
      <c r="AU2281" s="19" t="s">
        <v>86</v>
      </c>
      <c r="AY2281" s="19" t="s">
        <v>148</v>
      </c>
      <c r="BE2281" s="185">
        <f>IF(N2281="základní",J2281,0)</f>
        <v>0</v>
      </c>
      <c r="BF2281" s="185">
        <f>IF(N2281="snížená",J2281,0)</f>
        <v>0</v>
      </c>
      <c r="BG2281" s="185">
        <f>IF(N2281="zákl. přenesená",J2281,0)</f>
        <v>0</v>
      </c>
      <c r="BH2281" s="185">
        <f>IF(N2281="sníž. přenesená",J2281,0)</f>
        <v>0</v>
      </c>
      <c r="BI2281" s="185">
        <f>IF(N2281="nulová",J2281,0)</f>
        <v>0</v>
      </c>
      <c r="BJ2281" s="19" t="s">
        <v>86</v>
      </c>
      <c r="BK2281" s="185">
        <f>ROUND(I2281*H2281,2)</f>
        <v>0</v>
      </c>
      <c r="BL2281" s="19" t="s">
        <v>258</v>
      </c>
      <c r="BM2281" s="19" t="s">
        <v>1354</v>
      </c>
    </row>
    <row r="2282" spans="2:47" s="1" customFormat="1" ht="27">
      <c r="B2282" s="36"/>
      <c r="D2282" s="186" t="s">
        <v>156</v>
      </c>
      <c r="F2282" s="187" t="s">
        <v>1357</v>
      </c>
      <c r="I2282" s="147"/>
      <c r="L2282" s="36"/>
      <c r="M2282" s="65"/>
      <c r="N2282" s="37"/>
      <c r="O2282" s="37"/>
      <c r="P2282" s="37"/>
      <c r="Q2282" s="37"/>
      <c r="R2282" s="37"/>
      <c r="S2282" s="37"/>
      <c r="T2282" s="66"/>
      <c r="AT2282" s="19" t="s">
        <v>156</v>
      </c>
      <c r="AU2282" s="19" t="s">
        <v>86</v>
      </c>
    </row>
    <row r="2283" spans="2:51" s="12" customFormat="1" ht="13.5">
      <c r="B2283" s="188"/>
      <c r="D2283" s="186" t="s">
        <v>158</v>
      </c>
      <c r="E2283" s="189" t="s">
        <v>20</v>
      </c>
      <c r="F2283" s="190" t="s">
        <v>547</v>
      </c>
      <c r="H2283" s="191" t="s">
        <v>20</v>
      </c>
      <c r="I2283" s="192"/>
      <c r="L2283" s="188"/>
      <c r="M2283" s="193"/>
      <c r="N2283" s="194"/>
      <c r="O2283" s="194"/>
      <c r="P2283" s="194"/>
      <c r="Q2283" s="194"/>
      <c r="R2283" s="194"/>
      <c r="S2283" s="194"/>
      <c r="T2283" s="195"/>
      <c r="AT2283" s="191" t="s">
        <v>158</v>
      </c>
      <c r="AU2283" s="191" t="s">
        <v>86</v>
      </c>
      <c r="AV2283" s="12" t="s">
        <v>22</v>
      </c>
      <c r="AW2283" s="12" t="s">
        <v>40</v>
      </c>
      <c r="AX2283" s="12" t="s">
        <v>76</v>
      </c>
      <c r="AY2283" s="191" t="s">
        <v>148</v>
      </c>
    </row>
    <row r="2284" spans="2:51" s="13" customFormat="1" ht="13.5">
      <c r="B2284" s="196"/>
      <c r="D2284" s="197" t="s">
        <v>158</v>
      </c>
      <c r="E2284" s="198" t="s">
        <v>20</v>
      </c>
      <c r="F2284" s="199" t="s">
        <v>1358</v>
      </c>
      <c r="H2284" s="200">
        <v>21.56</v>
      </c>
      <c r="I2284" s="201"/>
      <c r="L2284" s="196"/>
      <c r="M2284" s="202"/>
      <c r="N2284" s="203"/>
      <c r="O2284" s="203"/>
      <c r="P2284" s="203"/>
      <c r="Q2284" s="203"/>
      <c r="R2284" s="203"/>
      <c r="S2284" s="203"/>
      <c r="T2284" s="204"/>
      <c r="AT2284" s="205" t="s">
        <v>158</v>
      </c>
      <c r="AU2284" s="205" t="s">
        <v>86</v>
      </c>
      <c r="AV2284" s="13" t="s">
        <v>86</v>
      </c>
      <c r="AW2284" s="13" t="s">
        <v>40</v>
      </c>
      <c r="AX2284" s="13" t="s">
        <v>22</v>
      </c>
      <c r="AY2284" s="205" t="s">
        <v>148</v>
      </c>
    </row>
    <row r="2285" spans="2:65" s="1" customFormat="1" ht="22.5" customHeight="1">
      <c r="B2285" s="173"/>
      <c r="C2285" s="174" t="s">
        <v>1359</v>
      </c>
      <c r="D2285" s="174" t="s">
        <v>150</v>
      </c>
      <c r="E2285" s="175" t="s">
        <v>1360</v>
      </c>
      <c r="F2285" s="176" t="s">
        <v>1361</v>
      </c>
      <c r="G2285" s="177" t="s">
        <v>1362</v>
      </c>
      <c r="H2285" s="178">
        <v>2090</v>
      </c>
      <c r="I2285" s="179"/>
      <c r="J2285" s="180">
        <f>ROUND(I2285*H2285,2)</f>
        <v>0</v>
      </c>
      <c r="K2285" s="176" t="s">
        <v>154</v>
      </c>
      <c r="L2285" s="36"/>
      <c r="M2285" s="181" t="s">
        <v>20</v>
      </c>
      <c r="N2285" s="182" t="s">
        <v>48</v>
      </c>
      <c r="O2285" s="37"/>
      <c r="P2285" s="183">
        <f>O2285*H2285</f>
        <v>0</v>
      </c>
      <c r="Q2285" s="183">
        <v>5E-05</v>
      </c>
      <c r="R2285" s="183">
        <f>Q2285*H2285</f>
        <v>0.10450000000000001</v>
      </c>
      <c r="S2285" s="183">
        <v>0</v>
      </c>
      <c r="T2285" s="184">
        <f>S2285*H2285</f>
        <v>0</v>
      </c>
      <c r="AR2285" s="19" t="s">
        <v>258</v>
      </c>
      <c r="AT2285" s="19" t="s">
        <v>150</v>
      </c>
      <c r="AU2285" s="19" t="s">
        <v>86</v>
      </c>
      <c r="AY2285" s="19" t="s">
        <v>148</v>
      </c>
      <c r="BE2285" s="185">
        <f>IF(N2285="základní",J2285,0)</f>
        <v>0</v>
      </c>
      <c r="BF2285" s="185">
        <f>IF(N2285="snížená",J2285,0)</f>
        <v>0</v>
      </c>
      <c r="BG2285" s="185">
        <f>IF(N2285="zákl. přenesená",J2285,0)</f>
        <v>0</v>
      </c>
      <c r="BH2285" s="185">
        <f>IF(N2285="sníž. přenesená",J2285,0)</f>
        <v>0</v>
      </c>
      <c r="BI2285" s="185">
        <f>IF(N2285="nulová",J2285,0)</f>
        <v>0</v>
      </c>
      <c r="BJ2285" s="19" t="s">
        <v>86</v>
      </c>
      <c r="BK2285" s="185">
        <f>ROUND(I2285*H2285,2)</f>
        <v>0</v>
      </c>
      <c r="BL2285" s="19" t="s">
        <v>258</v>
      </c>
      <c r="BM2285" s="19" t="s">
        <v>1363</v>
      </c>
    </row>
    <row r="2286" spans="2:47" s="1" customFormat="1" ht="13.5">
      <c r="B2286" s="36"/>
      <c r="D2286" s="186" t="s">
        <v>156</v>
      </c>
      <c r="F2286" s="187" t="s">
        <v>1364</v>
      </c>
      <c r="I2286" s="147"/>
      <c r="L2286" s="36"/>
      <c r="M2286" s="65"/>
      <c r="N2286" s="37"/>
      <c r="O2286" s="37"/>
      <c r="P2286" s="37"/>
      <c r="Q2286" s="37"/>
      <c r="R2286" s="37"/>
      <c r="S2286" s="37"/>
      <c r="T2286" s="66"/>
      <c r="AT2286" s="19" t="s">
        <v>156</v>
      </c>
      <c r="AU2286" s="19" t="s">
        <v>86</v>
      </c>
    </row>
    <row r="2287" spans="2:51" s="12" customFormat="1" ht="13.5">
      <c r="B2287" s="188"/>
      <c r="D2287" s="186" t="s">
        <v>158</v>
      </c>
      <c r="E2287" s="189" t="s">
        <v>20</v>
      </c>
      <c r="F2287" s="190" t="s">
        <v>1365</v>
      </c>
      <c r="H2287" s="191" t="s">
        <v>20</v>
      </c>
      <c r="I2287" s="192"/>
      <c r="L2287" s="188"/>
      <c r="M2287" s="193"/>
      <c r="N2287" s="194"/>
      <c r="O2287" s="194"/>
      <c r="P2287" s="194"/>
      <c r="Q2287" s="194"/>
      <c r="R2287" s="194"/>
      <c r="S2287" s="194"/>
      <c r="T2287" s="195"/>
      <c r="AT2287" s="191" t="s">
        <v>158</v>
      </c>
      <c r="AU2287" s="191" t="s">
        <v>86</v>
      </c>
      <c r="AV2287" s="12" t="s">
        <v>22</v>
      </c>
      <c r="AW2287" s="12" t="s">
        <v>40</v>
      </c>
      <c r="AX2287" s="12" t="s">
        <v>76</v>
      </c>
      <c r="AY2287" s="191" t="s">
        <v>148</v>
      </c>
    </row>
    <row r="2288" spans="2:51" s="12" customFormat="1" ht="13.5">
      <c r="B2288" s="188"/>
      <c r="D2288" s="186" t="s">
        <v>158</v>
      </c>
      <c r="E2288" s="189" t="s">
        <v>20</v>
      </c>
      <c r="F2288" s="190" t="s">
        <v>1366</v>
      </c>
      <c r="H2288" s="191" t="s">
        <v>20</v>
      </c>
      <c r="I2288" s="192"/>
      <c r="L2288" s="188"/>
      <c r="M2288" s="193"/>
      <c r="N2288" s="194"/>
      <c r="O2288" s="194"/>
      <c r="P2288" s="194"/>
      <c r="Q2288" s="194"/>
      <c r="R2288" s="194"/>
      <c r="S2288" s="194"/>
      <c r="T2288" s="195"/>
      <c r="AT2288" s="191" t="s">
        <v>158</v>
      </c>
      <c r="AU2288" s="191" t="s">
        <v>86</v>
      </c>
      <c r="AV2288" s="12" t="s">
        <v>22</v>
      </c>
      <c r="AW2288" s="12" t="s">
        <v>40</v>
      </c>
      <c r="AX2288" s="12" t="s">
        <v>76</v>
      </c>
      <c r="AY2288" s="191" t="s">
        <v>148</v>
      </c>
    </row>
    <row r="2289" spans="2:51" s="13" customFormat="1" ht="13.5">
      <c r="B2289" s="196"/>
      <c r="D2289" s="186" t="s">
        <v>158</v>
      </c>
      <c r="E2289" s="205" t="s">
        <v>20</v>
      </c>
      <c r="F2289" s="206" t="s">
        <v>1367</v>
      </c>
      <c r="H2289" s="207">
        <v>40</v>
      </c>
      <c r="I2289" s="201"/>
      <c r="L2289" s="196"/>
      <c r="M2289" s="202"/>
      <c r="N2289" s="203"/>
      <c r="O2289" s="203"/>
      <c r="P2289" s="203"/>
      <c r="Q2289" s="203"/>
      <c r="R2289" s="203"/>
      <c r="S2289" s="203"/>
      <c r="T2289" s="204"/>
      <c r="AT2289" s="205" t="s">
        <v>158</v>
      </c>
      <c r="AU2289" s="205" t="s">
        <v>86</v>
      </c>
      <c r="AV2289" s="13" t="s">
        <v>86</v>
      </c>
      <c r="AW2289" s="13" t="s">
        <v>40</v>
      </c>
      <c r="AX2289" s="13" t="s">
        <v>76</v>
      </c>
      <c r="AY2289" s="205" t="s">
        <v>148</v>
      </c>
    </row>
    <row r="2290" spans="2:51" s="12" customFormat="1" ht="13.5">
      <c r="B2290" s="188"/>
      <c r="D2290" s="186" t="s">
        <v>158</v>
      </c>
      <c r="E2290" s="189" t="s">
        <v>20</v>
      </c>
      <c r="F2290" s="190" t="s">
        <v>1368</v>
      </c>
      <c r="H2290" s="191" t="s">
        <v>20</v>
      </c>
      <c r="I2290" s="192"/>
      <c r="L2290" s="188"/>
      <c r="M2290" s="193"/>
      <c r="N2290" s="194"/>
      <c r="O2290" s="194"/>
      <c r="P2290" s="194"/>
      <c r="Q2290" s="194"/>
      <c r="R2290" s="194"/>
      <c r="S2290" s="194"/>
      <c r="T2290" s="195"/>
      <c r="AT2290" s="191" t="s">
        <v>158</v>
      </c>
      <c r="AU2290" s="191" t="s">
        <v>86</v>
      </c>
      <c r="AV2290" s="12" t="s">
        <v>22</v>
      </c>
      <c r="AW2290" s="12" t="s">
        <v>40</v>
      </c>
      <c r="AX2290" s="12" t="s">
        <v>76</v>
      </c>
      <c r="AY2290" s="191" t="s">
        <v>148</v>
      </c>
    </row>
    <row r="2291" spans="2:51" s="12" customFormat="1" ht="13.5">
      <c r="B2291" s="188"/>
      <c r="D2291" s="186" t="s">
        <v>158</v>
      </c>
      <c r="E2291" s="189" t="s">
        <v>20</v>
      </c>
      <c r="F2291" s="190" t="s">
        <v>1369</v>
      </c>
      <c r="H2291" s="191" t="s">
        <v>20</v>
      </c>
      <c r="I2291" s="192"/>
      <c r="L2291" s="188"/>
      <c r="M2291" s="193"/>
      <c r="N2291" s="194"/>
      <c r="O2291" s="194"/>
      <c r="P2291" s="194"/>
      <c r="Q2291" s="194"/>
      <c r="R2291" s="194"/>
      <c r="S2291" s="194"/>
      <c r="T2291" s="195"/>
      <c r="AT2291" s="191" t="s">
        <v>158</v>
      </c>
      <c r="AU2291" s="191" t="s">
        <v>86</v>
      </c>
      <c r="AV2291" s="12" t="s">
        <v>22</v>
      </c>
      <c r="AW2291" s="12" t="s">
        <v>40</v>
      </c>
      <c r="AX2291" s="12" t="s">
        <v>76</v>
      </c>
      <c r="AY2291" s="191" t="s">
        <v>148</v>
      </c>
    </row>
    <row r="2292" spans="2:51" s="13" customFormat="1" ht="13.5">
      <c r="B2292" s="196"/>
      <c r="D2292" s="186" t="s">
        <v>158</v>
      </c>
      <c r="E2292" s="205" t="s">
        <v>20</v>
      </c>
      <c r="F2292" s="206" t="s">
        <v>1370</v>
      </c>
      <c r="H2292" s="207">
        <v>50</v>
      </c>
      <c r="I2292" s="201"/>
      <c r="L2292" s="196"/>
      <c r="M2292" s="202"/>
      <c r="N2292" s="203"/>
      <c r="O2292" s="203"/>
      <c r="P2292" s="203"/>
      <c r="Q2292" s="203"/>
      <c r="R2292" s="203"/>
      <c r="S2292" s="203"/>
      <c r="T2292" s="204"/>
      <c r="AT2292" s="205" t="s">
        <v>158</v>
      </c>
      <c r="AU2292" s="205" t="s">
        <v>86</v>
      </c>
      <c r="AV2292" s="13" t="s">
        <v>86</v>
      </c>
      <c r="AW2292" s="13" t="s">
        <v>40</v>
      </c>
      <c r="AX2292" s="13" t="s">
        <v>76</v>
      </c>
      <c r="AY2292" s="205" t="s">
        <v>148</v>
      </c>
    </row>
    <row r="2293" spans="2:51" s="12" customFormat="1" ht="13.5">
      <c r="B2293" s="188"/>
      <c r="D2293" s="186" t="s">
        <v>158</v>
      </c>
      <c r="E2293" s="189" t="s">
        <v>20</v>
      </c>
      <c r="F2293" s="190" t="s">
        <v>1371</v>
      </c>
      <c r="H2293" s="191" t="s">
        <v>20</v>
      </c>
      <c r="I2293" s="192"/>
      <c r="L2293" s="188"/>
      <c r="M2293" s="193"/>
      <c r="N2293" s="194"/>
      <c r="O2293" s="194"/>
      <c r="P2293" s="194"/>
      <c r="Q2293" s="194"/>
      <c r="R2293" s="194"/>
      <c r="S2293" s="194"/>
      <c r="T2293" s="195"/>
      <c r="AT2293" s="191" t="s">
        <v>158</v>
      </c>
      <c r="AU2293" s="191" t="s">
        <v>86</v>
      </c>
      <c r="AV2293" s="12" t="s">
        <v>22</v>
      </c>
      <c r="AW2293" s="12" t="s">
        <v>40</v>
      </c>
      <c r="AX2293" s="12" t="s">
        <v>76</v>
      </c>
      <c r="AY2293" s="191" t="s">
        <v>148</v>
      </c>
    </row>
    <row r="2294" spans="2:51" s="12" customFormat="1" ht="13.5">
      <c r="B2294" s="188"/>
      <c r="D2294" s="186" t="s">
        <v>158</v>
      </c>
      <c r="E2294" s="189" t="s">
        <v>20</v>
      </c>
      <c r="F2294" s="190" t="s">
        <v>1372</v>
      </c>
      <c r="H2294" s="191" t="s">
        <v>20</v>
      </c>
      <c r="I2294" s="192"/>
      <c r="L2294" s="188"/>
      <c r="M2294" s="193"/>
      <c r="N2294" s="194"/>
      <c r="O2294" s="194"/>
      <c r="P2294" s="194"/>
      <c r="Q2294" s="194"/>
      <c r="R2294" s="194"/>
      <c r="S2294" s="194"/>
      <c r="T2294" s="195"/>
      <c r="AT2294" s="191" t="s">
        <v>158</v>
      </c>
      <c r="AU2294" s="191" t="s">
        <v>86</v>
      </c>
      <c r="AV2294" s="12" t="s">
        <v>22</v>
      </c>
      <c r="AW2294" s="12" t="s">
        <v>40</v>
      </c>
      <c r="AX2294" s="12" t="s">
        <v>76</v>
      </c>
      <c r="AY2294" s="191" t="s">
        <v>148</v>
      </c>
    </row>
    <row r="2295" spans="2:51" s="13" customFormat="1" ht="13.5">
      <c r="B2295" s="196"/>
      <c r="D2295" s="186" t="s">
        <v>158</v>
      </c>
      <c r="E2295" s="205" t="s">
        <v>20</v>
      </c>
      <c r="F2295" s="206" t="s">
        <v>1373</v>
      </c>
      <c r="H2295" s="207">
        <v>990</v>
      </c>
      <c r="I2295" s="201"/>
      <c r="L2295" s="196"/>
      <c r="M2295" s="202"/>
      <c r="N2295" s="203"/>
      <c r="O2295" s="203"/>
      <c r="P2295" s="203"/>
      <c r="Q2295" s="203"/>
      <c r="R2295" s="203"/>
      <c r="S2295" s="203"/>
      <c r="T2295" s="204"/>
      <c r="AT2295" s="205" t="s">
        <v>158</v>
      </c>
      <c r="AU2295" s="205" t="s">
        <v>86</v>
      </c>
      <c r="AV2295" s="13" t="s">
        <v>86</v>
      </c>
      <c r="AW2295" s="13" t="s">
        <v>40</v>
      </c>
      <c r="AX2295" s="13" t="s">
        <v>76</v>
      </c>
      <c r="AY2295" s="205" t="s">
        <v>148</v>
      </c>
    </row>
    <row r="2296" spans="2:51" s="12" customFormat="1" ht="13.5">
      <c r="B2296" s="188"/>
      <c r="D2296" s="186" t="s">
        <v>158</v>
      </c>
      <c r="E2296" s="189" t="s">
        <v>20</v>
      </c>
      <c r="F2296" s="190" t="s">
        <v>1374</v>
      </c>
      <c r="H2296" s="191" t="s">
        <v>20</v>
      </c>
      <c r="I2296" s="192"/>
      <c r="L2296" s="188"/>
      <c r="M2296" s="193"/>
      <c r="N2296" s="194"/>
      <c r="O2296" s="194"/>
      <c r="P2296" s="194"/>
      <c r="Q2296" s="194"/>
      <c r="R2296" s="194"/>
      <c r="S2296" s="194"/>
      <c r="T2296" s="195"/>
      <c r="AT2296" s="191" t="s">
        <v>158</v>
      </c>
      <c r="AU2296" s="191" t="s">
        <v>86</v>
      </c>
      <c r="AV2296" s="12" t="s">
        <v>22</v>
      </c>
      <c r="AW2296" s="12" t="s">
        <v>40</v>
      </c>
      <c r="AX2296" s="12" t="s">
        <v>76</v>
      </c>
      <c r="AY2296" s="191" t="s">
        <v>148</v>
      </c>
    </row>
    <row r="2297" spans="2:51" s="12" customFormat="1" ht="13.5">
      <c r="B2297" s="188"/>
      <c r="D2297" s="186" t="s">
        <v>158</v>
      </c>
      <c r="E2297" s="189" t="s">
        <v>20</v>
      </c>
      <c r="F2297" s="190" t="s">
        <v>1375</v>
      </c>
      <c r="H2297" s="191" t="s">
        <v>20</v>
      </c>
      <c r="I2297" s="192"/>
      <c r="L2297" s="188"/>
      <c r="M2297" s="193"/>
      <c r="N2297" s="194"/>
      <c r="O2297" s="194"/>
      <c r="P2297" s="194"/>
      <c r="Q2297" s="194"/>
      <c r="R2297" s="194"/>
      <c r="S2297" s="194"/>
      <c r="T2297" s="195"/>
      <c r="AT2297" s="191" t="s">
        <v>158</v>
      </c>
      <c r="AU2297" s="191" t="s">
        <v>86</v>
      </c>
      <c r="AV2297" s="12" t="s">
        <v>22</v>
      </c>
      <c r="AW2297" s="12" t="s">
        <v>40</v>
      </c>
      <c r="AX2297" s="12" t="s">
        <v>76</v>
      </c>
      <c r="AY2297" s="191" t="s">
        <v>148</v>
      </c>
    </row>
    <row r="2298" spans="2:51" s="13" customFormat="1" ht="13.5">
      <c r="B2298" s="196"/>
      <c r="D2298" s="186" t="s">
        <v>158</v>
      </c>
      <c r="E2298" s="205" t="s">
        <v>20</v>
      </c>
      <c r="F2298" s="206" t="s">
        <v>1376</v>
      </c>
      <c r="H2298" s="207">
        <v>110</v>
      </c>
      <c r="I2298" s="201"/>
      <c r="L2298" s="196"/>
      <c r="M2298" s="202"/>
      <c r="N2298" s="203"/>
      <c r="O2298" s="203"/>
      <c r="P2298" s="203"/>
      <c r="Q2298" s="203"/>
      <c r="R2298" s="203"/>
      <c r="S2298" s="203"/>
      <c r="T2298" s="204"/>
      <c r="AT2298" s="205" t="s">
        <v>158</v>
      </c>
      <c r="AU2298" s="205" t="s">
        <v>86</v>
      </c>
      <c r="AV2298" s="13" t="s">
        <v>86</v>
      </c>
      <c r="AW2298" s="13" t="s">
        <v>40</v>
      </c>
      <c r="AX2298" s="13" t="s">
        <v>76</v>
      </c>
      <c r="AY2298" s="205" t="s">
        <v>148</v>
      </c>
    </row>
    <row r="2299" spans="2:51" s="12" customFormat="1" ht="13.5">
      <c r="B2299" s="188"/>
      <c r="D2299" s="186" t="s">
        <v>158</v>
      </c>
      <c r="E2299" s="189" t="s">
        <v>20</v>
      </c>
      <c r="F2299" s="190" t="s">
        <v>1377</v>
      </c>
      <c r="H2299" s="191" t="s">
        <v>20</v>
      </c>
      <c r="I2299" s="192"/>
      <c r="L2299" s="188"/>
      <c r="M2299" s="193"/>
      <c r="N2299" s="194"/>
      <c r="O2299" s="194"/>
      <c r="P2299" s="194"/>
      <c r="Q2299" s="194"/>
      <c r="R2299" s="194"/>
      <c r="S2299" s="194"/>
      <c r="T2299" s="195"/>
      <c r="AT2299" s="191" t="s">
        <v>158</v>
      </c>
      <c r="AU2299" s="191" t="s">
        <v>86</v>
      </c>
      <c r="AV2299" s="12" t="s">
        <v>22</v>
      </c>
      <c r="AW2299" s="12" t="s">
        <v>40</v>
      </c>
      <c r="AX2299" s="12" t="s">
        <v>76</v>
      </c>
      <c r="AY2299" s="191" t="s">
        <v>148</v>
      </c>
    </row>
    <row r="2300" spans="2:51" s="12" customFormat="1" ht="13.5">
      <c r="B2300" s="188"/>
      <c r="D2300" s="186" t="s">
        <v>158</v>
      </c>
      <c r="E2300" s="189" t="s">
        <v>20</v>
      </c>
      <c r="F2300" s="190" t="s">
        <v>1378</v>
      </c>
      <c r="H2300" s="191" t="s">
        <v>20</v>
      </c>
      <c r="I2300" s="192"/>
      <c r="L2300" s="188"/>
      <c r="M2300" s="193"/>
      <c r="N2300" s="194"/>
      <c r="O2300" s="194"/>
      <c r="P2300" s="194"/>
      <c r="Q2300" s="194"/>
      <c r="R2300" s="194"/>
      <c r="S2300" s="194"/>
      <c r="T2300" s="195"/>
      <c r="AT2300" s="191" t="s">
        <v>158</v>
      </c>
      <c r="AU2300" s="191" t="s">
        <v>86</v>
      </c>
      <c r="AV2300" s="12" t="s">
        <v>22</v>
      </c>
      <c r="AW2300" s="12" t="s">
        <v>40</v>
      </c>
      <c r="AX2300" s="12" t="s">
        <v>76</v>
      </c>
      <c r="AY2300" s="191" t="s">
        <v>148</v>
      </c>
    </row>
    <row r="2301" spans="2:51" s="13" customFormat="1" ht="13.5">
      <c r="B2301" s="196"/>
      <c r="D2301" s="186" t="s">
        <v>158</v>
      </c>
      <c r="E2301" s="205" t="s">
        <v>20</v>
      </c>
      <c r="F2301" s="206" t="s">
        <v>1379</v>
      </c>
      <c r="H2301" s="207">
        <v>900</v>
      </c>
      <c r="I2301" s="201"/>
      <c r="L2301" s="196"/>
      <c r="M2301" s="202"/>
      <c r="N2301" s="203"/>
      <c r="O2301" s="203"/>
      <c r="P2301" s="203"/>
      <c r="Q2301" s="203"/>
      <c r="R2301" s="203"/>
      <c r="S2301" s="203"/>
      <c r="T2301" s="204"/>
      <c r="AT2301" s="205" t="s">
        <v>158</v>
      </c>
      <c r="AU2301" s="205" t="s">
        <v>86</v>
      </c>
      <c r="AV2301" s="13" t="s">
        <v>86</v>
      </c>
      <c r="AW2301" s="13" t="s">
        <v>40</v>
      </c>
      <c r="AX2301" s="13" t="s">
        <v>76</v>
      </c>
      <c r="AY2301" s="205" t="s">
        <v>148</v>
      </c>
    </row>
    <row r="2302" spans="2:51" s="15" customFormat="1" ht="13.5">
      <c r="B2302" s="216"/>
      <c r="D2302" s="197" t="s">
        <v>158</v>
      </c>
      <c r="E2302" s="217" t="s">
        <v>20</v>
      </c>
      <c r="F2302" s="218" t="s">
        <v>191</v>
      </c>
      <c r="H2302" s="219">
        <v>2090</v>
      </c>
      <c r="I2302" s="220"/>
      <c r="L2302" s="216"/>
      <c r="M2302" s="221"/>
      <c r="N2302" s="222"/>
      <c r="O2302" s="222"/>
      <c r="P2302" s="222"/>
      <c r="Q2302" s="222"/>
      <c r="R2302" s="222"/>
      <c r="S2302" s="222"/>
      <c r="T2302" s="223"/>
      <c r="AT2302" s="224" t="s">
        <v>158</v>
      </c>
      <c r="AU2302" s="224" t="s">
        <v>86</v>
      </c>
      <c r="AV2302" s="15" t="s">
        <v>155</v>
      </c>
      <c r="AW2302" s="15" t="s">
        <v>40</v>
      </c>
      <c r="AX2302" s="15" t="s">
        <v>22</v>
      </c>
      <c r="AY2302" s="224" t="s">
        <v>148</v>
      </c>
    </row>
    <row r="2303" spans="2:65" s="1" customFormat="1" ht="31.5" customHeight="1">
      <c r="B2303" s="173"/>
      <c r="C2303" s="174" t="s">
        <v>1380</v>
      </c>
      <c r="D2303" s="174" t="s">
        <v>150</v>
      </c>
      <c r="E2303" s="175" t="s">
        <v>1381</v>
      </c>
      <c r="F2303" s="176" t="s">
        <v>1382</v>
      </c>
      <c r="G2303" s="177" t="s">
        <v>1362</v>
      </c>
      <c r="H2303" s="178">
        <v>1330</v>
      </c>
      <c r="I2303" s="179"/>
      <c r="J2303" s="180">
        <f>ROUND(I2303*H2303,2)</f>
        <v>0</v>
      </c>
      <c r="K2303" s="176" t="s">
        <v>154</v>
      </c>
      <c r="L2303" s="36"/>
      <c r="M2303" s="181" t="s">
        <v>20</v>
      </c>
      <c r="N2303" s="182" t="s">
        <v>48</v>
      </c>
      <c r="O2303" s="37"/>
      <c r="P2303" s="183">
        <f>O2303*H2303</f>
        <v>0</v>
      </c>
      <c r="Q2303" s="183">
        <v>0</v>
      </c>
      <c r="R2303" s="183">
        <f>Q2303*H2303</f>
        <v>0</v>
      </c>
      <c r="S2303" s="183">
        <v>0.001</v>
      </c>
      <c r="T2303" s="184">
        <f>S2303*H2303</f>
        <v>1.33</v>
      </c>
      <c r="AR2303" s="19" t="s">
        <v>258</v>
      </c>
      <c r="AT2303" s="19" t="s">
        <v>150</v>
      </c>
      <c r="AU2303" s="19" t="s">
        <v>86</v>
      </c>
      <c r="AY2303" s="19" t="s">
        <v>148</v>
      </c>
      <c r="BE2303" s="185">
        <f>IF(N2303="základní",J2303,0)</f>
        <v>0</v>
      </c>
      <c r="BF2303" s="185">
        <f>IF(N2303="snížená",J2303,0)</f>
        <v>0</v>
      </c>
      <c r="BG2303" s="185">
        <f>IF(N2303="zákl. přenesená",J2303,0)</f>
        <v>0</v>
      </c>
      <c r="BH2303" s="185">
        <f>IF(N2303="sníž. přenesená",J2303,0)</f>
        <v>0</v>
      </c>
      <c r="BI2303" s="185">
        <f>IF(N2303="nulová",J2303,0)</f>
        <v>0</v>
      </c>
      <c r="BJ2303" s="19" t="s">
        <v>86</v>
      </c>
      <c r="BK2303" s="185">
        <f>ROUND(I2303*H2303,2)</f>
        <v>0</v>
      </c>
      <c r="BL2303" s="19" t="s">
        <v>258</v>
      </c>
      <c r="BM2303" s="19" t="s">
        <v>1383</v>
      </c>
    </row>
    <row r="2304" spans="2:47" s="1" customFormat="1" ht="13.5">
      <c r="B2304" s="36"/>
      <c r="D2304" s="186" t="s">
        <v>156</v>
      </c>
      <c r="F2304" s="187" t="s">
        <v>1384</v>
      </c>
      <c r="I2304" s="147"/>
      <c r="L2304" s="36"/>
      <c r="M2304" s="65"/>
      <c r="N2304" s="37"/>
      <c r="O2304" s="37"/>
      <c r="P2304" s="37"/>
      <c r="Q2304" s="37"/>
      <c r="R2304" s="37"/>
      <c r="S2304" s="37"/>
      <c r="T2304" s="66"/>
      <c r="AT2304" s="19" t="s">
        <v>156</v>
      </c>
      <c r="AU2304" s="19" t="s">
        <v>86</v>
      </c>
    </row>
    <row r="2305" spans="2:51" s="12" customFormat="1" ht="13.5">
      <c r="B2305" s="188"/>
      <c r="D2305" s="186" t="s">
        <v>158</v>
      </c>
      <c r="E2305" s="189" t="s">
        <v>20</v>
      </c>
      <c r="F2305" s="190" t="s">
        <v>1385</v>
      </c>
      <c r="H2305" s="191" t="s">
        <v>20</v>
      </c>
      <c r="I2305" s="192"/>
      <c r="L2305" s="188"/>
      <c r="M2305" s="193"/>
      <c r="N2305" s="194"/>
      <c r="O2305" s="194"/>
      <c r="P2305" s="194"/>
      <c r="Q2305" s="194"/>
      <c r="R2305" s="194"/>
      <c r="S2305" s="194"/>
      <c r="T2305" s="195"/>
      <c r="AT2305" s="191" t="s">
        <v>158</v>
      </c>
      <c r="AU2305" s="191" t="s">
        <v>86</v>
      </c>
      <c r="AV2305" s="12" t="s">
        <v>22</v>
      </c>
      <c r="AW2305" s="12" t="s">
        <v>40</v>
      </c>
      <c r="AX2305" s="12" t="s">
        <v>76</v>
      </c>
      <c r="AY2305" s="191" t="s">
        <v>148</v>
      </c>
    </row>
    <row r="2306" spans="2:51" s="12" customFormat="1" ht="13.5">
      <c r="B2306" s="188"/>
      <c r="D2306" s="186" t="s">
        <v>158</v>
      </c>
      <c r="E2306" s="189" t="s">
        <v>20</v>
      </c>
      <c r="F2306" s="190" t="s">
        <v>1366</v>
      </c>
      <c r="H2306" s="191" t="s">
        <v>20</v>
      </c>
      <c r="I2306" s="192"/>
      <c r="L2306" s="188"/>
      <c r="M2306" s="193"/>
      <c r="N2306" s="194"/>
      <c r="O2306" s="194"/>
      <c r="P2306" s="194"/>
      <c r="Q2306" s="194"/>
      <c r="R2306" s="194"/>
      <c r="S2306" s="194"/>
      <c r="T2306" s="195"/>
      <c r="AT2306" s="191" t="s">
        <v>158</v>
      </c>
      <c r="AU2306" s="191" t="s">
        <v>86</v>
      </c>
      <c r="AV2306" s="12" t="s">
        <v>22</v>
      </c>
      <c r="AW2306" s="12" t="s">
        <v>40</v>
      </c>
      <c r="AX2306" s="12" t="s">
        <v>76</v>
      </c>
      <c r="AY2306" s="191" t="s">
        <v>148</v>
      </c>
    </row>
    <row r="2307" spans="2:51" s="13" customFormat="1" ht="13.5">
      <c r="B2307" s="196"/>
      <c r="D2307" s="186" t="s">
        <v>158</v>
      </c>
      <c r="E2307" s="205" t="s">
        <v>20</v>
      </c>
      <c r="F2307" s="206" t="s">
        <v>474</v>
      </c>
      <c r="H2307" s="207">
        <v>40</v>
      </c>
      <c r="I2307" s="201"/>
      <c r="L2307" s="196"/>
      <c r="M2307" s="202"/>
      <c r="N2307" s="203"/>
      <c r="O2307" s="203"/>
      <c r="P2307" s="203"/>
      <c r="Q2307" s="203"/>
      <c r="R2307" s="203"/>
      <c r="S2307" s="203"/>
      <c r="T2307" s="204"/>
      <c r="AT2307" s="205" t="s">
        <v>158</v>
      </c>
      <c r="AU2307" s="205" t="s">
        <v>86</v>
      </c>
      <c r="AV2307" s="13" t="s">
        <v>86</v>
      </c>
      <c r="AW2307" s="13" t="s">
        <v>40</v>
      </c>
      <c r="AX2307" s="13" t="s">
        <v>76</v>
      </c>
      <c r="AY2307" s="205" t="s">
        <v>148</v>
      </c>
    </row>
    <row r="2308" spans="2:51" s="12" customFormat="1" ht="13.5">
      <c r="B2308" s="188"/>
      <c r="D2308" s="186" t="s">
        <v>158</v>
      </c>
      <c r="E2308" s="189" t="s">
        <v>20</v>
      </c>
      <c r="F2308" s="190" t="s">
        <v>1386</v>
      </c>
      <c r="H2308" s="191" t="s">
        <v>20</v>
      </c>
      <c r="I2308" s="192"/>
      <c r="L2308" s="188"/>
      <c r="M2308" s="193"/>
      <c r="N2308" s="194"/>
      <c r="O2308" s="194"/>
      <c r="P2308" s="194"/>
      <c r="Q2308" s="194"/>
      <c r="R2308" s="194"/>
      <c r="S2308" s="194"/>
      <c r="T2308" s="195"/>
      <c r="AT2308" s="191" t="s">
        <v>158</v>
      </c>
      <c r="AU2308" s="191" t="s">
        <v>86</v>
      </c>
      <c r="AV2308" s="12" t="s">
        <v>22</v>
      </c>
      <c r="AW2308" s="12" t="s">
        <v>40</v>
      </c>
      <c r="AX2308" s="12" t="s">
        <v>76</v>
      </c>
      <c r="AY2308" s="191" t="s">
        <v>148</v>
      </c>
    </row>
    <row r="2309" spans="2:51" s="12" customFormat="1" ht="13.5">
      <c r="B2309" s="188"/>
      <c r="D2309" s="186" t="s">
        <v>158</v>
      </c>
      <c r="E2309" s="189" t="s">
        <v>20</v>
      </c>
      <c r="F2309" s="190" t="s">
        <v>1369</v>
      </c>
      <c r="H2309" s="191" t="s">
        <v>20</v>
      </c>
      <c r="I2309" s="192"/>
      <c r="L2309" s="188"/>
      <c r="M2309" s="193"/>
      <c r="N2309" s="194"/>
      <c r="O2309" s="194"/>
      <c r="P2309" s="194"/>
      <c r="Q2309" s="194"/>
      <c r="R2309" s="194"/>
      <c r="S2309" s="194"/>
      <c r="T2309" s="195"/>
      <c r="AT2309" s="191" t="s">
        <v>158</v>
      </c>
      <c r="AU2309" s="191" t="s">
        <v>86</v>
      </c>
      <c r="AV2309" s="12" t="s">
        <v>22</v>
      </c>
      <c r="AW2309" s="12" t="s">
        <v>40</v>
      </c>
      <c r="AX2309" s="12" t="s">
        <v>76</v>
      </c>
      <c r="AY2309" s="191" t="s">
        <v>148</v>
      </c>
    </row>
    <row r="2310" spans="2:51" s="13" customFormat="1" ht="13.5">
      <c r="B2310" s="196"/>
      <c r="D2310" s="186" t="s">
        <v>158</v>
      </c>
      <c r="E2310" s="205" t="s">
        <v>20</v>
      </c>
      <c r="F2310" s="206" t="s">
        <v>578</v>
      </c>
      <c r="H2310" s="207">
        <v>50</v>
      </c>
      <c r="I2310" s="201"/>
      <c r="L2310" s="196"/>
      <c r="M2310" s="202"/>
      <c r="N2310" s="203"/>
      <c r="O2310" s="203"/>
      <c r="P2310" s="203"/>
      <c r="Q2310" s="203"/>
      <c r="R2310" s="203"/>
      <c r="S2310" s="203"/>
      <c r="T2310" s="204"/>
      <c r="AT2310" s="205" t="s">
        <v>158</v>
      </c>
      <c r="AU2310" s="205" t="s">
        <v>86</v>
      </c>
      <c r="AV2310" s="13" t="s">
        <v>86</v>
      </c>
      <c r="AW2310" s="13" t="s">
        <v>40</v>
      </c>
      <c r="AX2310" s="13" t="s">
        <v>76</v>
      </c>
      <c r="AY2310" s="205" t="s">
        <v>148</v>
      </c>
    </row>
    <row r="2311" spans="2:51" s="12" customFormat="1" ht="13.5">
      <c r="B2311" s="188"/>
      <c r="D2311" s="186" t="s">
        <v>158</v>
      </c>
      <c r="E2311" s="189" t="s">
        <v>20</v>
      </c>
      <c r="F2311" s="190" t="s">
        <v>1387</v>
      </c>
      <c r="H2311" s="191" t="s">
        <v>20</v>
      </c>
      <c r="I2311" s="192"/>
      <c r="L2311" s="188"/>
      <c r="M2311" s="193"/>
      <c r="N2311" s="194"/>
      <c r="O2311" s="194"/>
      <c r="P2311" s="194"/>
      <c r="Q2311" s="194"/>
      <c r="R2311" s="194"/>
      <c r="S2311" s="194"/>
      <c r="T2311" s="195"/>
      <c r="AT2311" s="191" t="s">
        <v>158</v>
      </c>
      <c r="AU2311" s="191" t="s">
        <v>86</v>
      </c>
      <c r="AV2311" s="12" t="s">
        <v>22</v>
      </c>
      <c r="AW2311" s="12" t="s">
        <v>40</v>
      </c>
      <c r="AX2311" s="12" t="s">
        <v>76</v>
      </c>
      <c r="AY2311" s="191" t="s">
        <v>148</v>
      </c>
    </row>
    <row r="2312" spans="2:51" s="12" customFormat="1" ht="13.5">
      <c r="B2312" s="188"/>
      <c r="D2312" s="186" t="s">
        <v>158</v>
      </c>
      <c r="E2312" s="189" t="s">
        <v>20</v>
      </c>
      <c r="F2312" s="190" t="s">
        <v>1372</v>
      </c>
      <c r="H2312" s="191" t="s">
        <v>20</v>
      </c>
      <c r="I2312" s="192"/>
      <c r="L2312" s="188"/>
      <c r="M2312" s="193"/>
      <c r="N2312" s="194"/>
      <c r="O2312" s="194"/>
      <c r="P2312" s="194"/>
      <c r="Q2312" s="194"/>
      <c r="R2312" s="194"/>
      <c r="S2312" s="194"/>
      <c r="T2312" s="195"/>
      <c r="AT2312" s="191" t="s">
        <v>158</v>
      </c>
      <c r="AU2312" s="191" t="s">
        <v>86</v>
      </c>
      <c r="AV2312" s="12" t="s">
        <v>22</v>
      </c>
      <c r="AW2312" s="12" t="s">
        <v>40</v>
      </c>
      <c r="AX2312" s="12" t="s">
        <v>76</v>
      </c>
      <c r="AY2312" s="191" t="s">
        <v>148</v>
      </c>
    </row>
    <row r="2313" spans="2:51" s="13" customFormat="1" ht="13.5">
      <c r="B2313" s="196"/>
      <c r="D2313" s="186" t="s">
        <v>158</v>
      </c>
      <c r="E2313" s="205" t="s">
        <v>20</v>
      </c>
      <c r="F2313" s="206" t="s">
        <v>1388</v>
      </c>
      <c r="H2313" s="207">
        <v>990</v>
      </c>
      <c r="I2313" s="201"/>
      <c r="L2313" s="196"/>
      <c r="M2313" s="202"/>
      <c r="N2313" s="203"/>
      <c r="O2313" s="203"/>
      <c r="P2313" s="203"/>
      <c r="Q2313" s="203"/>
      <c r="R2313" s="203"/>
      <c r="S2313" s="203"/>
      <c r="T2313" s="204"/>
      <c r="AT2313" s="205" t="s">
        <v>158</v>
      </c>
      <c r="AU2313" s="205" t="s">
        <v>86</v>
      </c>
      <c r="AV2313" s="13" t="s">
        <v>86</v>
      </c>
      <c r="AW2313" s="13" t="s">
        <v>40</v>
      </c>
      <c r="AX2313" s="13" t="s">
        <v>76</v>
      </c>
      <c r="AY2313" s="205" t="s">
        <v>148</v>
      </c>
    </row>
    <row r="2314" spans="2:51" s="12" customFormat="1" ht="13.5">
      <c r="B2314" s="188"/>
      <c r="D2314" s="186" t="s">
        <v>158</v>
      </c>
      <c r="E2314" s="189" t="s">
        <v>20</v>
      </c>
      <c r="F2314" s="190" t="s">
        <v>1389</v>
      </c>
      <c r="H2314" s="191" t="s">
        <v>20</v>
      </c>
      <c r="I2314" s="192"/>
      <c r="L2314" s="188"/>
      <c r="M2314" s="193"/>
      <c r="N2314" s="194"/>
      <c r="O2314" s="194"/>
      <c r="P2314" s="194"/>
      <c r="Q2314" s="194"/>
      <c r="R2314" s="194"/>
      <c r="S2314" s="194"/>
      <c r="T2314" s="195"/>
      <c r="AT2314" s="191" t="s">
        <v>158</v>
      </c>
      <c r="AU2314" s="191" t="s">
        <v>86</v>
      </c>
      <c r="AV2314" s="12" t="s">
        <v>22</v>
      </c>
      <c r="AW2314" s="12" t="s">
        <v>40</v>
      </c>
      <c r="AX2314" s="12" t="s">
        <v>76</v>
      </c>
      <c r="AY2314" s="191" t="s">
        <v>148</v>
      </c>
    </row>
    <row r="2315" spans="2:51" s="12" customFormat="1" ht="13.5">
      <c r="B2315" s="188"/>
      <c r="D2315" s="186" t="s">
        <v>158</v>
      </c>
      <c r="E2315" s="189" t="s">
        <v>20</v>
      </c>
      <c r="F2315" s="190" t="s">
        <v>1375</v>
      </c>
      <c r="H2315" s="191" t="s">
        <v>20</v>
      </c>
      <c r="I2315" s="192"/>
      <c r="L2315" s="188"/>
      <c r="M2315" s="193"/>
      <c r="N2315" s="194"/>
      <c r="O2315" s="194"/>
      <c r="P2315" s="194"/>
      <c r="Q2315" s="194"/>
      <c r="R2315" s="194"/>
      <c r="S2315" s="194"/>
      <c r="T2315" s="195"/>
      <c r="AT2315" s="191" t="s">
        <v>158</v>
      </c>
      <c r="AU2315" s="191" t="s">
        <v>86</v>
      </c>
      <c r="AV2315" s="12" t="s">
        <v>22</v>
      </c>
      <c r="AW2315" s="12" t="s">
        <v>40</v>
      </c>
      <c r="AX2315" s="12" t="s">
        <v>76</v>
      </c>
      <c r="AY2315" s="191" t="s">
        <v>148</v>
      </c>
    </row>
    <row r="2316" spans="2:51" s="13" customFormat="1" ht="13.5">
      <c r="B2316" s="196"/>
      <c r="D2316" s="186" t="s">
        <v>158</v>
      </c>
      <c r="E2316" s="205" t="s">
        <v>20</v>
      </c>
      <c r="F2316" s="206" t="s">
        <v>1390</v>
      </c>
      <c r="H2316" s="207">
        <v>110</v>
      </c>
      <c r="I2316" s="201"/>
      <c r="L2316" s="196"/>
      <c r="M2316" s="202"/>
      <c r="N2316" s="203"/>
      <c r="O2316" s="203"/>
      <c r="P2316" s="203"/>
      <c r="Q2316" s="203"/>
      <c r="R2316" s="203"/>
      <c r="S2316" s="203"/>
      <c r="T2316" s="204"/>
      <c r="AT2316" s="205" t="s">
        <v>158</v>
      </c>
      <c r="AU2316" s="205" t="s">
        <v>86</v>
      </c>
      <c r="AV2316" s="13" t="s">
        <v>86</v>
      </c>
      <c r="AW2316" s="13" t="s">
        <v>40</v>
      </c>
      <c r="AX2316" s="13" t="s">
        <v>76</v>
      </c>
      <c r="AY2316" s="205" t="s">
        <v>148</v>
      </c>
    </row>
    <row r="2317" spans="2:51" s="12" customFormat="1" ht="27">
      <c r="B2317" s="188"/>
      <c r="D2317" s="186" t="s">
        <v>158</v>
      </c>
      <c r="E2317" s="189" t="s">
        <v>20</v>
      </c>
      <c r="F2317" s="190" t="s">
        <v>1391</v>
      </c>
      <c r="H2317" s="191" t="s">
        <v>20</v>
      </c>
      <c r="I2317" s="192"/>
      <c r="L2317" s="188"/>
      <c r="M2317" s="193"/>
      <c r="N2317" s="194"/>
      <c r="O2317" s="194"/>
      <c r="P2317" s="194"/>
      <c r="Q2317" s="194"/>
      <c r="R2317" s="194"/>
      <c r="S2317" s="194"/>
      <c r="T2317" s="195"/>
      <c r="AT2317" s="191" t="s">
        <v>158</v>
      </c>
      <c r="AU2317" s="191" t="s">
        <v>86</v>
      </c>
      <c r="AV2317" s="12" t="s">
        <v>22</v>
      </c>
      <c r="AW2317" s="12" t="s">
        <v>40</v>
      </c>
      <c r="AX2317" s="12" t="s">
        <v>76</v>
      </c>
      <c r="AY2317" s="191" t="s">
        <v>148</v>
      </c>
    </row>
    <row r="2318" spans="2:51" s="12" customFormat="1" ht="13.5">
      <c r="B2318" s="188"/>
      <c r="D2318" s="186" t="s">
        <v>158</v>
      </c>
      <c r="E2318" s="189" t="s">
        <v>20</v>
      </c>
      <c r="F2318" s="190" t="s">
        <v>1375</v>
      </c>
      <c r="H2318" s="191" t="s">
        <v>20</v>
      </c>
      <c r="I2318" s="192"/>
      <c r="L2318" s="188"/>
      <c r="M2318" s="193"/>
      <c r="N2318" s="194"/>
      <c r="O2318" s="194"/>
      <c r="P2318" s="194"/>
      <c r="Q2318" s="194"/>
      <c r="R2318" s="194"/>
      <c r="S2318" s="194"/>
      <c r="T2318" s="195"/>
      <c r="AT2318" s="191" t="s">
        <v>158</v>
      </c>
      <c r="AU2318" s="191" t="s">
        <v>86</v>
      </c>
      <c r="AV2318" s="12" t="s">
        <v>22</v>
      </c>
      <c r="AW2318" s="12" t="s">
        <v>40</v>
      </c>
      <c r="AX2318" s="12" t="s">
        <v>76</v>
      </c>
      <c r="AY2318" s="191" t="s">
        <v>148</v>
      </c>
    </row>
    <row r="2319" spans="2:51" s="13" customFormat="1" ht="13.5">
      <c r="B2319" s="196"/>
      <c r="D2319" s="186" t="s">
        <v>158</v>
      </c>
      <c r="E2319" s="205" t="s">
        <v>20</v>
      </c>
      <c r="F2319" s="206" t="s">
        <v>769</v>
      </c>
      <c r="H2319" s="207">
        <v>70</v>
      </c>
      <c r="I2319" s="201"/>
      <c r="L2319" s="196"/>
      <c r="M2319" s="202"/>
      <c r="N2319" s="203"/>
      <c r="O2319" s="203"/>
      <c r="P2319" s="203"/>
      <c r="Q2319" s="203"/>
      <c r="R2319" s="203"/>
      <c r="S2319" s="203"/>
      <c r="T2319" s="204"/>
      <c r="AT2319" s="205" t="s">
        <v>158</v>
      </c>
      <c r="AU2319" s="205" t="s">
        <v>86</v>
      </c>
      <c r="AV2319" s="13" t="s">
        <v>86</v>
      </c>
      <c r="AW2319" s="13" t="s">
        <v>40</v>
      </c>
      <c r="AX2319" s="13" t="s">
        <v>76</v>
      </c>
      <c r="AY2319" s="205" t="s">
        <v>148</v>
      </c>
    </row>
    <row r="2320" spans="2:51" s="12" customFormat="1" ht="13.5">
      <c r="B2320" s="188"/>
      <c r="D2320" s="186" t="s">
        <v>158</v>
      </c>
      <c r="E2320" s="189" t="s">
        <v>20</v>
      </c>
      <c r="F2320" s="190" t="s">
        <v>1392</v>
      </c>
      <c r="H2320" s="191" t="s">
        <v>20</v>
      </c>
      <c r="I2320" s="192"/>
      <c r="L2320" s="188"/>
      <c r="M2320" s="193"/>
      <c r="N2320" s="194"/>
      <c r="O2320" s="194"/>
      <c r="P2320" s="194"/>
      <c r="Q2320" s="194"/>
      <c r="R2320" s="194"/>
      <c r="S2320" s="194"/>
      <c r="T2320" s="195"/>
      <c r="AT2320" s="191" t="s">
        <v>158</v>
      </c>
      <c r="AU2320" s="191" t="s">
        <v>86</v>
      </c>
      <c r="AV2320" s="12" t="s">
        <v>22</v>
      </c>
      <c r="AW2320" s="12" t="s">
        <v>40</v>
      </c>
      <c r="AX2320" s="12" t="s">
        <v>76</v>
      </c>
      <c r="AY2320" s="191" t="s">
        <v>148</v>
      </c>
    </row>
    <row r="2321" spans="2:51" s="12" customFormat="1" ht="13.5">
      <c r="B2321" s="188"/>
      <c r="D2321" s="186" t="s">
        <v>158</v>
      </c>
      <c r="E2321" s="189" t="s">
        <v>20</v>
      </c>
      <c r="F2321" s="190" t="s">
        <v>1375</v>
      </c>
      <c r="H2321" s="191" t="s">
        <v>20</v>
      </c>
      <c r="I2321" s="192"/>
      <c r="L2321" s="188"/>
      <c r="M2321" s="193"/>
      <c r="N2321" s="194"/>
      <c r="O2321" s="194"/>
      <c r="P2321" s="194"/>
      <c r="Q2321" s="194"/>
      <c r="R2321" s="194"/>
      <c r="S2321" s="194"/>
      <c r="T2321" s="195"/>
      <c r="AT2321" s="191" t="s">
        <v>158</v>
      </c>
      <c r="AU2321" s="191" t="s">
        <v>86</v>
      </c>
      <c r="AV2321" s="12" t="s">
        <v>22</v>
      </c>
      <c r="AW2321" s="12" t="s">
        <v>40</v>
      </c>
      <c r="AX2321" s="12" t="s">
        <v>76</v>
      </c>
      <c r="AY2321" s="191" t="s">
        <v>148</v>
      </c>
    </row>
    <row r="2322" spans="2:51" s="13" customFormat="1" ht="13.5">
      <c r="B2322" s="196"/>
      <c r="D2322" s="186" t="s">
        <v>158</v>
      </c>
      <c r="E2322" s="205" t="s">
        <v>20</v>
      </c>
      <c r="F2322" s="206" t="s">
        <v>1393</v>
      </c>
      <c r="H2322" s="207">
        <v>70</v>
      </c>
      <c r="I2322" s="201"/>
      <c r="L2322" s="196"/>
      <c r="M2322" s="202"/>
      <c r="N2322" s="203"/>
      <c r="O2322" s="203"/>
      <c r="P2322" s="203"/>
      <c r="Q2322" s="203"/>
      <c r="R2322" s="203"/>
      <c r="S2322" s="203"/>
      <c r="T2322" s="204"/>
      <c r="AT2322" s="205" t="s">
        <v>158</v>
      </c>
      <c r="AU2322" s="205" t="s">
        <v>86</v>
      </c>
      <c r="AV2322" s="13" t="s">
        <v>86</v>
      </c>
      <c r="AW2322" s="13" t="s">
        <v>40</v>
      </c>
      <c r="AX2322" s="13" t="s">
        <v>76</v>
      </c>
      <c r="AY2322" s="205" t="s">
        <v>148</v>
      </c>
    </row>
    <row r="2323" spans="2:51" s="15" customFormat="1" ht="13.5">
      <c r="B2323" s="216"/>
      <c r="D2323" s="197" t="s">
        <v>158</v>
      </c>
      <c r="E2323" s="217" t="s">
        <v>20</v>
      </c>
      <c r="F2323" s="218" t="s">
        <v>191</v>
      </c>
      <c r="H2323" s="219">
        <v>1330</v>
      </c>
      <c r="I2323" s="220"/>
      <c r="L2323" s="216"/>
      <c r="M2323" s="221"/>
      <c r="N2323" s="222"/>
      <c r="O2323" s="222"/>
      <c r="P2323" s="222"/>
      <c r="Q2323" s="222"/>
      <c r="R2323" s="222"/>
      <c r="S2323" s="222"/>
      <c r="T2323" s="223"/>
      <c r="AT2323" s="224" t="s">
        <v>158</v>
      </c>
      <c r="AU2323" s="224" t="s">
        <v>86</v>
      </c>
      <c r="AV2323" s="15" t="s">
        <v>155</v>
      </c>
      <c r="AW2323" s="15" t="s">
        <v>40</v>
      </c>
      <c r="AX2323" s="15" t="s">
        <v>22</v>
      </c>
      <c r="AY2323" s="224" t="s">
        <v>148</v>
      </c>
    </row>
    <row r="2324" spans="2:65" s="1" customFormat="1" ht="22.5" customHeight="1">
      <c r="B2324" s="173"/>
      <c r="C2324" s="174" t="s">
        <v>1394</v>
      </c>
      <c r="D2324" s="174" t="s">
        <v>150</v>
      </c>
      <c r="E2324" s="175" t="s">
        <v>1395</v>
      </c>
      <c r="F2324" s="176" t="s">
        <v>1396</v>
      </c>
      <c r="G2324" s="177" t="s">
        <v>221</v>
      </c>
      <c r="H2324" s="178">
        <v>0.069</v>
      </c>
      <c r="I2324" s="179"/>
      <c r="J2324" s="180">
        <f>ROUND(I2324*H2324,2)</f>
        <v>0</v>
      </c>
      <c r="K2324" s="176" t="s">
        <v>154</v>
      </c>
      <c r="L2324" s="36"/>
      <c r="M2324" s="181" t="s">
        <v>20</v>
      </c>
      <c r="N2324" s="182" t="s">
        <v>48</v>
      </c>
      <c r="O2324" s="37"/>
      <c r="P2324" s="183">
        <f>O2324*H2324</f>
        <v>0</v>
      </c>
      <c r="Q2324" s="183">
        <v>0</v>
      </c>
      <c r="R2324" s="183">
        <f>Q2324*H2324</f>
        <v>0</v>
      </c>
      <c r="S2324" s="183">
        <v>0</v>
      </c>
      <c r="T2324" s="184">
        <f>S2324*H2324</f>
        <v>0</v>
      </c>
      <c r="AR2324" s="19" t="s">
        <v>258</v>
      </c>
      <c r="AT2324" s="19" t="s">
        <v>150</v>
      </c>
      <c r="AU2324" s="19" t="s">
        <v>86</v>
      </c>
      <c r="AY2324" s="19" t="s">
        <v>148</v>
      </c>
      <c r="BE2324" s="185">
        <f>IF(N2324="základní",J2324,0)</f>
        <v>0</v>
      </c>
      <c r="BF2324" s="185">
        <f>IF(N2324="snížená",J2324,0)</f>
        <v>0</v>
      </c>
      <c r="BG2324" s="185">
        <f>IF(N2324="zákl. přenesená",J2324,0)</f>
        <v>0</v>
      </c>
      <c r="BH2324" s="185">
        <f>IF(N2324="sníž. přenesená",J2324,0)</f>
        <v>0</v>
      </c>
      <c r="BI2324" s="185">
        <f>IF(N2324="nulová",J2324,0)</f>
        <v>0</v>
      </c>
      <c r="BJ2324" s="19" t="s">
        <v>86</v>
      </c>
      <c r="BK2324" s="185">
        <f>ROUND(I2324*H2324,2)</f>
        <v>0</v>
      </c>
      <c r="BL2324" s="19" t="s">
        <v>258</v>
      </c>
      <c r="BM2324" s="19" t="s">
        <v>1397</v>
      </c>
    </row>
    <row r="2325" spans="2:47" s="1" customFormat="1" ht="27">
      <c r="B2325" s="36"/>
      <c r="D2325" s="186" t="s">
        <v>156</v>
      </c>
      <c r="F2325" s="187" t="s">
        <v>1398</v>
      </c>
      <c r="I2325" s="147"/>
      <c r="L2325" s="36"/>
      <c r="M2325" s="65"/>
      <c r="N2325" s="37"/>
      <c r="O2325" s="37"/>
      <c r="P2325" s="37"/>
      <c r="Q2325" s="37"/>
      <c r="R2325" s="37"/>
      <c r="S2325" s="37"/>
      <c r="T2325" s="66"/>
      <c r="AT2325" s="19" t="s">
        <v>156</v>
      </c>
      <c r="AU2325" s="19" t="s">
        <v>86</v>
      </c>
    </row>
    <row r="2326" spans="2:63" s="11" customFormat="1" ht="29.25" customHeight="1">
      <c r="B2326" s="159"/>
      <c r="D2326" s="170" t="s">
        <v>75</v>
      </c>
      <c r="E2326" s="171" t="s">
        <v>1399</v>
      </c>
      <c r="F2326" s="171" t="s">
        <v>1400</v>
      </c>
      <c r="I2326" s="162"/>
      <c r="J2326" s="172">
        <f>BK2326</f>
        <v>0</v>
      </c>
      <c r="L2326" s="159"/>
      <c r="M2326" s="164"/>
      <c r="N2326" s="165"/>
      <c r="O2326" s="165"/>
      <c r="P2326" s="166">
        <f>SUM(P2327:P2390)</f>
        <v>0</v>
      </c>
      <c r="Q2326" s="165"/>
      <c r="R2326" s="166">
        <f>SUM(R2327:R2390)</f>
        <v>2.00147983</v>
      </c>
      <c r="S2326" s="165"/>
      <c r="T2326" s="167">
        <f>SUM(T2327:T2390)</f>
        <v>0</v>
      </c>
      <c r="AR2326" s="160" t="s">
        <v>86</v>
      </c>
      <c r="AT2326" s="168" t="s">
        <v>75</v>
      </c>
      <c r="AU2326" s="168" t="s">
        <v>22</v>
      </c>
      <c r="AY2326" s="160" t="s">
        <v>148</v>
      </c>
      <c r="BK2326" s="169">
        <f>SUM(BK2327:BK2390)</f>
        <v>0</v>
      </c>
    </row>
    <row r="2327" spans="2:65" s="1" customFormat="1" ht="22.5" customHeight="1">
      <c r="B2327" s="173"/>
      <c r="C2327" s="174" t="s">
        <v>1401</v>
      </c>
      <c r="D2327" s="174" t="s">
        <v>150</v>
      </c>
      <c r="E2327" s="175" t="s">
        <v>1402</v>
      </c>
      <c r="F2327" s="176" t="s">
        <v>1403</v>
      </c>
      <c r="G2327" s="177" t="s">
        <v>273</v>
      </c>
      <c r="H2327" s="178">
        <v>102.2</v>
      </c>
      <c r="I2327" s="179"/>
      <c r="J2327" s="180">
        <f>ROUND(I2327*H2327,2)</f>
        <v>0</v>
      </c>
      <c r="K2327" s="176" t="s">
        <v>154</v>
      </c>
      <c r="L2327" s="36"/>
      <c r="M2327" s="181" t="s">
        <v>20</v>
      </c>
      <c r="N2327" s="182" t="s">
        <v>48</v>
      </c>
      <c r="O2327" s="37"/>
      <c r="P2327" s="183">
        <f>O2327*H2327</f>
        <v>0</v>
      </c>
      <c r="Q2327" s="183">
        <v>0.00062</v>
      </c>
      <c r="R2327" s="183">
        <f>Q2327*H2327</f>
        <v>0.063364</v>
      </c>
      <c r="S2327" s="183">
        <v>0</v>
      </c>
      <c r="T2327" s="184">
        <f>S2327*H2327</f>
        <v>0</v>
      </c>
      <c r="AR2327" s="19" t="s">
        <v>258</v>
      </c>
      <c r="AT2327" s="19" t="s">
        <v>150</v>
      </c>
      <c r="AU2327" s="19" t="s">
        <v>86</v>
      </c>
      <c r="AY2327" s="19" t="s">
        <v>148</v>
      </c>
      <c r="BE2327" s="185">
        <f>IF(N2327="základní",J2327,0)</f>
        <v>0</v>
      </c>
      <c r="BF2327" s="185">
        <f>IF(N2327="snížená",J2327,0)</f>
        <v>0</v>
      </c>
      <c r="BG2327" s="185">
        <f>IF(N2327="zákl. přenesená",J2327,0)</f>
        <v>0</v>
      </c>
      <c r="BH2327" s="185">
        <f>IF(N2327="sníž. přenesená",J2327,0)</f>
        <v>0</v>
      </c>
      <c r="BI2327" s="185">
        <f>IF(N2327="nulová",J2327,0)</f>
        <v>0</v>
      </c>
      <c r="BJ2327" s="19" t="s">
        <v>86</v>
      </c>
      <c r="BK2327" s="185">
        <f>ROUND(I2327*H2327,2)</f>
        <v>0</v>
      </c>
      <c r="BL2327" s="19" t="s">
        <v>258</v>
      </c>
      <c r="BM2327" s="19" t="s">
        <v>1404</v>
      </c>
    </row>
    <row r="2328" spans="2:47" s="1" customFormat="1" ht="27">
      <c r="B2328" s="36"/>
      <c r="D2328" s="186" t="s">
        <v>156</v>
      </c>
      <c r="F2328" s="187" t="s">
        <v>1405</v>
      </c>
      <c r="I2328" s="147"/>
      <c r="L2328" s="36"/>
      <c r="M2328" s="65"/>
      <c r="N2328" s="37"/>
      <c r="O2328" s="37"/>
      <c r="P2328" s="37"/>
      <c r="Q2328" s="37"/>
      <c r="R2328" s="37"/>
      <c r="S2328" s="37"/>
      <c r="T2328" s="66"/>
      <c r="AT2328" s="19" t="s">
        <v>156</v>
      </c>
      <c r="AU2328" s="19" t="s">
        <v>86</v>
      </c>
    </row>
    <row r="2329" spans="2:51" s="12" customFormat="1" ht="13.5">
      <c r="B2329" s="188"/>
      <c r="D2329" s="186" t="s">
        <v>158</v>
      </c>
      <c r="E2329" s="189" t="s">
        <v>20</v>
      </c>
      <c r="F2329" s="190" t="s">
        <v>1406</v>
      </c>
      <c r="H2329" s="191" t="s">
        <v>20</v>
      </c>
      <c r="I2329" s="192"/>
      <c r="L2329" s="188"/>
      <c r="M2329" s="193"/>
      <c r="N2329" s="194"/>
      <c r="O2329" s="194"/>
      <c r="P2329" s="194"/>
      <c r="Q2329" s="194"/>
      <c r="R2329" s="194"/>
      <c r="S2329" s="194"/>
      <c r="T2329" s="195"/>
      <c r="AT2329" s="191" t="s">
        <v>158</v>
      </c>
      <c r="AU2329" s="191" t="s">
        <v>86</v>
      </c>
      <c r="AV2329" s="12" t="s">
        <v>22</v>
      </c>
      <c r="AW2329" s="12" t="s">
        <v>40</v>
      </c>
      <c r="AX2329" s="12" t="s">
        <v>76</v>
      </c>
      <c r="AY2329" s="191" t="s">
        <v>148</v>
      </c>
    </row>
    <row r="2330" spans="2:51" s="12" customFormat="1" ht="13.5">
      <c r="B2330" s="188"/>
      <c r="D2330" s="186" t="s">
        <v>158</v>
      </c>
      <c r="E2330" s="189" t="s">
        <v>20</v>
      </c>
      <c r="F2330" s="190" t="s">
        <v>283</v>
      </c>
      <c r="H2330" s="191" t="s">
        <v>20</v>
      </c>
      <c r="I2330" s="192"/>
      <c r="L2330" s="188"/>
      <c r="M2330" s="193"/>
      <c r="N2330" s="194"/>
      <c r="O2330" s="194"/>
      <c r="P2330" s="194"/>
      <c r="Q2330" s="194"/>
      <c r="R2330" s="194"/>
      <c r="S2330" s="194"/>
      <c r="T2330" s="195"/>
      <c r="AT2330" s="191" t="s">
        <v>158</v>
      </c>
      <c r="AU2330" s="191" t="s">
        <v>86</v>
      </c>
      <c r="AV2330" s="12" t="s">
        <v>22</v>
      </c>
      <c r="AW2330" s="12" t="s">
        <v>40</v>
      </c>
      <c r="AX2330" s="12" t="s">
        <v>76</v>
      </c>
      <c r="AY2330" s="191" t="s">
        <v>148</v>
      </c>
    </row>
    <row r="2331" spans="2:51" s="12" customFormat="1" ht="13.5">
      <c r="B2331" s="188"/>
      <c r="D2331" s="186" t="s">
        <v>158</v>
      </c>
      <c r="E2331" s="189" t="s">
        <v>20</v>
      </c>
      <c r="F2331" s="190" t="s">
        <v>779</v>
      </c>
      <c r="H2331" s="191" t="s">
        <v>20</v>
      </c>
      <c r="I2331" s="192"/>
      <c r="L2331" s="188"/>
      <c r="M2331" s="193"/>
      <c r="N2331" s="194"/>
      <c r="O2331" s="194"/>
      <c r="P2331" s="194"/>
      <c r="Q2331" s="194"/>
      <c r="R2331" s="194"/>
      <c r="S2331" s="194"/>
      <c r="T2331" s="195"/>
      <c r="AT2331" s="191" t="s">
        <v>158</v>
      </c>
      <c r="AU2331" s="191" t="s">
        <v>86</v>
      </c>
      <c r="AV2331" s="12" t="s">
        <v>22</v>
      </c>
      <c r="AW2331" s="12" t="s">
        <v>40</v>
      </c>
      <c r="AX2331" s="12" t="s">
        <v>76</v>
      </c>
      <c r="AY2331" s="191" t="s">
        <v>148</v>
      </c>
    </row>
    <row r="2332" spans="2:51" s="13" customFormat="1" ht="13.5">
      <c r="B2332" s="196"/>
      <c r="D2332" s="186" t="s">
        <v>158</v>
      </c>
      <c r="E2332" s="205" t="s">
        <v>20</v>
      </c>
      <c r="F2332" s="206" t="s">
        <v>1407</v>
      </c>
      <c r="H2332" s="207">
        <v>5</v>
      </c>
      <c r="I2332" s="201"/>
      <c r="L2332" s="196"/>
      <c r="M2332" s="202"/>
      <c r="N2332" s="203"/>
      <c r="O2332" s="203"/>
      <c r="P2332" s="203"/>
      <c r="Q2332" s="203"/>
      <c r="R2332" s="203"/>
      <c r="S2332" s="203"/>
      <c r="T2332" s="204"/>
      <c r="AT2332" s="205" t="s">
        <v>158</v>
      </c>
      <c r="AU2332" s="205" t="s">
        <v>86</v>
      </c>
      <c r="AV2332" s="13" t="s">
        <v>86</v>
      </c>
      <c r="AW2332" s="13" t="s">
        <v>40</v>
      </c>
      <c r="AX2332" s="13" t="s">
        <v>76</v>
      </c>
      <c r="AY2332" s="205" t="s">
        <v>148</v>
      </c>
    </row>
    <row r="2333" spans="2:51" s="12" customFormat="1" ht="13.5">
      <c r="B2333" s="188"/>
      <c r="D2333" s="186" t="s">
        <v>158</v>
      </c>
      <c r="E2333" s="189" t="s">
        <v>20</v>
      </c>
      <c r="F2333" s="190" t="s">
        <v>951</v>
      </c>
      <c r="H2333" s="191" t="s">
        <v>20</v>
      </c>
      <c r="I2333" s="192"/>
      <c r="L2333" s="188"/>
      <c r="M2333" s="193"/>
      <c r="N2333" s="194"/>
      <c r="O2333" s="194"/>
      <c r="P2333" s="194"/>
      <c r="Q2333" s="194"/>
      <c r="R2333" s="194"/>
      <c r="S2333" s="194"/>
      <c r="T2333" s="195"/>
      <c r="AT2333" s="191" t="s">
        <v>158</v>
      </c>
      <c r="AU2333" s="191" t="s">
        <v>86</v>
      </c>
      <c r="AV2333" s="12" t="s">
        <v>22</v>
      </c>
      <c r="AW2333" s="12" t="s">
        <v>40</v>
      </c>
      <c r="AX2333" s="12" t="s">
        <v>76</v>
      </c>
      <c r="AY2333" s="191" t="s">
        <v>148</v>
      </c>
    </row>
    <row r="2334" spans="2:51" s="13" customFormat="1" ht="13.5">
      <c r="B2334" s="196"/>
      <c r="D2334" s="186" t="s">
        <v>158</v>
      </c>
      <c r="E2334" s="205" t="s">
        <v>20</v>
      </c>
      <c r="F2334" s="206" t="s">
        <v>1408</v>
      </c>
      <c r="H2334" s="207">
        <v>97.2</v>
      </c>
      <c r="I2334" s="201"/>
      <c r="L2334" s="196"/>
      <c r="M2334" s="202"/>
      <c r="N2334" s="203"/>
      <c r="O2334" s="203"/>
      <c r="P2334" s="203"/>
      <c r="Q2334" s="203"/>
      <c r="R2334" s="203"/>
      <c r="S2334" s="203"/>
      <c r="T2334" s="204"/>
      <c r="AT2334" s="205" t="s">
        <v>158</v>
      </c>
      <c r="AU2334" s="205" t="s">
        <v>86</v>
      </c>
      <c r="AV2334" s="13" t="s">
        <v>86</v>
      </c>
      <c r="AW2334" s="13" t="s">
        <v>40</v>
      </c>
      <c r="AX2334" s="13" t="s">
        <v>76</v>
      </c>
      <c r="AY2334" s="205" t="s">
        <v>148</v>
      </c>
    </row>
    <row r="2335" spans="2:51" s="15" customFormat="1" ht="13.5">
      <c r="B2335" s="216"/>
      <c r="D2335" s="197" t="s">
        <v>158</v>
      </c>
      <c r="E2335" s="217" t="s">
        <v>20</v>
      </c>
      <c r="F2335" s="218" t="s">
        <v>191</v>
      </c>
      <c r="H2335" s="219">
        <v>102.2</v>
      </c>
      <c r="I2335" s="220"/>
      <c r="L2335" s="216"/>
      <c r="M2335" s="221"/>
      <c r="N2335" s="222"/>
      <c r="O2335" s="222"/>
      <c r="P2335" s="222"/>
      <c r="Q2335" s="222"/>
      <c r="R2335" s="222"/>
      <c r="S2335" s="222"/>
      <c r="T2335" s="223"/>
      <c r="AT2335" s="224" t="s">
        <v>158</v>
      </c>
      <c r="AU2335" s="224" t="s">
        <v>86</v>
      </c>
      <c r="AV2335" s="15" t="s">
        <v>155</v>
      </c>
      <c r="AW2335" s="15" t="s">
        <v>40</v>
      </c>
      <c r="AX2335" s="15" t="s">
        <v>22</v>
      </c>
      <c r="AY2335" s="224" t="s">
        <v>148</v>
      </c>
    </row>
    <row r="2336" spans="2:65" s="1" customFormat="1" ht="22.5" customHeight="1">
      <c r="B2336" s="173"/>
      <c r="C2336" s="225" t="s">
        <v>1409</v>
      </c>
      <c r="D2336" s="225" t="s">
        <v>230</v>
      </c>
      <c r="E2336" s="226" t="s">
        <v>1410</v>
      </c>
      <c r="F2336" s="227" t="s">
        <v>1411</v>
      </c>
      <c r="G2336" s="228" t="s">
        <v>304</v>
      </c>
      <c r="H2336" s="229">
        <v>374.733</v>
      </c>
      <c r="I2336" s="230"/>
      <c r="J2336" s="231">
        <f>ROUND(I2336*H2336,2)</f>
        <v>0</v>
      </c>
      <c r="K2336" s="227" t="s">
        <v>154</v>
      </c>
      <c r="L2336" s="232"/>
      <c r="M2336" s="233" t="s">
        <v>20</v>
      </c>
      <c r="N2336" s="234" t="s">
        <v>48</v>
      </c>
      <c r="O2336" s="37"/>
      <c r="P2336" s="183">
        <f>O2336*H2336</f>
        <v>0</v>
      </c>
      <c r="Q2336" s="183">
        <v>0.00036</v>
      </c>
      <c r="R2336" s="183">
        <f>Q2336*H2336</f>
        <v>0.13490388</v>
      </c>
      <c r="S2336" s="183">
        <v>0</v>
      </c>
      <c r="T2336" s="184">
        <f>S2336*H2336</f>
        <v>0</v>
      </c>
      <c r="AR2336" s="19" t="s">
        <v>412</v>
      </c>
      <c r="AT2336" s="19" t="s">
        <v>230</v>
      </c>
      <c r="AU2336" s="19" t="s">
        <v>86</v>
      </c>
      <c r="AY2336" s="19" t="s">
        <v>148</v>
      </c>
      <c r="BE2336" s="185">
        <f>IF(N2336="základní",J2336,0)</f>
        <v>0</v>
      </c>
      <c r="BF2336" s="185">
        <f>IF(N2336="snížená",J2336,0)</f>
        <v>0</v>
      </c>
      <c r="BG2336" s="185">
        <f>IF(N2336="zákl. přenesená",J2336,0)</f>
        <v>0</v>
      </c>
      <c r="BH2336" s="185">
        <f>IF(N2336="sníž. přenesená",J2336,0)</f>
        <v>0</v>
      </c>
      <c r="BI2336" s="185">
        <f>IF(N2336="nulová",J2336,0)</f>
        <v>0</v>
      </c>
      <c r="BJ2336" s="19" t="s">
        <v>86</v>
      </c>
      <c r="BK2336" s="185">
        <f>ROUND(I2336*H2336,2)</f>
        <v>0</v>
      </c>
      <c r="BL2336" s="19" t="s">
        <v>258</v>
      </c>
      <c r="BM2336" s="19" t="s">
        <v>1412</v>
      </c>
    </row>
    <row r="2337" spans="2:47" s="1" customFormat="1" ht="27">
      <c r="B2337" s="36"/>
      <c r="D2337" s="186" t="s">
        <v>156</v>
      </c>
      <c r="F2337" s="187" t="s">
        <v>1413</v>
      </c>
      <c r="I2337" s="147"/>
      <c r="L2337" s="36"/>
      <c r="M2337" s="65"/>
      <c r="N2337" s="37"/>
      <c r="O2337" s="37"/>
      <c r="P2337" s="37"/>
      <c r="Q2337" s="37"/>
      <c r="R2337" s="37"/>
      <c r="S2337" s="37"/>
      <c r="T2337" s="66"/>
      <c r="AT2337" s="19" t="s">
        <v>156</v>
      </c>
      <c r="AU2337" s="19" t="s">
        <v>86</v>
      </c>
    </row>
    <row r="2338" spans="2:51" s="12" customFormat="1" ht="13.5">
      <c r="B2338" s="188"/>
      <c r="D2338" s="186" t="s">
        <v>158</v>
      </c>
      <c r="E2338" s="189" t="s">
        <v>20</v>
      </c>
      <c r="F2338" s="190" t="s">
        <v>1414</v>
      </c>
      <c r="H2338" s="191" t="s">
        <v>20</v>
      </c>
      <c r="I2338" s="192"/>
      <c r="L2338" s="188"/>
      <c r="M2338" s="193"/>
      <c r="N2338" s="194"/>
      <c r="O2338" s="194"/>
      <c r="P2338" s="194"/>
      <c r="Q2338" s="194"/>
      <c r="R2338" s="194"/>
      <c r="S2338" s="194"/>
      <c r="T2338" s="195"/>
      <c r="AT2338" s="191" t="s">
        <v>158</v>
      </c>
      <c r="AU2338" s="191" t="s">
        <v>86</v>
      </c>
      <c r="AV2338" s="12" t="s">
        <v>22</v>
      </c>
      <c r="AW2338" s="12" t="s">
        <v>40</v>
      </c>
      <c r="AX2338" s="12" t="s">
        <v>76</v>
      </c>
      <c r="AY2338" s="191" t="s">
        <v>148</v>
      </c>
    </row>
    <row r="2339" spans="2:51" s="13" customFormat="1" ht="13.5">
      <c r="B2339" s="196"/>
      <c r="D2339" s="197" t="s">
        <v>158</v>
      </c>
      <c r="E2339" s="198" t="s">
        <v>20</v>
      </c>
      <c r="F2339" s="199" t="s">
        <v>1415</v>
      </c>
      <c r="H2339" s="200">
        <v>374.733</v>
      </c>
      <c r="I2339" s="201"/>
      <c r="L2339" s="196"/>
      <c r="M2339" s="202"/>
      <c r="N2339" s="203"/>
      <c r="O2339" s="203"/>
      <c r="P2339" s="203"/>
      <c r="Q2339" s="203"/>
      <c r="R2339" s="203"/>
      <c r="S2339" s="203"/>
      <c r="T2339" s="204"/>
      <c r="AT2339" s="205" t="s">
        <v>158</v>
      </c>
      <c r="AU2339" s="205" t="s">
        <v>86</v>
      </c>
      <c r="AV2339" s="13" t="s">
        <v>86</v>
      </c>
      <c r="AW2339" s="13" t="s">
        <v>40</v>
      </c>
      <c r="AX2339" s="13" t="s">
        <v>22</v>
      </c>
      <c r="AY2339" s="205" t="s">
        <v>148</v>
      </c>
    </row>
    <row r="2340" spans="2:65" s="1" customFormat="1" ht="22.5" customHeight="1">
      <c r="B2340" s="173"/>
      <c r="C2340" s="174" t="s">
        <v>1416</v>
      </c>
      <c r="D2340" s="174" t="s">
        <v>150</v>
      </c>
      <c r="E2340" s="175" t="s">
        <v>1417</v>
      </c>
      <c r="F2340" s="176" t="s">
        <v>1418</v>
      </c>
      <c r="G2340" s="177" t="s">
        <v>153</v>
      </c>
      <c r="H2340" s="178">
        <v>73.805</v>
      </c>
      <c r="I2340" s="179"/>
      <c r="J2340" s="180">
        <f>ROUND(I2340*H2340,2)</f>
        <v>0</v>
      </c>
      <c r="K2340" s="176" t="s">
        <v>154</v>
      </c>
      <c r="L2340" s="36"/>
      <c r="M2340" s="181" t="s">
        <v>20</v>
      </c>
      <c r="N2340" s="182" t="s">
        <v>48</v>
      </c>
      <c r="O2340" s="37"/>
      <c r="P2340" s="183">
        <f>O2340*H2340</f>
        <v>0</v>
      </c>
      <c r="Q2340" s="183">
        <v>0.00367</v>
      </c>
      <c r="R2340" s="183">
        <f>Q2340*H2340</f>
        <v>0.27086435000000003</v>
      </c>
      <c r="S2340" s="183">
        <v>0</v>
      </c>
      <c r="T2340" s="184">
        <f>S2340*H2340</f>
        <v>0</v>
      </c>
      <c r="AR2340" s="19" t="s">
        <v>258</v>
      </c>
      <c r="AT2340" s="19" t="s">
        <v>150</v>
      </c>
      <c r="AU2340" s="19" t="s">
        <v>86</v>
      </c>
      <c r="AY2340" s="19" t="s">
        <v>148</v>
      </c>
      <c r="BE2340" s="185">
        <f>IF(N2340="základní",J2340,0)</f>
        <v>0</v>
      </c>
      <c r="BF2340" s="185">
        <f>IF(N2340="snížená",J2340,0)</f>
        <v>0</v>
      </c>
      <c r="BG2340" s="185">
        <f>IF(N2340="zákl. přenesená",J2340,0)</f>
        <v>0</v>
      </c>
      <c r="BH2340" s="185">
        <f>IF(N2340="sníž. přenesená",J2340,0)</f>
        <v>0</v>
      </c>
      <c r="BI2340" s="185">
        <f>IF(N2340="nulová",J2340,0)</f>
        <v>0</v>
      </c>
      <c r="BJ2340" s="19" t="s">
        <v>86</v>
      </c>
      <c r="BK2340" s="185">
        <f>ROUND(I2340*H2340,2)</f>
        <v>0</v>
      </c>
      <c r="BL2340" s="19" t="s">
        <v>258</v>
      </c>
      <c r="BM2340" s="19" t="s">
        <v>1419</v>
      </c>
    </row>
    <row r="2341" spans="2:47" s="1" customFormat="1" ht="27">
      <c r="B2341" s="36"/>
      <c r="D2341" s="186" t="s">
        <v>156</v>
      </c>
      <c r="F2341" s="187" t="s">
        <v>1420</v>
      </c>
      <c r="I2341" s="147"/>
      <c r="L2341" s="36"/>
      <c r="M2341" s="65"/>
      <c r="N2341" s="37"/>
      <c r="O2341" s="37"/>
      <c r="P2341" s="37"/>
      <c r="Q2341" s="37"/>
      <c r="R2341" s="37"/>
      <c r="S2341" s="37"/>
      <c r="T2341" s="66"/>
      <c r="AT2341" s="19" t="s">
        <v>156</v>
      </c>
      <c r="AU2341" s="19" t="s">
        <v>86</v>
      </c>
    </row>
    <row r="2342" spans="2:51" s="12" customFormat="1" ht="13.5">
      <c r="B2342" s="188"/>
      <c r="D2342" s="186" t="s">
        <v>158</v>
      </c>
      <c r="E2342" s="189" t="s">
        <v>20</v>
      </c>
      <c r="F2342" s="190" t="s">
        <v>1421</v>
      </c>
      <c r="H2342" s="191" t="s">
        <v>20</v>
      </c>
      <c r="I2342" s="192"/>
      <c r="L2342" s="188"/>
      <c r="M2342" s="193"/>
      <c r="N2342" s="194"/>
      <c r="O2342" s="194"/>
      <c r="P2342" s="194"/>
      <c r="Q2342" s="194"/>
      <c r="R2342" s="194"/>
      <c r="S2342" s="194"/>
      <c r="T2342" s="195"/>
      <c r="AT2342" s="191" t="s">
        <v>158</v>
      </c>
      <c r="AU2342" s="191" t="s">
        <v>86</v>
      </c>
      <c r="AV2342" s="12" t="s">
        <v>22</v>
      </c>
      <c r="AW2342" s="12" t="s">
        <v>40</v>
      </c>
      <c r="AX2342" s="12" t="s">
        <v>76</v>
      </c>
      <c r="AY2342" s="191" t="s">
        <v>148</v>
      </c>
    </row>
    <row r="2343" spans="2:51" s="12" customFormat="1" ht="13.5">
      <c r="B2343" s="188"/>
      <c r="D2343" s="186" t="s">
        <v>158</v>
      </c>
      <c r="E2343" s="189" t="s">
        <v>20</v>
      </c>
      <c r="F2343" s="190" t="s">
        <v>283</v>
      </c>
      <c r="H2343" s="191" t="s">
        <v>20</v>
      </c>
      <c r="I2343" s="192"/>
      <c r="L2343" s="188"/>
      <c r="M2343" s="193"/>
      <c r="N2343" s="194"/>
      <c r="O2343" s="194"/>
      <c r="P2343" s="194"/>
      <c r="Q2343" s="194"/>
      <c r="R2343" s="194"/>
      <c r="S2343" s="194"/>
      <c r="T2343" s="195"/>
      <c r="AT2343" s="191" t="s">
        <v>158</v>
      </c>
      <c r="AU2343" s="191" t="s">
        <v>86</v>
      </c>
      <c r="AV2343" s="12" t="s">
        <v>22</v>
      </c>
      <c r="AW2343" s="12" t="s">
        <v>40</v>
      </c>
      <c r="AX2343" s="12" t="s">
        <v>76</v>
      </c>
      <c r="AY2343" s="191" t="s">
        <v>148</v>
      </c>
    </row>
    <row r="2344" spans="2:51" s="12" customFormat="1" ht="13.5">
      <c r="B2344" s="188"/>
      <c r="D2344" s="186" t="s">
        <v>158</v>
      </c>
      <c r="E2344" s="189" t="s">
        <v>20</v>
      </c>
      <c r="F2344" s="190" t="s">
        <v>779</v>
      </c>
      <c r="H2344" s="191" t="s">
        <v>20</v>
      </c>
      <c r="I2344" s="192"/>
      <c r="L2344" s="188"/>
      <c r="M2344" s="193"/>
      <c r="N2344" s="194"/>
      <c r="O2344" s="194"/>
      <c r="P2344" s="194"/>
      <c r="Q2344" s="194"/>
      <c r="R2344" s="194"/>
      <c r="S2344" s="194"/>
      <c r="T2344" s="195"/>
      <c r="AT2344" s="191" t="s">
        <v>158</v>
      </c>
      <c r="AU2344" s="191" t="s">
        <v>86</v>
      </c>
      <c r="AV2344" s="12" t="s">
        <v>22</v>
      </c>
      <c r="AW2344" s="12" t="s">
        <v>40</v>
      </c>
      <c r="AX2344" s="12" t="s">
        <v>76</v>
      </c>
      <c r="AY2344" s="191" t="s">
        <v>148</v>
      </c>
    </row>
    <row r="2345" spans="2:51" s="13" customFormat="1" ht="13.5">
      <c r="B2345" s="196"/>
      <c r="D2345" s="186" t="s">
        <v>158</v>
      </c>
      <c r="E2345" s="205" t="s">
        <v>20</v>
      </c>
      <c r="F2345" s="206" t="s">
        <v>780</v>
      </c>
      <c r="H2345" s="207">
        <v>4.55</v>
      </c>
      <c r="I2345" s="201"/>
      <c r="L2345" s="196"/>
      <c r="M2345" s="202"/>
      <c r="N2345" s="203"/>
      <c r="O2345" s="203"/>
      <c r="P2345" s="203"/>
      <c r="Q2345" s="203"/>
      <c r="R2345" s="203"/>
      <c r="S2345" s="203"/>
      <c r="T2345" s="204"/>
      <c r="AT2345" s="205" t="s">
        <v>158</v>
      </c>
      <c r="AU2345" s="205" t="s">
        <v>86</v>
      </c>
      <c r="AV2345" s="13" t="s">
        <v>86</v>
      </c>
      <c r="AW2345" s="13" t="s">
        <v>40</v>
      </c>
      <c r="AX2345" s="13" t="s">
        <v>76</v>
      </c>
      <c r="AY2345" s="205" t="s">
        <v>148</v>
      </c>
    </row>
    <row r="2346" spans="2:51" s="12" customFormat="1" ht="13.5">
      <c r="B2346" s="188"/>
      <c r="D2346" s="186" t="s">
        <v>158</v>
      </c>
      <c r="E2346" s="189" t="s">
        <v>20</v>
      </c>
      <c r="F2346" s="190" t="s">
        <v>450</v>
      </c>
      <c r="H2346" s="191" t="s">
        <v>20</v>
      </c>
      <c r="I2346" s="192"/>
      <c r="L2346" s="188"/>
      <c r="M2346" s="193"/>
      <c r="N2346" s="194"/>
      <c r="O2346" s="194"/>
      <c r="P2346" s="194"/>
      <c r="Q2346" s="194"/>
      <c r="R2346" s="194"/>
      <c r="S2346" s="194"/>
      <c r="T2346" s="195"/>
      <c r="AT2346" s="191" t="s">
        <v>158</v>
      </c>
      <c r="AU2346" s="191" t="s">
        <v>86</v>
      </c>
      <c r="AV2346" s="12" t="s">
        <v>22</v>
      </c>
      <c r="AW2346" s="12" t="s">
        <v>40</v>
      </c>
      <c r="AX2346" s="12" t="s">
        <v>76</v>
      </c>
      <c r="AY2346" s="191" t="s">
        <v>148</v>
      </c>
    </row>
    <row r="2347" spans="2:51" s="13" customFormat="1" ht="13.5">
      <c r="B2347" s="196"/>
      <c r="D2347" s="186" t="s">
        <v>158</v>
      </c>
      <c r="E2347" s="205" t="s">
        <v>20</v>
      </c>
      <c r="F2347" s="206" t="s">
        <v>451</v>
      </c>
      <c r="H2347" s="207">
        <v>69.255</v>
      </c>
      <c r="I2347" s="201"/>
      <c r="L2347" s="196"/>
      <c r="M2347" s="202"/>
      <c r="N2347" s="203"/>
      <c r="O2347" s="203"/>
      <c r="P2347" s="203"/>
      <c r="Q2347" s="203"/>
      <c r="R2347" s="203"/>
      <c r="S2347" s="203"/>
      <c r="T2347" s="204"/>
      <c r="AT2347" s="205" t="s">
        <v>158</v>
      </c>
      <c r="AU2347" s="205" t="s">
        <v>86</v>
      </c>
      <c r="AV2347" s="13" t="s">
        <v>86</v>
      </c>
      <c r="AW2347" s="13" t="s">
        <v>40</v>
      </c>
      <c r="AX2347" s="13" t="s">
        <v>76</v>
      </c>
      <c r="AY2347" s="205" t="s">
        <v>148</v>
      </c>
    </row>
    <row r="2348" spans="2:51" s="15" customFormat="1" ht="13.5">
      <c r="B2348" s="216"/>
      <c r="D2348" s="197" t="s">
        <v>158</v>
      </c>
      <c r="E2348" s="217" t="s">
        <v>20</v>
      </c>
      <c r="F2348" s="218" t="s">
        <v>191</v>
      </c>
      <c r="H2348" s="219">
        <v>73.805</v>
      </c>
      <c r="I2348" s="220"/>
      <c r="L2348" s="216"/>
      <c r="M2348" s="221"/>
      <c r="N2348" s="222"/>
      <c r="O2348" s="222"/>
      <c r="P2348" s="222"/>
      <c r="Q2348" s="222"/>
      <c r="R2348" s="222"/>
      <c r="S2348" s="222"/>
      <c r="T2348" s="223"/>
      <c r="AT2348" s="224" t="s">
        <v>158</v>
      </c>
      <c r="AU2348" s="224" t="s">
        <v>86</v>
      </c>
      <c r="AV2348" s="15" t="s">
        <v>155</v>
      </c>
      <c r="AW2348" s="15" t="s">
        <v>40</v>
      </c>
      <c r="AX2348" s="15" t="s">
        <v>22</v>
      </c>
      <c r="AY2348" s="224" t="s">
        <v>148</v>
      </c>
    </row>
    <row r="2349" spans="2:65" s="1" customFormat="1" ht="22.5" customHeight="1">
      <c r="B2349" s="173"/>
      <c r="C2349" s="225" t="s">
        <v>1422</v>
      </c>
      <c r="D2349" s="225" t="s">
        <v>230</v>
      </c>
      <c r="E2349" s="226" t="s">
        <v>1423</v>
      </c>
      <c r="F2349" s="227" t="s">
        <v>1424</v>
      </c>
      <c r="G2349" s="228" t="s">
        <v>153</v>
      </c>
      <c r="H2349" s="229">
        <v>81.186</v>
      </c>
      <c r="I2349" s="230"/>
      <c r="J2349" s="231">
        <f>ROUND(I2349*H2349,2)</f>
        <v>0</v>
      </c>
      <c r="K2349" s="227" t="s">
        <v>154</v>
      </c>
      <c r="L2349" s="232"/>
      <c r="M2349" s="233" t="s">
        <v>20</v>
      </c>
      <c r="N2349" s="234" t="s">
        <v>48</v>
      </c>
      <c r="O2349" s="37"/>
      <c r="P2349" s="183">
        <f>O2349*H2349</f>
        <v>0</v>
      </c>
      <c r="Q2349" s="183">
        <v>0.018</v>
      </c>
      <c r="R2349" s="183">
        <f>Q2349*H2349</f>
        <v>1.461348</v>
      </c>
      <c r="S2349" s="183">
        <v>0</v>
      </c>
      <c r="T2349" s="184">
        <f>S2349*H2349</f>
        <v>0</v>
      </c>
      <c r="AR2349" s="19" t="s">
        <v>412</v>
      </c>
      <c r="AT2349" s="19" t="s">
        <v>230</v>
      </c>
      <c r="AU2349" s="19" t="s">
        <v>86</v>
      </c>
      <c r="AY2349" s="19" t="s">
        <v>148</v>
      </c>
      <c r="BE2349" s="185">
        <f>IF(N2349="základní",J2349,0)</f>
        <v>0</v>
      </c>
      <c r="BF2349" s="185">
        <f>IF(N2349="snížená",J2349,0)</f>
        <v>0</v>
      </c>
      <c r="BG2349" s="185">
        <f>IF(N2349="zákl. přenesená",J2349,0)</f>
        <v>0</v>
      </c>
      <c r="BH2349" s="185">
        <f>IF(N2349="sníž. přenesená",J2349,0)</f>
        <v>0</v>
      </c>
      <c r="BI2349" s="185">
        <f>IF(N2349="nulová",J2349,0)</f>
        <v>0</v>
      </c>
      <c r="BJ2349" s="19" t="s">
        <v>86</v>
      </c>
      <c r="BK2349" s="185">
        <f>ROUND(I2349*H2349,2)</f>
        <v>0</v>
      </c>
      <c r="BL2349" s="19" t="s">
        <v>258</v>
      </c>
      <c r="BM2349" s="19" t="s">
        <v>1425</v>
      </c>
    </row>
    <row r="2350" spans="2:47" s="1" customFormat="1" ht="27">
      <c r="B2350" s="36"/>
      <c r="D2350" s="186" t="s">
        <v>156</v>
      </c>
      <c r="F2350" s="187" t="s">
        <v>1426</v>
      </c>
      <c r="I2350" s="147"/>
      <c r="L2350" s="36"/>
      <c r="M2350" s="65"/>
      <c r="N2350" s="37"/>
      <c r="O2350" s="37"/>
      <c r="P2350" s="37"/>
      <c r="Q2350" s="37"/>
      <c r="R2350" s="37"/>
      <c r="S2350" s="37"/>
      <c r="T2350" s="66"/>
      <c r="AT2350" s="19" t="s">
        <v>156</v>
      </c>
      <c r="AU2350" s="19" t="s">
        <v>86</v>
      </c>
    </row>
    <row r="2351" spans="2:51" s="12" customFormat="1" ht="13.5">
      <c r="B2351" s="188"/>
      <c r="D2351" s="186" t="s">
        <v>158</v>
      </c>
      <c r="E2351" s="189" t="s">
        <v>20</v>
      </c>
      <c r="F2351" s="190" t="s">
        <v>468</v>
      </c>
      <c r="H2351" s="191" t="s">
        <v>20</v>
      </c>
      <c r="I2351" s="192"/>
      <c r="L2351" s="188"/>
      <c r="M2351" s="193"/>
      <c r="N2351" s="194"/>
      <c r="O2351" s="194"/>
      <c r="P2351" s="194"/>
      <c r="Q2351" s="194"/>
      <c r="R2351" s="194"/>
      <c r="S2351" s="194"/>
      <c r="T2351" s="195"/>
      <c r="AT2351" s="191" t="s">
        <v>158</v>
      </c>
      <c r="AU2351" s="191" t="s">
        <v>86</v>
      </c>
      <c r="AV2351" s="12" t="s">
        <v>22</v>
      </c>
      <c r="AW2351" s="12" t="s">
        <v>40</v>
      </c>
      <c r="AX2351" s="12" t="s">
        <v>76</v>
      </c>
      <c r="AY2351" s="191" t="s">
        <v>148</v>
      </c>
    </row>
    <row r="2352" spans="2:51" s="13" customFormat="1" ht="13.5">
      <c r="B2352" s="196"/>
      <c r="D2352" s="197" t="s">
        <v>158</v>
      </c>
      <c r="E2352" s="198" t="s">
        <v>20</v>
      </c>
      <c r="F2352" s="199" t="s">
        <v>1427</v>
      </c>
      <c r="H2352" s="200">
        <v>81.186</v>
      </c>
      <c r="I2352" s="201"/>
      <c r="L2352" s="196"/>
      <c r="M2352" s="202"/>
      <c r="N2352" s="203"/>
      <c r="O2352" s="203"/>
      <c r="P2352" s="203"/>
      <c r="Q2352" s="203"/>
      <c r="R2352" s="203"/>
      <c r="S2352" s="203"/>
      <c r="T2352" s="204"/>
      <c r="AT2352" s="205" t="s">
        <v>158</v>
      </c>
      <c r="AU2352" s="205" t="s">
        <v>86</v>
      </c>
      <c r="AV2352" s="13" t="s">
        <v>86</v>
      </c>
      <c r="AW2352" s="13" t="s">
        <v>40</v>
      </c>
      <c r="AX2352" s="13" t="s">
        <v>22</v>
      </c>
      <c r="AY2352" s="205" t="s">
        <v>148</v>
      </c>
    </row>
    <row r="2353" spans="2:65" s="1" customFormat="1" ht="22.5" customHeight="1">
      <c r="B2353" s="173"/>
      <c r="C2353" s="174" t="s">
        <v>1397</v>
      </c>
      <c r="D2353" s="174" t="s">
        <v>150</v>
      </c>
      <c r="E2353" s="175" t="s">
        <v>1428</v>
      </c>
      <c r="F2353" s="176" t="s">
        <v>1429</v>
      </c>
      <c r="G2353" s="177" t="s">
        <v>153</v>
      </c>
      <c r="H2353" s="178">
        <v>73.805</v>
      </c>
      <c r="I2353" s="179"/>
      <c r="J2353" s="180">
        <f>ROUND(I2353*H2353,2)</f>
        <v>0</v>
      </c>
      <c r="K2353" s="176" t="s">
        <v>154</v>
      </c>
      <c r="L2353" s="36"/>
      <c r="M2353" s="181" t="s">
        <v>20</v>
      </c>
      <c r="N2353" s="182" t="s">
        <v>48</v>
      </c>
      <c r="O2353" s="37"/>
      <c r="P2353" s="183">
        <f>O2353*H2353</f>
        <v>0</v>
      </c>
      <c r="Q2353" s="183">
        <v>0.00062</v>
      </c>
      <c r="R2353" s="183">
        <f>Q2353*H2353</f>
        <v>0.045759100000000004</v>
      </c>
      <c r="S2353" s="183">
        <v>0</v>
      </c>
      <c r="T2353" s="184">
        <f>S2353*H2353</f>
        <v>0</v>
      </c>
      <c r="AR2353" s="19" t="s">
        <v>258</v>
      </c>
      <c r="AT2353" s="19" t="s">
        <v>150</v>
      </c>
      <c r="AU2353" s="19" t="s">
        <v>86</v>
      </c>
      <c r="AY2353" s="19" t="s">
        <v>148</v>
      </c>
      <c r="BE2353" s="185">
        <f>IF(N2353="základní",J2353,0)</f>
        <v>0</v>
      </c>
      <c r="BF2353" s="185">
        <f>IF(N2353="snížená",J2353,0)</f>
        <v>0</v>
      </c>
      <c r="BG2353" s="185">
        <f>IF(N2353="zákl. přenesená",J2353,0)</f>
        <v>0</v>
      </c>
      <c r="BH2353" s="185">
        <f>IF(N2353="sníž. přenesená",J2353,0)</f>
        <v>0</v>
      </c>
      <c r="BI2353" s="185">
        <f>IF(N2353="nulová",J2353,0)</f>
        <v>0</v>
      </c>
      <c r="BJ2353" s="19" t="s">
        <v>86</v>
      </c>
      <c r="BK2353" s="185">
        <f>ROUND(I2353*H2353,2)</f>
        <v>0</v>
      </c>
      <c r="BL2353" s="19" t="s">
        <v>258</v>
      </c>
      <c r="BM2353" s="19" t="s">
        <v>1430</v>
      </c>
    </row>
    <row r="2354" spans="2:47" s="1" customFormat="1" ht="13.5">
      <c r="B2354" s="36"/>
      <c r="D2354" s="186" t="s">
        <v>156</v>
      </c>
      <c r="F2354" s="187" t="s">
        <v>1431</v>
      </c>
      <c r="I2354" s="147"/>
      <c r="L2354" s="36"/>
      <c r="M2354" s="65"/>
      <c r="N2354" s="37"/>
      <c r="O2354" s="37"/>
      <c r="P2354" s="37"/>
      <c r="Q2354" s="37"/>
      <c r="R2354" s="37"/>
      <c r="S2354" s="37"/>
      <c r="T2354" s="66"/>
      <c r="AT2354" s="19" t="s">
        <v>156</v>
      </c>
      <c r="AU2354" s="19" t="s">
        <v>86</v>
      </c>
    </row>
    <row r="2355" spans="2:51" s="12" customFormat="1" ht="13.5">
      <c r="B2355" s="188"/>
      <c r="D2355" s="186" t="s">
        <v>158</v>
      </c>
      <c r="E2355" s="189" t="s">
        <v>20</v>
      </c>
      <c r="F2355" s="190" t="s">
        <v>1432</v>
      </c>
      <c r="H2355" s="191" t="s">
        <v>20</v>
      </c>
      <c r="I2355" s="192"/>
      <c r="L2355" s="188"/>
      <c r="M2355" s="193"/>
      <c r="N2355" s="194"/>
      <c r="O2355" s="194"/>
      <c r="P2355" s="194"/>
      <c r="Q2355" s="194"/>
      <c r="R2355" s="194"/>
      <c r="S2355" s="194"/>
      <c r="T2355" s="195"/>
      <c r="AT2355" s="191" t="s">
        <v>158</v>
      </c>
      <c r="AU2355" s="191" t="s">
        <v>86</v>
      </c>
      <c r="AV2355" s="12" t="s">
        <v>22</v>
      </c>
      <c r="AW2355" s="12" t="s">
        <v>40</v>
      </c>
      <c r="AX2355" s="12" t="s">
        <v>76</v>
      </c>
      <c r="AY2355" s="191" t="s">
        <v>148</v>
      </c>
    </row>
    <row r="2356" spans="2:51" s="12" customFormat="1" ht="13.5">
      <c r="B2356" s="188"/>
      <c r="D2356" s="186" t="s">
        <v>158</v>
      </c>
      <c r="E2356" s="189" t="s">
        <v>20</v>
      </c>
      <c r="F2356" s="190" t="s">
        <v>283</v>
      </c>
      <c r="H2356" s="191" t="s">
        <v>20</v>
      </c>
      <c r="I2356" s="192"/>
      <c r="L2356" s="188"/>
      <c r="M2356" s="193"/>
      <c r="N2356" s="194"/>
      <c r="O2356" s="194"/>
      <c r="P2356" s="194"/>
      <c r="Q2356" s="194"/>
      <c r="R2356" s="194"/>
      <c r="S2356" s="194"/>
      <c r="T2356" s="195"/>
      <c r="AT2356" s="191" t="s">
        <v>158</v>
      </c>
      <c r="AU2356" s="191" t="s">
        <v>86</v>
      </c>
      <c r="AV2356" s="12" t="s">
        <v>22</v>
      </c>
      <c r="AW2356" s="12" t="s">
        <v>40</v>
      </c>
      <c r="AX2356" s="12" t="s">
        <v>76</v>
      </c>
      <c r="AY2356" s="191" t="s">
        <v>148</v>
      </c>
    </row>
    <row r="2357" spans="2:51" s="12" customFormat="1" ht="13.5">
      <c r="B2357" s="188"/>
      <c r="D2357" s="186" t="s">
        <v>158</v>
      </c>
      <c r="E2357" s="189" t="s">
        <v>20</v>
      </c>
      <c r="F2357" s="190" t="s">
        <v>779</v>
      </c>
      <c r="H2357" s="191" t="s">
        <v>20</v>
      </c>
      <c r="I2357" s="192"/>
      <c r="L2357" s="188"/>
      <c r="M2357" s="193"/>
      <c r="N2357" s="194"/>
      <c r="O2357" s="194"/>
      <c r="P2357" s="194"/>
      <c r="Q2357" s="194"/>
      <c r="R2357" s="194"/>
      <c r="S2357" s="194"/>
      <c r="T2357" s="195"/>
      <c r="AT2357" s="191" t="s">
        <v>158</v>
      </c>
      <c r="AU2357" s="191" t="s">
        <v>86</v>
      </c>
      <c r="AV2357" s="12" t="s">
        <v>22</v>
      </c>
      <c r="AW2357" s="12" t="s">
        <v>40</v>
      </c>
      <c r="AX2357" s="12" t="s">
        <v>76</v>
      </c>
      <c r="AY2357" s="191" t="s">
        <v>148</v>
      </c>
    </row>
    <row r="2358" spans="2:51" s="13" customFormat="1" ht="13.5">
      <c r="B2358" s="196"/>
      <c r="D2358" s="186" t="s">
        <v>158</v>
      </c>
      <c r="E2358" s="205" t="s">
        <v>20</v>
      </c>
      <c r="F2358" s="206" t="s">
        <v>780</v>
      </c>
      <c r="H2358" s="207">
        <v>4.55</v>
      </c>
      <c r="I2358" s="201"/>
      <c r="L2358" s="196"/>
      <c r="M2358" s="202"/>
      <c r="N2358" s="203"/>
      <c r="O2358" s="203"/>
      <c r="P2358" s="203"/>
      <c r="Q2358" s="203"/>
      <c r="R2358" s="203"/>
      <c r="S2358" s="203"/>
      <c r="T2358" s="204"/>
      <c r="AT2358" s="205" t="s">
        <v>158</v>
      </c>
      <c r="AU2358" s="205" t="s">
        <v>86</v>
      </c>
      <c r="AV2358" s="13" t="s">
        <v>86</v>
      </c>
      <c r="AW2358" s="13" t="s">
        <v>40</v>
      </c>
      <c r="AX2358" s="13" t="s">
        <v>76</v>
      </c>
      <c r="AY2358" s="205" t="s">
        <v>148</v>
      </c>
    </row>
    <row r="2359" spans="2:51" s="12" customFormat="1" ht="13.5">
      <c r="B2359" s="188"/>
      <c r="D2359" s="186" t="s">
        <v>158</v>
      </c>
      <c r="E2359" s="189" t="s">
        <v>20</v>
      </c>
      <c r="F2359" s="190" t="s">
        <v>450</v>
      </c>
      <c r="H2359" s="191" t="s">
        <v>20</v>
      </c>
      <c r="I2359" s="192"/>
      <c r="L2359" s="188"/>
      <c r="M2359" s="193"/>
      <c r="N2359" s="194"/>
      <c r="O2359" s="194"/>
      <c r="P2359" s="194"/>
      <c r="Q2359" s="194"/>
      <c r="R2359" s="194"/>
      <c r="S2359" s="194"/>
      <c r="T2359" s="195"/>
      <c r="AT2359" s="191" t="s">
        <v>158</v>
      </c>
      <c r="AU2359" s="191" t="s">
        <v>86</v>
      </c>
      <c r="AV2359" s="12" t="s">
        <v>22</v>
      </c>
      <c r="AW2359" s="12" t="s">
        <v>40</v>
      </c>
      <c r="AX2359" s="12" t="s">
        <v>76</v>
      </c>
      <c r="AY2359" s="191" t="s">
        <v>148</v>
      </c>
    </row>
    <row r="2360" spans="2:51" s="13" customFormat="1" ht="13.5">
      <c r="B2360" s="196"/>
      <c r="D2360" s="186" t="s">
        <v>158</v>
      </c>
      <c r="E2360" s="205" t="s">
        <v>20</v>
      </c>
      <c r="F2360" s="206" t="s">
        <v>451</v>
      </c>
      <c r="H2360" s="207">
        <v>69.255</v>
      </c>
      <c r="I2360" s="201"/>
      <c r="L2360" s="196"/>
      <c r="M2360" s="202"/>
      <c r="N2360" s="203"/>
      <c r="O2360" s="203"/>
      <c r="P2360" s="203"/>
      <c r="Q2360" s="203"/>
      <c r="R2360" s="203"/>
      <c r="S2360" s="203"/>
      <c r="T2360" s="204"/>
      <c r="AT2360" s="205" t="s">
        <v>158</v>
      </c>
      <c r="AU2360" s="205" t="s">
        <v>86</v>
      </c>
      <c r="AV2360" s="13" t="s">
        <v>86</v>
      </c>
      <c r="AW2360" s="13" t="s">
        <v>40</v>
      </c>
      <c r="AX2360" s="13" t="s">
        <v>76</v>
      </c>
      <c r="AY2360" s="205" t="s">
        <v>148</v>
      </c>
    </row>
    <row r="2361" spans="2:51" s="15" customFormat="1" ht="13.5">
      <c r="B2361" s="216"/>
      <c r="D2361" s="197" t="s">
        <v>158</v>
      </c>
      <c r="E2361" s="217" t="s">
        <v>20</v>
      </c>
      <c r="F2361" s="218" t="s">
        <v>191</v>
      </c>
      <c r="H2361" s="219">
        <v>73.805</v>
      </c>
      <c r="I2361" s="220"/>
      <c r="L2361" s="216"/>
      <c r="M2361" s="221"/>
      <c r="N2361" s="222"/>
      <c r="O2361" s="222"/>
      <c r="P2361" s="222"/>
      <c r="Q2361" s="222"/>
      <c r="R2361" s="222"/>
      <c r="S2361" s="222"/>
      <c r="T2361" s="223"/>
      <c r="AT2361" s="224" t="s">
        <v>158</v>
      </c>
      <c r="AU2361" s="224" t="s">
        <v>86</v>
      </c>
      <c r="AV2361" s="15" t="s">
        <v>155</v>
      </c>
      <c r="AW2361" s="15" t="s">
        <v>40</v>
      </c>
      <c r="AX2361" s="15" t="s">
        <v>22</v>
      </c>
      <c r="AY2361" s="224" t="s">
        <v>148</v>
      </c>
    </row>
    <row r="2362" spans="2:65" s="1" customFormat="1" ht="22.5" customHeight="1">
      <c r="B2362" s="173"/>
      <c r="C2362" s="174" t="s">
        <v>1404</v>
      </c>
      <c r="D2362" s="174" t="s">
        <v>150</v>
      </c>
      <c r="E2362" s="175" t="s">
        <v>1433</v>
      </c>
      <c r="F2362" s="176" t="s">
        <v>1434</v>
      </c>
      <c r="G2362" s="177" t="s">
        <v>153</v>
      </c>
      <c r="H2362" s="178">
        <v>73.805</v>
      </c>
      <c r="I2362" s="179"/>
      <c r="J2362" s="180">
        <f>ROUND(I2362*H2362,2)</f>
        <v>0</v>
      </c>
      <c r="K2362" s="176" t="s">
        <v>154</v>
      </c>
      <c r="L2362" s="36"/>
      <c r="M2362" s="181" t="s">
        <v>20</v>
      </c>
      <c r="N2362" s="182" t="s">
        <v>48</v>
      </c>
      <c r="O2362" s="37"/>
      <c r="P2362" s="183">
        <f>O2362*H2362</f>
        <v>0</v>
      </c>
      <c r="Q2362" s="183">
        <v>0</v>
      </c>
      <c r="R2362" s="183">
        <f>Q2362*H2362</f>
        <v>0</v>
      </c>
      <c r="S2362" s="183">
        <v>0</v>
      </c>
      <c r="T2362" s="184">
        <f>S2362*H2362</f>
        <v>0</v>
      </c>
      <c r="AR2362" s="19" t="s">
        <v>258</v>
      </c>
      <c r="AT2362" s="19" t="s">
        <v>150</v>
      </c>
      <c r="AU2362" s="19" t="s">
        <v>86</v>
      </c>
      <c r="AY2362" s="19" t="s">
        <v>148</v>
      </c>
      <c r="BE2362" s="185">
        <f>IF(N2362="základní",J2362,0)</f>
        <v>0</v>
      </c>
      <c r="BF2362" s="185">
        <f>IF(N2362="snížená",J2362,0)</f>
        <v>0</v>
      </c>
      <c r="BG2362" s="185">
        <f>IF(N2362="zákl. přenesená",J2362,0)</f>
        <v>0</v>
      </c>
      <c r="BH2362" s="185">
        <f>IF(N2362="sníž. přenesená",J2362,0)</f>
        <v>0</v>
      </c>
      <c r="BI2362" s="185">
        <f>IF(N2362="nulová",J2362,0)</f>
        <v>0</v>
      </c>
      <c r="BJ2362" s="19" t="s">
        <v>86</v>
      </c>
      <c r="BK2362" s="185">
        <f>ROUND(I2362*H2362,2)</f>
        <v>0</v>
      </c>
      <c r="BL2362" s="19" t="s">
        <v>258</v>
      </c>
      <c r="BM2362" s="19" t="s">
        <v>1435</v>
      </c>
    </row>
    <row r="2363" spans="2:47" s="1" customFormat="1" ht="13.5">
      <c r="B2363" s="36"/>
      <c r="D2363" s="186" t="s">
        <v>156</v>
      </c>
      <c r="F2363" s="187" t="s">
        <v>1436</v>
      </c>
      <c r="I2363" s="147"/>
      <c r="L2363" s="36"/>
      <c r="M2363" s="65"/>
      <c r="N2363" s="37"/>
      <c r="O2363" s="37"/>
      <c r="P2363" s="37"/>
      <c r="Q2363" s="37"/>
      <c r="R2363" s="37"/>
      <c r="S2363" s="37"/>
      <c r="T2363" s="66"/>
      <c r="AT2363" s="19" t="s">
        <v>156</v>
      </c>
      <c r="AU2363" s="19" t="s">
        <v>86</v>
      </c>
    </row>
    <row r="2364" spans="2:51" s="12" customFormat="1" ht="13.5">
      <c r="B2364" s="188"/>
      <c r="D2364" s="186" t="s">
        <v>158</v>
      </c>
      <c r="E2364" s="189" t="s">
        <v>20</v>
      </c>
      <c r="F2364" s="190" t="s">
        <v>1432</v>
      </c>
      <c r="H2364" s="191" t="s">
        <v>20</v>
      </c>
      <c r="I2364" s="192"/>
      <c r="L2364" s="188"/>
      <c r="M2364" s="193"/>
      <c r="N2364" s="194"/>
      <c r="O2364" s="194"/>
      <c r="P2364" s="194"/>
      <c r="Q2364" s="194"/>
      <c r="R2364" s="194"/>
      <c r="S2364" s="194"/>
      <c r="T2364" s="195"/>
      <c r="AT2364" s="191" t="s">
        <v>158</v>
      </c>
      <c r="AU2364" s="191" t="s">
        <v>86</v>
      </c>
      <c r="AV2364" s="12" t="s">
        <v>22</v>
      </c>
      <c r="AW2364" s="12" t="s">
        <v>40</v>
      </c>
      <c r="AX2364" s="12" t="s">
        <v>76</v>
      </c>
      <c r="AY2364" s="191" t="s">
        <v>148</v>
      </c>
    </row>
    <row r="2365" spans="2:51" s="12" customFormat="1" ht="13.5">
      <c r="B2365" s="188"/>
      <c r="D2365" s="186" t="s">
        <v>158</v>
      </c>
      <c r="E2365" s="189" t="s">
        <v>20</v>
      </c>
      <c r="F2365" s="190" t="s">
        <v>283</v>
      </c>
      <c r="H2365" s="191" t="s">
        <v>20</v>
      </c>
      <c r="I2365" s="192"/>
      <c r="L2365" s="188"/>
      <c r="M2365" s="193"/>
      <c r="N2365" s="194"/>
      <c r="O2365" s="194"/>
      <c r="P2365" s="194"/>
      <c r="Q2365" s="194"/>
      <c r="R2365" s="194"/>
      <c r="S2365" s="194"/>
      <c r="T2365" s="195"/>
      <c r="AT2365" s="191" t="s">
        <v>158</v>
      </c>
      <c r="AU2365" s="191" t="s">
        <v>86</v>
      </c>
      <c r="AV2365" s="12" t="s">
        <v>22</v>
      </c>
      <c r="AW2365" s="12" t="s">
        <v>40</v>
      </c>
      <c r="AX2365" s="12" t="s">
        <v>76</v>
      </c>
      <c r="AY2365" s="191" t="s">
        <v>148</v>
      </c>
    </row>
    <row r="2366" spans="2:51" s="12" customFormat="1" ht="13.5">
      <c r="B2366" s="188"/>
      <c r="D2366" s="186" t="s">
        <v>158</v>
      </c>
      <c r="E2366" s="189" t="s">
        <v>20</v>
      </c>
      <c r="F2366" s="190" t="s">
        <v>779</v>
      </c>
      <c r="H2366" s="191" t="s">
        <v>20</v>
      </c>
      <c r="I2366" s="192"/>
      <c r="L2366" s="188"/>
      <c r="M2366" s="193"/>
      <c r="N2366" s="194"/>
      <c r="O2366" s="194"/>
      <c r="P2366" s="194"/>
      <c r="Q2366" s="194"/>
      <c r="R2366" s="194"/>
      <c r="S2366" s="194"/>
      <c r="T2366" s="195"/>
      <c r="AT2366" s="191" t="s">
        <v>158</v>
      </c>
      <c r="AU2366" s="191" t="s">
        <v>86</v>
      </c>
      <c r="AV2366" s="12" t="s">
        <v>22</v>
      </c>
      <c r="AW2366" s="12" t="s">
        <v>40</v>
      </c>
      <c r="AX2366" s="12" t="s">
        <v>76</v>
      </c>
      <c r="AY2366" s="191" t="s">
        <v>148</v>
      </c>
    </row>
    <row r="2367" spans="2:51" s="13" customFormat="1" ht="13.5">
      <c r="B2367" s="196"/>
      <c r="D2367" s="186" t="s">
        <v>158</v>
      </c>
      <c r="E2367" s="205" t="s">
        <v>20</v>
      </c>
      <c r="F2367" s="206" t="s">
        <v>780</v>
      </c>
      <c r="H2367" s="207">
        <v>4.55</v>
      </c>
      <c r="I2367" s="201"/>
      <c r="L2367" s="196"/>
      <c r="M2367" s="202"/>
      <c r="N2367" s="203"/>
      <c r="O2367" s="203"/>
      <c r="P2367" s="203"/>
      <c r="Q2367" s="203"/>
      <c r="R2367" s="203"/>
      <c r="S2367" s="203"/>
      <c r="T2367" s="204"/>
      <c r="AT2367" s="205" t="s">
        <v>158</v>
      </c>
      <c r="AU2367" s="205" t="s">
        <v>86</v>
      </c>
      <c r="AV2367" s="13" t="s">
        <v>86</v>
      </c>
      <c r="AW2367" s="13" t="s">
        <v>40</v>
      </c>
      <c r="AX2367" s="13" t="s">
        <v>76</v>
      </c>
      <c r="AY2367" s="205" t="s">
        <v>148</v>
      </c>
    </row>
    <row r="2368" spans="2:51" s="12" customFormat="1" ht="13.5">
      <c r="B2368" s="188"/>
      <c r="D2368" s="186" t="s">
        <v>158</v>
      </c>
      <c r="E2368" s="189" t="s">
        <v>20</v>
      </c>
      <c r="F2368" s="190" t="s">
        <v>450</v>
      </c>
      <c r="H2368" s="191" t="s">
        <v>20</v>
      </c>
      <c r="I2368" s="192"/>
      <c r="L2368" s="188"/>
      <c r="M2368" s="193"/>
      <c r="N2368" s="194"/>
      <c r="O2368" s="194"/>
      <c r="P2368" s="194"/>
      <c r="Q2368" s="194"/>
      <c r="R2368" s="194"/>
      <c r="S2368" s="194"/>
      <c r="T2368" s="195"/>
      <c r="AT2368" s="191" t="s">
        <v>158</v>
      </c>
      <c r="AU2368" s="191" t="s">
        <v>86</v>
      </c>
      <c r="AV2368" s="12" t="s">
        <v>22</v>
      </c>
      <c r="AW2368" s="12" t="s">
        <v>40</v>
      </c>
      <c r="AX2368" s="12" t="s">
        <v>76</v>
      </c>
      <c r="AY2368" s="191" t="s">
        <v>148</v>
      </c>
    </row>
    <row r="2369" spans="2:51" s="13" customFormat="1" ht="13.5">
      <c r="B2369" s="196"/>
      <c r="D2369" s="186" t="s">
        <v>158</v>
      </c>
      <c r="E2369" s="205" t="s">
        <v>20</v>
      </c>
      <c r="F2369" s="206" t="s">
        <v>451</v>
      </c>
      <c r="H2369" s="207">
        <v>69.255</v>
      </c>
      <c r="I2369" s="201"/>
      <c r="L2369" s="196"/>
      <c r="M2369" s="202"/>
      <c r="N2369" s="203"/>
      <c r="O2369" s="203"/>
      <c r="P2369" s="203"/>
      <c r="Q2369" s="203"/>
      <c r="R2369" s="203"/>
      <c r="S2369" s="203"/>
      <c r="T2369" s="204"/>
      <c r="AT2369" s="205" t="s">
        <v>158</v>
      </c>
      <c r="AU2369" s="205" t="s">
        <v>86</v>
      </c>
      <c r="AV2369" s="13" t="s">
        <v>86</v>
      </c>
      <c r="AW2369" s="13" t="s">
        <v>40</v>
      </c>
      <c r="AX2369" s="13" t="s">
        <v>76</v>
      </c>
      <c r="AY2369" s="205" t="s">
        <v>148</v>
      </c>
    </row>
    <row r="2370" spans="2:51" s="15" customFormat="1" ht="13.5">
      <c r="B2370" s="216"/>
      <c r="D2370" s="197" t="s">
        <v>158</v>
      </c>
      <c r="E2370" s="217" t="s">
        <v>20</v>
      </c>
      <c r="F2370" s="218" t="s">
        <v>191</v>
      </c>
      <c r="H2370" s="219">
        <v>73.805</v>
      </c>
      <c r="I2370" s="220"/>
      <c r="L2370" s="216"/>
      <c r="M2370" s="221"/>
      <c r="N2370" s="222"/>
      <c r="O2370" s="222"/>
      <c r="P2370" s="222"/>
      <c r="Q2370" s="222"/>
      <c r="R2370" s="222"/>
      <c r="S2370" s="222"/>
      <c r="T2370" s="223"/>
      <c r="AT2370" s="224" t="s">
        <v>158</v>
      </c>
      <c r="AU2370" s="224" t="s">
        <v>86</v>
      </c>
      <c r="AV2370" s="15" t="s">
        <v>155</v>
      </c>
      <c r="AW2370" s="15" t="s">
        <v>40</v>
      </c>
      <c r="AX2370" s="15" t="s">
        <v>22</v>
      </c>
      <c r="AY2370" s="224" t="s">
        <v>148</v>
      </c>
    </row>
    <row r="2371" spans="2:65" s="1" customFormat="1" ht="22.5" customHeight="1">
      <c r="B2371" s="173"/>
      <c r="C2371" s="174" t="s">
        <v>1412</v>
      </c>
      <c r="D2371" s="174" t="s">
        <v>150</v>
      </c>
      <c r="E2371" s="175" t="s">
        <v>1437</v>
      </c>
      <c r="F2371" s="176" t="s">
        <v>1438</v>
      </c>
      <c r="G2371" s="177" t="s">
        <v>153</v>
      </c>
      <c r="H2371" s="178">
        <v>73.805</v>
      </c>
      <c r="I2371" s="179"/>
      <c r="J2371" s="180">
        <f>ROUND(I2371*H2371,2)</f>
        <v>0</v>
      </c>
      <c r="K2371" s="176" t="s">
        <v>154</v>
      </c>
      <c r="L2371" s="36"/>
      <c r="M2371" s="181" t="s">
        <v>20</v>
      </c>
      <c r="N2371" s="182" t="s">
        <v>48</v>
      </c>
      <c r="O2371" s="37"/>
      <c r="P2371" s="183">
        <f>O2371*H2371</f>
        <v>0</v>
      </c>
      <c r="Q2371" s="183">
        <v>0.0003</v>
      </c>
      <c r="R2371" s="183">
        <f>Q2371*H2371</f>
        <v>0.0221415</v>
      </c>
      <c r="S2371" s="183">
        <v>0</v>
      </c>
      <c r="T2371" s="184">
        <f>S2371*H2371</f>
        <v>0</v>
      </c>
      <c r="AR2371" s="19" t="s">
        <v>258</v>
      </c>
      <c r="AT2371" s="19" t="s">
        <v>150</v>
      </c>
      <c r="AU2371" s="19" t="s">
        <v>86</v>
      </c>
      <c r="AY2371" s="19" t="s">
        <v>148</v>
      </c>
      <c r="BE2371" s="185">
        <f>IF(N2371="základní",J2371,0)</f>
        <v>0</v>
      </c>
      <c r="BF2371" s="185">
        <f>IF(N2371="snížená",J2371,0)</f>
        <v>0</v>
      </c>
      <c r="BG2371" s="185">
        <f>IF(N2371="zákl. přenesená",J2371,0)</f>
        <v>0</v>
      </c>
      <c r="BH2371" s="185">
        <f>IF(N2371="sníž. přenesená",J2371,0)</f>
        <v>0</v>
      </c>
      <c r="BI2371" s="185">
        <f>IF(N2371="nulová",J2371,0)</f>
        <v>0</v>
      </c>
      <c r="BJ2371" s="19" t="s">
        <v>86</v>
      </c>
      <c r="BK2371" s="185">
        <f>ROUND(I2371*H2371,2)</f>
        <v>0</v>
      </c>
      <c r="BL2371" s="19" t="s">
        <v>258</v>
      </c>
      <c r="BM2371" s="19" t="s">
        <v>1439</v>
      </c>
    </row>
    <row r="2372" spans="2:47" s="1" customFormat="1" ht="13.5">
      <c r="B2372" s="36"/>
      <c r="D2372" s="186" t="s">
        <v>156</v>
      </c>
      <c r="F2372" s="187" t="s">
        <v>1440</v>
      </c>
      <c r="I2372" s="147"/>
      <c r="L2372" s="36"/>
      <c r="M2372" s="65"/>
      <c r="N2372" s="37"/>
      <c r="O2372" s="37"/>
      <c r="P2372" s="37"/>
      <c r="Q2372" s="37"/>
      <c r="R2372" s="37"/>
      <c r="S2372" s="37"/>
      <c r="T2372" s="66"/>
      <c r="AT2372" s="19" t="s">
        <v>156</v>
      </c>
      <c r="AU2372" s="19" t="s">
        <v>86</v>
      </c>
    </row>
    <row r="2373" spans="2:51" s="12" customFormat="1" ht="13.5">
      <c r="B2373" s="188"/>
      <c r="D2373" s="186" t="s">
        <v>158</v>
      </c>
      <c r="E2373" s="189" t="s">
        <v>20</v>
      </c>
      <c r="F2373" s="190" t="s">
        <v>1432</v>
      </c>
      <c r="H2373" s="191" t="s">
        <v>20</v>
      </c>
      <c r="I2373" s="192"/>
      <c r="L2373" s="188"/>
      <c r="M2373" s="193"/>
      <c r="N2373" s="194"/>
      <c r="O2373" s="194"/>
      <c r="P2373" s="194"/>
      <c r="Q2373" s="194"/>
      <c r="R2373" s="194"/>
      <c r="S2373" s="194"/>
      <c r="T2373" s="195"/>
      <c r="AT2373" s="191" t="s">
        <v>158</v>
      </c>
      <c r="AU2373" s="191" t="s">
        <v>86</v>
      </c>
      <c r="AV2373" s="12" t="s">
        <v>22</v>
      </c>
      <c r="AW2373" s="12" t="s">
        <v>40</v>
      </c>
      <c r="AX2373" s="12" t="s">
        <v>76</v>
      </c>
      <c r="AY2373" s="191" t="s">
        <v>148</v>
      </c>
    </row>
    <row r="2374" spans="2:51" s="12" customFormat="1" ht="13.5">
      <c r="B2374" s="188"/>
      <c r="D2374" s="186" t="s">
        <v>158</v>
      </c>
      <c r="E2374" s="189" t="s">
        <v>20</v>
      </c>
      <c r="F2374" s="190" t="s">
        <v>283</v>
      </c>
      <c r="H2374" s="191" t="s">
        <v>20</v>
      </c>
      <c r="I2374" s="192"/>
      <c r="L2374" s="188"/>
      <c r="M2374" s="193"/>
      <c r="N2374" s="194"/>
      <c r="O2374" s="194"/>
      <c r="P2374" s="194"/>
      <c r="Q2374" s="194"/>
      <c r="R2374" s="194"/>
      <c r="S2374" s="194"/>
      <c r="T2374" s="195"/>
      <c r="AT2374" s="191" t="s">
        <v>158</v>
      </c>
      <c r="AU2374" s="191" t="s">
        <v>86</v>
      </c>
      <c r="AV2374" s="12" t="s">
        <v>22</v>
      </c>
      <c r="AW2374" s="12" t="s">
        <v>40</v>
      </c>
      <c r="AX2374" s="12" t="s">
        <v>76</v>
      </c>
      <c r="AY2374" s="191" t="s">
        <v>148</v>
      </c>
    </row>
    <row r="2375" spans="2:51" s="12" customFormat="1" ht="13.5">
      <c r="B2375" s="188"/>
      <c r="D2375" s="186" t="s">
        <v>158</v>
      </c>
      <c r="E2375" s="189" t="s">
        <v>20</v>
      </c>
      <c r="F2375" s="190" t="s">
        <v>779</v>
      </c>
      <c r="H2375" s="191" t="s">
        <v>20</v>
      </c>
      <c r="I2375" s="192"/>
      <c r="L2375" s="188"/>
      <c r="M2375" s="193"/>
      <c r="N2375" s="194"/>
      <c r="O2375" s="194"/>
      <c r="P2375" s="194"/>
      <c r="Q2375" s="194"/>
      <c r="R2375" s="194"/>
      <c r="S2375" s="194"/>
      <c r="T2375" s="195"/>
      <c r="AT2375" s="191" t="s">
        <v>158</v>
      </c>
      <c r="AU2375" s="191" t="s">
        <v>86</v>
      </c>
      <c r="AV2375" s="12" t="s">
        <v>22</v>
      </c>
      <c r="AW2375" s="12" t="s">
        <v>40</v>
      </c>
      <c r="AX2375" s="12" t="s">
        <v>76</v>
      </c>
      <c r="AY2375" s="191" t="s">
        <v>148</v>
      </c>
    </row>
    <row r="2376" spans="2:51" s="13" customFormat="1" ht="13.5">
      <c r="B2376" s="196"/>
      <c r="D2376" s="186" t="s">
        <v>158</v>
      </c>
      <c r="E2376" s="205" t="s">
        <v>20</v>
      </c>
      <c r="F2376" s="206" t="s">
        <v>780</v>
      </c>
      <c r="H2376" s="207">
        <v>4.55</v>
      </c>
      <c r="I2376" s="201"/>
      <c r="L2376" s="196"/>
      <c r="M2376" s="202"/>
      <c r="N2376" s="203"/>
      <c r="O2376" s="203"/>
      <c r="P2376" s="203"/>
      <c r="Q2376" s="203"/>
      <c r="R2376" s="203"/>
      <c r="S2376" s="203"/>
      <c r="T2376" s="204"/>
      <c r="AT2376" s="205" t="s">
        <v>158</v>
      </c>
      <c r="AU2376" s="205" t="s">
        <v>86</v>
      </c>
      <c r="AV2376" s="13" t="s">
        <v>86</v>
      </c>
      <c r="AW2376" s="13" t="s">
        <v>40</v>
      </c>
      <c r="AX2376" s="13" t="s">
        <v>76</v>
      </c>
      <c r="AY2376" s="205" t="s">
        <v>148</v>
      </c>
    </row>
    <row r="2377" spans="2:51" s="12" customFormat="1" ht="13.5">
      <c r="B2377" s="188"/>
      <c r="D2377" s="186" t="s">
        <v>158</v>
      </c>
      <c r="E2377" s="189" t="s">
        <v>20</v>
      </c>
      <c r="F2377" s="190" t="s">
        <v>450</v>
      </c>
      <c r="H2377" s="191" t="s">
        <v>20</v>
      </c>
      <c r="I2377" s="192"/>
      <c r="L2377" s="188"/>
      <c r="M2377" s="193"/>
      <c r="N2377" s="194"/>
      <c r="O2377" s="194"/>
      <c r="P2377" s="194"/>
      <c r="Q2377" s="194"/>
      <c r="R2377" s="194"/>
      <c r="S2377" s="194"/>
      <c r="T2377" s="195"/>
      <c r="AT2377" s="191" t="s">
        <v>158</v>
      </c>
      <c r="AU2377" s="191" t="s">
        <v>86</v>
      </c>
      <c r="AV2377" s="12" t="s">
        <v>22</v>
      </c>
      <c r="AW2377" s="12" t="s">
        <v>40</v>
      </c>
      <c r="AX2377" s="12" t="s">
        <v>76</v>
      </c>
      <c r="AY2377" s="191" t="s">
        <v>148</v>
      </c>
    </row>
    <row r="2378" spans="2:51" s="13" customFormat="1" ht="13.5">
      <c r="B2378" s="196"/>
      <c r="D2378" s="186" t="s">
        <v>158</v>
      </c>
      <c r="E2378" s="205" t="s">
        <v>20</v>
      </c>
      <c r="F2378" s="206" t="s">
        <v>451</v>
      </c>
      <c r="H2378" s="207">
        <v>69.255</v>
      </c>
      <c r="I2378" s="201"/>
      <c r="L2378" s="196"/>
      <c r="M2378" s="202"/>
      <c r="N2378" s="203"/>
      <c r="O2378" s="203"/>
      <c r="P2378" s="203"/>
      <c r="Q2378" s="203"/>
      <c r="R2378" s="203"/>
      <c r="S2378" s="203"/>
      <c r="T2378" s="204"/>
      <c r="AT2378" s="205" t="s">
        <v>158</v>
      </c>
      <c r="AU2378" s="205" t="s">
        <v>86</v>
      </c>
      <c r="AV2378" s="13" t="s">
        <v>86</v>
      </c>
      <c r="AW2378" s="13" t="s">
        <v>40</v>
      </c>
      <c r="AX2378" s="13" t="s">
        <v>76</v>
      </c>
      <c r="AY2378" s="205" t="s">
        <v>148</v>
      </c>
    </row>
    <row r="2379" spans="2:51" s="15" customFormat="1" ht="13.5">
      <c r="B2379" s="216"/>
      <c r="D2379" s="197" t="s">
        <v>158</v>
      </c>
      <c r="E2379" s="217" t="s">
        <v>20</v>
      </c>
      <c r="F2379" s="218" t="s">
        <v>191</v>
      </c>
      <c r="H2379" s="219">
        <v>73.805</v>
      </c>
      <c r="I2379" s="220"/>
      <c r="L2379" s="216"/>
      <c r="M2379" s="221"/>
      <c r="N2379" s="222"/>
      <c r="O2379" s="222"/>
      <c r="P2379" s="222"/>
      <c r="Q2379" s="222"/>
      <c r="R2379" s="222"/>
      <c r="S2379" s="222"/>
      <c r="T2379" s="223"/>
      <c r="AT2379" s="224" t="s">
        <v>158</v>
      </c>
      <c r="AU2379" s="224" t="s">
        <v>86</v>
      </c>
      <c r="AV2379" s="15" t="s">
        <v>155</v>
      </c>
      <c r="AW2379" s="15" t="s">
        <v>40</v>
      </c>
      <c r="AX2379" s="15" t="s">
        <v>22</v>
      </c>
      <c r="AY2379" s="224" t="s">
        <v>148</v>
      </c>
    </row>
    <row r="2380" spans="2:65" s="1" customFormat="1" ht="22.5" customHeight="1">
      <c r="B2380" s="173"/>
      <c r="C2380" s="174" t="s">
        <v>1419</v>
      </c>
      <c r="D2380" s="174" t="s">
        <v>150</v>
      </c>
      <c r="E2380" s="175" t="s">
        <v>1441</v>
      </c>
      <c r="F2380" s="176" t="s">
        <v>1442</v>
      </c>
      <c r="G2380" s="177" t="s">
        <v>273</v>
      </c>
      <c r="H2380" s="178">
        <v>103.3</v>
      </c>
      <c r="I2380" s="179"/>
      <c r="J2380" s="180">
        <f>ROUND(I2380*H2380,2)</f>
        <v>0</v>
      </c>
      <c r="K2380" s="176" t="s">
        <v>154</v>
      </c>
      <c r="L2380" s="36"/>
      <c r="M2380" s="181" t="s">
        <v>20</v>
      </c>
      <c r="N2380" s="182" t="s">
        <v>48</v>
      </c>
      <c r="O2380" s="37"/>
      <c r="P2380" s="183">
        <f>O2380*H2380</f>
        <v>0</v>
      </c>
      <c r="Q2380" s="183">
        <v>3E-05</v>
      </c>
      <c r="R2380" s="183">
        <f>Q2380*H2380</f>
        <v>0.003099</v>
      </c>
      <c r="S2380" s="183">
        <v>0</v>
      </c>
      <c r="T2380" s="184">
        <f>S2380*H2380</f>
        <v>0</v>
      </c>
      <c r="AR2380" s="19" t="s">
        <v>258</v>
      </c>
      <c r="AT2380" s="19" t="s">
        <v>150</v>
      </c>
      <c r="AU2380" s="19" t="s">
        <v>86</v>
      </c>
      <c r="AY2380" s="19" t="s">
        <v>148</v>
      </c>
      <c r="BE2380" s="185">
        <f>IF(N2380="základní",J2380,0)</f>
        <v>0</v>
      </c>
      <c r="BF2380" s="185">
        <f>IF(N2380="snížená",J2380,0)</f>
        <v>0</v>
      </c>
      <c r="BG2380" s="185">
        <f>IF(N2380="zákl. přenesená",J2380,0)</f>
        <v>0</v>
      </c>
      <c r="BH2380" s="185">
        <f>IF(N2380="sníž. přenesená",J2380,0)</f>
        <v>0</v>
      </c>
      <c r="BI2380" s="185">
        <f>IF(N2380="nulová",J2380,0)</f>
        <v>0</v>
      </c>
      <c r="BJ2380" s="19" t="s">
        <v>86</v>
      </c>
      <c r="BK2380" s="185">
        <f>ROUND(I2380*H2380,2)</f>
        <v>0</v>
      </c>
      <c r="BL2380" s="19" t="s">
        <v>258</v>
      </c>
      <c r="BM2380" s="19" t="s">
        <v>1443</v>
      </c>
    </row>
    <row r="2381" spans="2:47" s="1" customFormat="1" ht="13.5">
      <c r="B2381" s="36"/>
      <c r="D2381" s="186" t="s">
        <v>156</v>
      </c>
      <c r="F2381" s="187" t="s">
        <v>1444</v>
      </c>
      <c r="I2381" s="147"/>
      <c r="L2381" s="36"/>
      <c r="M2381" s="65"/>
      <c r="N2381" s="37"/>
      <c r="O2381" s="37"/>
      <c r="P2381" s="37"/>
      <c r="Q2381" s="37"/>
      <c r="R2381" s="37"/>
      <c r="S2381" s="37"/>
      <c r="T2381" s="66"/>
      <c r="AT2381" s="19" t="s">
        <v>156</v>
      </c>
      <c r="AU2381" s="19" t="s">
        <v>86</v>
      </c>
    </row>
    <row r="2382" spans="2:51" s="12" customFormat="1" ht="13.5">
      <c r="B2382" s="188"/>
      <c r="D2382" s="186" t="s">
        <v>158</v>
      </c>
      <c r="E2382" s="189" t="s">
        <v>20</v>
      </c>
      <c r="F2382" s="190" t="s">
        <v>1432</v>
      </c>
      <c r="H2382" s="191" t="s">
        <v>20</v>
      </c>
      <c r="I2382" s="192"/>
      <c r="L2382" s="188"/>
      <c r="M2382" s="193"/>
      <c r="N2382" s="194"/>
      <c r="O2382" s="194"/>
      <c r="P2382" s="194"/>
      <c r="Q2382" s="194"/>
      <c r="R2382" s="194"/>
      <c r="S2382" s="194"/>
      <c r="T2382" s="195"/>
      <c r="AT2382" s="191" t="s">
        <v>158</v>
      </c>
      <c r="AU2382" s="191" t="s">
        <v>86</v>
      </c>
      <c r="AV2382" s="12" t="s">
        <v>22</v>
      </c>
      <c r="AW2382" s="12" t="s">
        <v>40</v>
      </c>
      <c r="AX2382" s="12" t="s">
        <v>76</v>
      </c>
      <c r="AY2382" s="191" t="s">
        <v>148</v>
      </c>
    </row>
    <row r="2383" spans="2:51" s="12" customFormat="1" ht="13.5">
      <c r="B2383" s="188"/>
      <c r="D2383" s="186" t="s">
        <v>158</v>
      </c>
      <c r="E2383" s="189" t="s">
        <v>20</v>
      </c>
      <c r="F2383" s="190" t="s">
        <v>283</v>
      </c>
      <c r="H2383" s="191" t="s">
        <v>20</v>
      </c>
      <c r="I2383" s="192"/>
      <c r="L2383" s="188"/>
      <c r="M2383" s="193"/>
      <c r="N2383" s="194"/>
      <c r="O2383" s="194"/>
      <c r="P2383" s="194"/>
      <c r="Q2383" s="194"/>
      <c r="R2383" s="194"/>
      <c r="S2383" s="194"/>
      <c r="T2383" s="195"/>
      <c r="AT2383" s="191" t="s">
        <v>158</v>
      </c>
      <c r="AU2383" s="191" t="s">
        <v>86</v>
      </c>
      <c r="AV2383" s="12" t="s">
        <v>22</v>
      </c>
      <c r="AW2383" s="12" t="s">
        <v>40</v>
      </c>
      <c r="AX2383" s="12" t="s">
        <v>76</v>
      </c>
      <c r="AY2383" s="191" t="s">
        <v>148</v>
      </c>
    </row>
    <row r="2384" spans="2:51" s="12" customFormat="1" ht="13.5">
      <c r="B2384" s="188"/>
      <c r="D2384" s="186" t="s">
        <v>158</v>
      </c>
      <c r="E2384" s="189" t="s">
        <v>20</v>
      </c>
      <c r="F2384" s="190" t="s">
        <v>779</v>
      </c>
      <c r="H2384" s="191" t="s">
        <v>20</v>
      </c>
      <c r="I2384" s="192"/>
      <c r="L2384" s="188"/>
      <c r="M2384" s="193"/>
      <c r="N2384" s="194"/>
      <c r="O2384" s="194"/>
      <c r="P2384" s="194"/>
      <c r="Q2384" s="194"/>
      <c r="R2384" s="194"/>
      <c r="S2384" s="194"/>
      <c r="T2384" s="195"/>
      <c r="AT2384" s="191" t="s">
        <v>158</v>
      </c>
      <c r="AU2384" s="191" t="s">
        <v>86</v>
      </c>
      <c r="AV2384" s="12" t="s">
        <v>22</v>
      </c>
      <c r="AW2384" s="12" t="s">
        <v>40</v>
      </c>
      <c r="AX2384" s="12" t="s">
        <v>76</v>
      </c>
      <c r="AY2384" s="191" t="s">
        <v>148</v>
      </c>
    </row>
    <row r="2385" spans="2:51" s="13" customFormat="1" ht="13.5">
      <c r="B2385" s="196"/>
      <c r="D2385" s="186" t="s">
        <v>158</v>
      </c>
      <c r="E2385" s="205" t="s">
        <v>20</v>
      </c>
      <c r="F2385" s="206" t="s">
        <v>1445</v>
      </c>
      <c r="H2385" s="207">
        <v>6.1</v>
      </c>
      <c r="I2385" s="201"/>
      <c r="L2385" s="196"/>
      <c r="M2385" s="202"/>
      <c r="N2385" s="203"/>
      <c r="O2385" s="203"/>
      <c r="P2385" s="203"/>
      <c r="Q2385" s="203"/>
      <c r="R2385" s="203"/>
      <c r="S2385" s="203"/>
      <c r="T2385" s="204"/>
      <c r="AT2385" s="205" t="s">
        <v>158</v>
      </c>
      <c r="AU2385" s="205" t="s">
        <v>86</v>
      </c>
      <c r="AV2385" s="13" t="s">
        <v>86</v>
      </c>
      <c r="AW2385" s="13" t="s">
        <v>40</v>
      </c>
      <c r="AX2385" s="13" t="s">
        <v>76</v>
      </c>
      <c r="AY2385" s="205" t="s">
        <v>148</v>
      </c>
    </row>
    <row r="2386" spans="2:51" s="12" customFormat="1" ht="13.5">
      <c r="B2386" s="188"/>
      <c r="D2386" s="186" t="s">
        <v>158</v>
      </c>
      <c r="E2386" s="189" t="s">
        <v>20</v>
      </c>
      <c r="F2386" s="190" t="s">
        <v>951</v>
      </c>
      <c r="H2386" s="191" t="s">
        <v>20</v>
      </c>
      <c r="I2386" s="192"/>
      <c r="L2386" s="188"/>
      <c r="M2386" s="193"/>
      <c r="N2386" s="194"/>
      <c r="O2386" s="194"/>
      <c r="P2386" s="194"/>
      <c r="Q2386" s="194"/>
      <c r="R2386" s="194"/>
      <c r="S2386" s="194"/>
      <c r="T2386" s="195"/>
      <c r="AT2386" s="191" t="s">
        <v>158</v>
      </c>
      <c r="AU2386" s="191" t="s">
        <v>86</v>
      </c>
      <c r="AV2386" s="12" t="s">
        <v>22</v>
      </c>
      <c r="AW2386" s="12" t="s">
        <v>40</v>
      </c>
      <c r="AX2386" s="12" t="s">
        <v>76</v>
      </c>
      <c r="AY2386" s="191" t="s">
        <v>148</v>
      </c>
    </row>
    <row r="2387" spans="2:51" s="13" customFormat="1" ht="13.5">
      <c r="B2387" s="196"/>
      <c r="D2387" s="186" t="s">
        <v>158</v>
      </c>
      <c r="E2387" s="205" t="s">
        <v>20</v>
      </c>
      <c r="F2387" s="206" t="s">
        <v>1408</v>
      </c>
      <c r="H2387" s="207">
        <v>97.2</v>
      </c>
      <c r="I2387" s="201"/>
      <c r="L2387" s="196"/>
      <c r="M2387" s="202"/>
      <c r="N2387" s="203"/>
      <c r="O2387" s="203"/>
      <c r="P2387" s="203"/>
      <c r="Q2387" s="203"/>
      <c r="R2387" s="203"/>
      <c r="S2387" s="203"/>
      <c r="T2387" s="204"/>
      <c r="AT2387" s="205" t="s">
        <v>158</v>
      </c>
      <c r="AU2387" s="205" t="s">
        <v>86</v>
      </c>
      <c r="AV2387" s="13" t="s">
        <v>86</v>
      </c>
      <c r="AW2387" s="13" t="s">
        <v>40</v>
      </c>
      <c r="AX2387" s="13" t="s">
        <v>76</v>
      </c>
      <c r="AY2387" s="205" t="s">
        <v>148</v>
      </c>
    </row>
    <row r="2388" spans="2:51" s="15" customFormat="1" ht="13.5">
      <c r="B2388" s="216"/>
      <c r="D2388" s="197" t="s">
        <v>158</v>
      </c>
      <c r="E2388" s="217" t="s">
        <v>20</v>
      </c>
      <c r="F2388" s="218" t="s">
        <v>191</v>
      </c>
      <c r="H2388" s="219">
        <v>103.3</v>
      </c>
      <c r="I2388" s="220"/>
      <c r="L2388" s="216"/>
      <c r="M2388" s="221"/>
      <c r="N2388" s="222"/>
      <c r="O2388" s="222"/>
      <c r="P2388" s="222"/>
      <c r="Q2388" s="222"/>
      <c r="R2388" s="222"/>
      <c r="S2388" s="222"/>
      <c r="T2388" s="223"/>
      <c r="AT2388" s="224" t="s">
        <v>158</v>
      </c>
      <c r="AU2388" s="224" t="s">
        <v>86</v>
      </c>
      <c r="AV2388" s="15" t="s">
        <v>155</v>
      </c>
      <c r="AW2388" s="15" t="s">
        <v>40</v>
      </c>
      <c r="AX2388" s="15" t="s">
        <v>22</v>
      </c>
      <c r="AY2388" s="224" t="s">
        <v>148</v>
      </c>
    </row>
    <row r="2389" spans="2:65" s="1" customFormat="1" ht="22.5" customHeight="1">
      <c r="B2389" s="173"/>
      <c r="C2389" s="174" t="s">
        <v>1425</v>
      </c>
      <c r="D2389" s="174" t="s">
        <v>150</v>
      </c>
      <c r="E2389" s="175" t="s">
        <v>1446</v>
      </c>
      <c r="F2389" s="176" t="s">
        <v>1447</v>
      </c>
      <c r="G2389" s="177" t="s">
        <v>221</v>
      </c>
      <c r="H2389" s="178">
        <v>2.001</v>
      </c>
      <c r="I2389" s="179"/>
      <c r="J2389" s="180">
        <f>ROUND(I2389*H2389,2)</f>
        <v>0</v>
      </c>
      <c r="K2389" s="176" t="s">
        <v>154</v>
      </c>
      <c r="L2389" s="36"/>
      <c r="M2389" s="181" t="s">
        <v>20</v>
      </c>
      <c r="N2389" s="182" t="s">
        <v>48</v>
      </c>
      <c r="O2389" s="37"/>
      <c r="P2389" s="183">
        <f>O2389*H2389</f>
        <v>0</v>
      </c>
      <c r="Q2389" s="183">
        <v>0</v>
      </c>
      <c r="R2389" s="183">
        <f>Q2389*H2389</f>
        <v>0</v>
      </c>
      <c r="S2389" s="183">
        <v>0</v>
      </c>
      <c r="T2389" s="184">
        <f>S2389*H2389</f>
        <v>0</v>
      </c>
      <c r="AR2389" s="19" t="s">
        <v>258</v>
      </c>
      <c r="AT2389" s="19" t="s">
        <v>150</v>
      </c>
      <c r="AU2389" s="19" t="s">
        <v>86</v>
      </c>
      <c r="AY2389" s="19" t="s">
        <v>148</v>
      </c>
      <c r="BE2389" s="185">
        <f>IF(N2389="základní",J2389,0)</f>
        <v>0</v>
      </c>
      <c r="BF2389" s="185">
        <f>IF(N2389="snížená",J2389,0)</f>
        <v>0</v>
      </c>
      <c r="BG2389" s="185">
        <f>IF(N2389="zákl. přenesená",J2389,0)</f>
        <v>0</v>
      </c>
      <c r="BH2389" s="185">
        <f>IF(N2389="sníž. přenesená",J2389,0)</f>
        <v>0</v>
      </c>
      <c r="BI2389" s="185">
        <f>IF(N2389="nulová",J2389,0)</f>
        <v>0</v>
      </c>
      <c r="BJ2389" s="19" t="s">
        <v>86</v>
      </c>
      <c r="BK2389" s="185">
        <f>ROUND(I2389*H2389,2)</f>
        <v>0</v>
      </c>
      <c r="BL2389" s="19" t="s">
        <v>258</v>
      </c>
      <c r="BM2389" s="19" t="s">
        <v>1448</v>
      </c>
    </row>
    <row r="2390" spans="2:47" s="1" customFormat="1" ht="27">
      <c r="B2390" s="36"/>
      <c r="D2390" s="186" t="s">
        <v>156</v>
      </c>
      <c r="F2390" s="187" t="s">
        <v>1449</v>
      </c>
      <c r="I2390" s="147"/>
      <c r="L2390" s="36"/>
      <c r="M2390" s="65"/>
      <c r="N2390" s="37"/>
      <c r="O2390" s="37"/>
      <c r="P2390" s="37"/>
      <c r="Q2390" s="37"/>
      <c r="R2390" s="37"/>
      <c r="S2390" s="37"/>
      <c r="T2390" s="66"/>
      <c r="AT2390" s="19" t="s">
        <v>156</v>
      </c>
      <c r="AU2390" s="19" t="s">
        <v>86</v>
      </c>
    </row>
    <row r="2391" spans="2:63" s="11" customFormat="1" ht="29.25" customHeight="1">
      <c r="B2391" s="159"/>
      <c r="D2391" s="170" t="s">
        <v>75</v>
      </c>
      <c r="E2391" s="171" t="s">
        <v>1450</v>
      </c>
      <c r="F2391" s="171" t="s">
        <v>1451</v>
      </c>
      <c r="I2391" s="162"/>
      <c r="J2391" s="172">
        <f>BK2391</f>
        <v>0</v>
      </c>
      <c r="L2391" s="159"/>
      <c r="M2391" s="164"/>
      <c r="N2391" s="165"/>
      <c r="O2391" s="165"/>
      <c r="P2391" s="166">
        <f>SUM(P2392:P2436)</f>
        <v>0</v>
      </c>
      <c r="Q2391" s="165"/>
      <c r="R2391" s="166">
        <f>SUM(R2392:R2436)</f>
        <v>0.012710000000000003</v>
      </c>
      <c r="S2391" s="165"/>
      <c r="T2391" s="167">
        <f>SUM(T2392:T2436)</f>
        <v>0</v>
      </c>
      <c r="AR2391" s="160" t="s">
        <v>86</v>
      </c>
      <c r="AT2391" s="168" t="s">
        <v>75</v>
      </c>
      <c r="AU2391" s="168" t="s">
        <v>22</v>
      </c>
      <c r="AY2391" s="160" t="s">
        <v>148</v>
      </c>
      <c r="BK2391" s="169">
        <f>SUM(BK2392:BK2436)</f>
        <v>0</v>
      </c>
    </row>
    <row r="2392" spans="2:65" s="1" customFormat="1" ht="22.5" customHeight="1">
      <c r="B2392" s="173"/>
      <c r="C2392" s="174" t="s">
        <v>1430</v>
      </c>
      <c r="D2392" s="174" t="s">
        <v>150</v>
      </c>
      <c r="E2392" s="175" t="s">
        <v>1452</v>
      </c>
      <c r="F2392" s="176" t="s">
        <v>1453</v>
      </c>
      <c r="G2392" s="177" t="s">
        <v>153</v>
      </c>
      <c r="H2392" s="178">
        <v>31</v>
      </c>
      <c r="I2392" s="179"/>
      <c r="J2392" s="180">
        <f>ROUND(I2392*H2392,2)</f>
        <v>0</v>
      </c>
      <c r="K2392" s="176" t="s">
        <v>154</v>
      </c>
      <c r="L2392" s="36"/>
      <c r="M2392" s="181" t="s">
        <v>20</v>
      </c>
      <c r="N2392" s="182" t="s">
        <v>48</v>
      </c>
      <c r="O2392" s="37"/>
      <c r="P2392" s="183">
        <f>O2392*H2392</f>
        <v>0</v>
      </c>
      <c r="Q2392" s="183">
        <v>0</v>
      </c>
      <c r="R2392" s="183">
        <f>Q2392*H2392</f>
        <v>0</v>
      </c>
      <c r="S2392" s="183">
        <v>0</v>
      </c>
      <c r="T2392" s="184">
        <f>S2392*H2392</f>
        <v>0</v>
      </c>
      <c r="AR2392" s="19" t="s">
        <v>258</v>
      </c>
      <c r="AT2392" s="19" t="s">
        <v>150</v>
      </c>
      <c r="AU2392" s="19" t="s">
        <v>86</v>
      </c>
      <c r="AY2392" s="19" t="s">
        <v>148</v>
      </c>
      <c r="BE2392" s="185">
        <f>IF(N2392="základní",J2392,0)</f>
        <v>0</v>
      </c>
      <c r="BF2392" s="185">
        <f>IF(N2392="snížená",J2392,0)</f>
        <v>0</v>
      </c>
      <c r="BG2392" s="185">
        <f>IF(N2392="zákl. přenesená",J2392,0)</f>
        <v>0</v>
      </c>
      <c r="BH2392" s="185">
        <f>IF(N2392="sníž. přenesená",J2392,0)</f>
        <v>0</v>
      </c>
      <c r="BI2392" s="185">
        <f>IF(N2392="nulová",J2392,0)</f>
        <v>0</v>
      </c>
      <c r="BJ2392" s="19" t="s">
        <v>86</v>
      </c>
      <c r="BK2392" s="185">
        <f>ROUND(I2392*H2392,2)</f>
        <v>0</v>
      </c>
      <c r="BL2392" s="19" t="s">
        <v>258</v>
      </c>
      <c r="BM2392" s="19" t="s">
        <v>1454</v>
      </c>
    </row>
    <row r="2393" spans="2:47" s="1" customFormat="1" ht="13.5">
      <c r="B2393" s="36"/>
      <c r="D2393" s="186" t="s">
        <v>156</v>
      </c>
      <c r="F2393" s="187" t="s">
        <v>1455</v>
      </c>
      <c r="I2393" s="147"/>
      <c r="L2393" s="36"/>
      <c r="M2393" s="65"/>
      <c r="N2393" s="37"/>
      <c r="O2393" s="37"/>
      <c r="P2393" s="37"/>
      <c r="Q2393" s="37"/>
      <c r="R2393" s="37"/>
      <c r="S2393" s="37"/>
      <c r="T2393" s="66"/>
      <c r="AT2393" s="19" t="s">
        <v>156</v>
      </c>
      <c r="AU2393" s="19" t="s">
        <v>86</v>
      </c>
    </row>
    <row r="2394" spans="2:51" s="12" customFormat="1" ht="13.5">
      <c r="B2394" s="188"/>
      <c r="D2394" s="186" t="s">
        <v>158</v>
      </c>
      <c r="E2394" s="189" t="s">
        <v>20</v>
      </c>
      <c r="F2394" s="190" t="s">
        <v>1456</v>
      </c>
      <c r="H2394" s="191" t="s">
        <v>20</v>
      </c>
      <c r="I2394" s="192"/>
      <c r="L2394" s="188"/>
      <c r="M2394" s="193"/>
      <c r="N2394" s="194"/>
      <c r="O2394" s="194"/>
      <c r="P2394" s="194"/>
      <c r="Q2394" s="194"/>
      <c r="R2394" s="194"/>
      <c r="S2394" s="194"/>
      <c r="T2394" s="195"/>
      <c r="AT2394" s="191" t="s">
        <v>158</v>
      </c>
      <c r="AU2394" s="191" t="s">
        <v>86</v>
      </c>
      <c r="AV2394" s="12" t="s">
        <v>22</v>
      </c>
      <c r="AW2394" s="12" t="s">
        <v>40</v>
      </c>
      <c r="AX2394" s="12" t="s">
        <v>76</v>
      </c>
      <c r="AY2394" s="191" t="s">
        <v>148</v>
      </c>
    </row>
    <row r="2395" spans="2:51" s="12" customFormat="1" ht="13.5">
      <c r="B2395" s="188"/>
      <c r="D2395" s="186" t="s">
        <v>158</v>
      </c>
      <c r="E2395" s="189" t="s">
        <v>20</v>
      </c>
      <c r="F2395" s="190" t="s">
        <v>1457</v>
      </c>
      <c r="H2395" s="191" t="s">
        <v>20</v>
      </c>
      <c r="I2395" s="192"/>
      <c r="L2395" s="188"/>
      <c r="M2395" s="193"/>
      <c r="N2395" s="194"/>
      <c r="O2395" s="194"/>
      <c r="P2395" s="194"/>
      <c r="Q2395" s="194"/>
      <c r="R2395" s="194"/>
      <c r="S2395" s="194"/>
      <c r="T2395" s="195"/>
      <c r="AT2395" s="191" t="s">
        <v>158</v>
      </c>
      <c r="AU2395" s="191" t="s">
        <v>86</v>
      </c>
      <c r="AV2395" s="12" t="s">
        <v>22</v>
      </c>
      <c r="AW2395" s="12" t="s">
        <v>40</v>
      </c>
      <c r="AX2395" s="12" t="s">
        <v>76</v>
      </c>
      <c r="AY2395" s="191" t="s">
        <v>148</v>
      </c>
    </row>
    <row r="2396" spans="2:51" s="12" customFormat="1" ht="13.5">
      <c r="B2396" s="188"/>
      <c r="D2396" s="186" t="s">
        <v>158</v>
      </c>
      <c r="E2396" s="189" t="s">
        <v>20</v>
      </c>
      <c r="F2396" s="190" t="s">
        <v>167</v>
      </c>
      <c r="H2396" s="191" t="s">
        <v>20</v>
      </c>
      <c r="I2396" s="192"/>
      <c r="L2396" s="188"/>
      <c r="M2396" s="193"/>
      <c r="N2396" s="194"/>
      <c r="O2396" s="194"/>
      <c r="P2396" s="194"/>
      <c r="Q2396" s="194"/>
      <c r="R2396" s="194"/>
      <c r="S2396" s="194"/>
      <c r="T2396" s="195"/>
      <c r="AT2396" s="191" t="s">
        <v>158</v>
      </c>
      <c r="AU2396" s="191" t="s">
        <v>86</v>
      </c>
      <c r="AV2396" s="12" t="s">
        <v>22</v>
      </c>
      <c r="AW2396" s="12" t="s">
        <v>40</v>
      </c>
      <c r="AX2396" s="12" t="s">
        <v>76</v>
      </c>
      <c r="AY2396" s="191" t="s">
        <v>148</v>
      </c>
    </row>
    <row r="2397" spans="2:51" s="12" customFormat="1" ht="13.5">
      <c r="B2397" s="188"/>
      <c r="D2397" s="186" t="s">
        <v>158</v>
      </c>
      <c r="E2397" s="189" t="s">
        <v>20</v>
      </c>
      <c r="F2397" s="190" t="s">
        <v>168</v>
      </c>
      <c r="H2397" s="191" t="s">
        <v>20</v>
      </c>
      <c r="I2397" s="192"/>
      <c r="L2397" s="188"/>
      <c r="M2397" s="193"/>
      <c r="N2397" s="194"/>
      <c r="O2397" s="194"/>
      <c r="P2397" s="194"/>
      <c r="Q2397" s="194"/>
      <c r="R2397" s="194"/>
      <c r="S2397" s="194"/>
      <c r="T2397" s="195"/>
      <c r="AT2397" s="191" t="s">
        <v>158</v>
      </c>
      <c r="AU2397" s="191" t="s">
        <v>86</v>
      </c>
      <c r="AV2397" s="12" t="s">
        <v>22</v>
      </c>
      <c r="AW2397" s="12" t="s">
        <v>40</v>
      </c>
      <c r="AX2397" s="12" t="s">
        <v>76</v>
      </c>
      <c r="AY2397" s="191" t="s">
        <v>148</v>
      </c>
    </row>
    <row r="2398" spans="2:51" s="13" customFormat="1" ht="13.5">
      <c r="B2398" s="196"/>
      <c r="D2398" s="186" t="s">
        <v>158</v>
      </c>
      <c r="E2398" s="205" t="s">
        <v>20</v>
      </c>
      <c r="F2398" s="206" t="s">
        <v>202</v>
      </c>
      <c r="H2398" s="207">
        <v>6</v>
      </c>
      <c r="I2398" s="201"/>
      <c r="L2398" s="196"/>
      <c r="M2398" s="202"/>
      <c r="N2398" s="203"/>
      <c r="O2398" s="203"/>
      <c r="P2398" s="203"/>
      <c r="Q2398" s="203"/>
      <c r="R2398" s="203"/>
      <c r="S2398" s="203"/>
      <c r="T2398" s="204"/>
      <c r="AT2398" s="205" t="s">
        <v>158</v>
      </c>
      <c r="AU2398" s="205" t="s">
        <v>86</v>
      </c>
      <c r="AV2398" s="13" t="s">
        <v>86</v>
      </c>
      <c r="AW2398" s="13" t="s">
        <v>40</v>
      </c>
      <c r="AX2398" s="13" t="s">
        <v>76</v>
      </c>
      <c r="AY2398" s="205" t="s">
        <v>148</v>
      </c>
    </row>
    <row r="2399" spans="2:51" s="12" customFormat="1" ht="13.5">
      <c r="B2399" s="188"/>
      <c r="D2399" s="186" t="s">
        <v>158</v>
      </c>
      <c r="E2399" s="189" t="s">
        <v>20</v>
      </c>
      <c r="F2399" s="190" t="s">
        <v>293</v>
      </c>
      <c r="H2399" s="191" t="s">
        <v>20</v>
      </c>
      <c r="I2399" s="192"/>
      <c r="L2399" s="188"/>
      <c r="M2399" s="193"/>
      <c r="N2399" s="194"/>
      <c r="O2399" s="194"/>
      <c r="P2399" s="194"/>
      <c r="Q2399" s="194"/>
      <c r="R2399" s="194"/>
      <c r="S2399" s="194"/>
      <c r="T2399" s="195"/>
      <c r="AT2399" s="191" t="s">
        <v>158</v>
      </c>
      <c r="AU2399" s="191" t="s">
        <v>86</v>
      </c>
      <c r="AV2399" s="12" t="s">
        <v>22</v>
      </c>
      <c r="AW2399" s="12" t="s">
        <v>40</v>
      </c>
      <c r="AX2399" s="12" t="s">
        <v>76</v>
      </c>
      <c r="AY2399" s="191" t="s">
        <v>148</v>
      </c>
    </row>
    <row r="2400" spans="2:51" s="12" customFormat="1" ht="13.5">
      <c r="B2400" s="188"/>
      <c r="D2400" s="186" t="s">
        <v>158</v>
      </c>
      <c r="E2400" s="189" t="s">
        <v>20</v>
      </c>
      <c r="F2400" s="190" t="s">
        <v>1458</v>
      </c>
      <c r="H2400" s="191" t="s">
        <v>20</v>
      </c>
      <c r="I2400" s="192"/>
      <c r="L2400" s="188"/>
      <c r="M2400" s="193"/>
      <c r="N2400" s="194"/>
      <c r="O2400" s="194"/>
      <c r="P2400" s="194"/>
      <c r="Q2400" s="194"/>
      <c r="R2400" s="194"/>
      <c r="S2400" s="194"/>
      <c r="T2400" s="195"/>
      <c r="AT2400" s="191" t="s">
        <v>158</v>
      </c>
      <c r="AU2400" s="191" t="s">
        <v>86</v>
      </c>
      <c r="AV2400" s="12" t="s">
        <v>22</v>
      </c>
      <c r="AW2400" s="12" t="s">
        <v>40</v>
      </c>
      <c r="AX2400" s="12" t="s">
        <v>76</v>
      </c>
      <c r="AY2400" s="191" t="s">
        <v>148</v>
      </c>
    </row>
    <row r="2401" spans="2:51" s="12" customFormat="1" ht="13.5">
      <c r="B2401" s="188"/>
      <c r="D2401" s="186" t="s">
        <v>158</v>
      </c>
      <c r="E2401" s="189" t="s">
        <v>20</v>
      </c>
      <c r="F2401" s="190" t="s">
        <v>1459</v>
      </c>
      <c r="H2401" s="191" t="s">
        <v>20</v>
      </c>
      <c r="I2401" s="192"/>
      <c r="L2401" s="188"/>
      <c r="M2401" s="193"/>
      <c r="N2401" s="194"/>
      <c r="O2401" s="194"/>
      <c r="P2401" s="194"/>
      <c r="Q2401" s="194"/>
      <c r="R2401" s="194"/>
      <c r="S2401" s="194"/>
      <c r="T2401" s="195"/>
      <c r="AT2401" s="191" t="s">
        <v>158</v>
      </c>
      <c r="AU2401" s="191" t="s">
        <v>86</v>
      </c>
      <c r="AV2401" s="12" t="s">
        <v>22</v>
      </c>
      <c r="AW2401" s="12" t="s">
        <v>40</v>
      </c>
      <c r="AX2401" s="12" t="s">
        <v>76</v>
      </c>
      <c r="AY2401" s="191" t="s">
        <v>148</v>
      </c>
    </row>
    <row r="2402" spans="2:51" s="13" customFormat="1" ht="13.5">
      <c r="B2402" s="196"/>
      <c r="D2402" s="186" t="s">
        <v>158</v>
      </c>
      <c r="E2402" s="205" t="s">
        <v>20</v>
      </c>
      <c r="F2402" s="206" t="s">
        <v>1460</v>
      </c>
      <c r="H2402" s="207">
        <v>25</v>
      </c>
      <c r="I2402" s="201"/>
      <c r="L2402" s="196"/>
      <c r="M2402" s="202"/>
      <c r="N2402" s="203"/>
      <c r="O2402" s="203"/>
      <c r="P2402" s="203"/>
      <c r="Q2402" s="203"/>
      <c r="R2402" s="203"/>
      <c r="S2402" s="203"/>
      <c r="T2402" s="204"/>
      <c r="AT2402" s="205" t="s">
        <v>158</v>
      </c>
      <c r="AU2402" s="205" t="s">
        <v>86</v>
      </c>
      <c r="AV2402" s="13" t="s">
        <v>86</v>
      </c>
      <c r="AW2402" s="13" t="s">
        <v>40</v>
      </c>
      <c r="AX2402" s="13" t="s">
        <v>76</v>
      </c>
      <c r="AY2402" s="205" t="s">
        <v>148</v>
      </c>
    </row>
    <row r="2403" spans="2:51" s="15" customFormat="1" ht="13.5">
      <c r="B2403" s="216"/>
      <c r="D2403" s="197" t="s">
        <v>158</v>
      </c>
      <c r="E2403" s="217" t="s">
        <v>20</v>
      </c>
      <c r="F2403" s="218" t="s">
        <v>191</v>
      </c>
      <c r="H2403" s="219">
        <v>31</v>
      </c>
      <c r="I2403" s="220"/>
      <c r="L2403" s="216"/>
      <c r="M2403" s="221"/>
      <c r="N2403" s="222"/>
      <c r="O2403" s="222"/>
      <c r="P2403" s="222"/>
      <c r="Q2403" s="222"/>
      <c r="R2403" s="222"/>
      <c r="S2403" s="222"/>
      <c r="T2403" s="223"/>
      <c r="AT2403" s="224" t="s">
        <v>158</v>
      </c>
      <c r="AU2403" s="224" t="s">
        <v>86</v>
      </c>
      <c r="AV2403" s="15" t="s">
        <v>155</v>
      </c>
      <c r="AW2403" s="15" t="s">
        <v>40</v>
      </c>
      <c r="AX2403" s="15" t="s">
        <v>22</v>
      </c>
      <c r="AY2403" s="224" t="s">
        <v>148</v>
      </c>
    </row>
    <row r="2404" spans="2:65" s="1" customFormat="1" ht="31.5" customHeight="1">
      <c r="B2404" s="173"/>
      <c r="C2404" s="174" t="s">
        <v>1435</v>
      </c>
      <c r="D2404" s="174" t="s">
        <v>150</v>
      </c>
      <c r="E2404" s="175" t="s">
        <v>1461</v>
      </c>
      <c r="F2404" s="176" t="s">
        <v>1462</v>
      </c>
      <c r="G2404" s="177" t="s">
        <v>153</v>
      </c>
      <c r="H2404" s="178">
        <v>31</v>
      </c>
      <c r="I2404" s="179"/>
      <c r="J2404" s="180">
        <f>ROUND(I2404*H2404,2)</f>
        <v>0</v>
      </c>
      <c r="K2404" s="176" t="s">
        <v>154</v>
      </c>
      <c r="L2404" s="36"/>
      <c r="M2404" s="181" t="s">
        <v>20</v>
      </c>
      <c r="N2404" s="182" t="s">
        <v>48</v>
      </c>
      <c r="O2404" s="37"/>
      <c r="P2404" s="183">
        <f>O2404*H2404</f>
        <v>0</v>
      </c>
      <c r="Q2404" s="183">
        <v>0.00017</v>
      </c>
      <c r="R2404" s="183">
        <f>Q2404*H2404</f>
        <v>0.00527</v>
      </c>
      <c r="S2404" s="183">
        <v>0</v>
      </c>
      <c r="T2404" s="184">
        <f>S2404*H2404</f>
        <v>0</v>
      </c>
      <c r="AR2404" s="19" t="s">
        <v>258</v>
      </c>
      <c r="AT2404" s="19" t="s">
        <v>150</v>
      </c>
      <c r="AU2404" s="19" t="s">
        <v>86</v>
      </c>
      <c r="AY2404" s="19" t="s">
        <v>148</v>
      </c>
      <c r="BE2404" s="185">
        <f>IF(N2404="základní",J2404,0)</f>
        <v>0</v>
      </c>
      <c r="BF2404" s="185">
        <f>IF(N2404="snížená",J2404,0)</f>
        <v>0</v>
      </c>
      <c r="BG2404" s="185">
        <f>IF(N2404="zákl. přenesená",J2404,0)</f>
        <v>0</v>
      </c>
      <c r="BH2404" s="185">
        <f>IF(N2404="sníž. přenesená",J2404,0)</f>
        <v>0</v>
      </c>
      <c r="BI2404" s="185">
        <f>IF(N2404="nulová",J2404,0)</f>
        <v>0</v>
      </c>
      <c r="BJ2404" s="19" t="s">
        <v>86</v>
      </c>
      <c r="BK2404" s="185">
        <f>ROUND(I2404*H2404,2)</f>
        <v>0</v>
      </c>
      <c r="BL2404" s="19" t="s">
        <v>258</v>
      </c>
      <c r="BM2404" s="19" t="s">
        <v>1463</v>
      </c>
    </row>
    <row r="2405" spans="2:47" s="1" customFormat="1" ht="13.5">
      <c r="B2405" s="36"/>
      <c r="D2405" s="186" t="s">
        <v>156</v>
      </c>
      <c r="F2405" s="187" t="s">
        <v>1464</v>
      </c>
      <c r="I2405" s="147"/>
      <c r="L2405" s="36"/>
      <c r="M2405" s="65"/>
      <c r="N2405" s="37"/>
      <c r="O2405" s="37"/>
      <c r="P2405" s="37"/>
      <c r="Q2405" s="37"/>
      <c r="R2405" s="37"/>
      <c r="S2405" s="37"/>
      <c r="T2405" s="66"/>
      <c r="AT2405" s="19" t="s">
        <v>156</v>
      </c>
      <c r="AU2405" s="19" t="s">
        <v>86</v>
      </c>
    </row>
    <row r="2406" spans="2:51" s="12" customFormat="1" ht="13.5">
      <c r="B2406" s="188"/>
      <c r="D2406" s="186" t="s">
        <v>158</v>
      </c>
      <c r="E2406" s="189" t="s">
        <v>20</v>
      </c>
      <c r="F2406" s="190" t="s">
        <v>1465</v>
      </c>
      <c r="H2406" s="191" t="s">
        <v>20</v>
      </c>
      <c r="I2406" s="192"/>
      <c r="L2406" s="188"/>
      <c r="M2406" s="193"/>
      <c r="N2406" s="194"/>
      <c r="O2406" s="194"/>
      <c r="P2406" s="194"/>
      <c r="Q2406" s="194"/>
      <c r="R2406" s="194"/>
      <c r="S2406" s="194"/>
      <c r="T2406" s="195"/>
      <c r="AT2406" s="191" t="s">
        <v>158</v>
      </c>
      <c r="AU2406" s="191" t="s">
        <v>86</v>
      </c>
      <c r="AV2406" s="12" t="s">
        <v>22</v>
      </c>
      <c r="AW2406" s="12" t="s">
        <v>40</v>
      </c>
      <c r="AX2406" s="12" t="s">
        <v>76</v>
      </c>
      <c r="AY2406" s="191" t="s">
        <v>148</v>
      </c>
    </row>
    <row r="2407" spans="2:51" s="12" customFormat="1" ht="13.5">
      <c r="B2407" s="188"/>
      <c r="D2407" s="186" t="s">
        <v>158</v>
      </c>
      <c r="E2407" s="189" t="s">
        <v>20</v>
      </c>
      <c r="F2407" s="190" t="s">
        <v>167</v>
      </c>
      <c r="H2407" s="191" t="s">
        <v>20</v>
      </c>
      <c r="I2407" s="192"/>
      <c r="L2407" s="188"/>
      <c r="M2407" s="193"/>
      <c r="N2407" s="194"/>
      <c r="O2407" s="194"/>
      <c r="P2407" s="194"/>
      <c r="Q2407" s="194"/>
      <c r="R2407" s="194"/>
      <c r="S2407" s="194"/>
      <c r="T2407" s="195"/>
      <c r="AT2407" s="191" t="s">
        <v>158</v>
      </c>
      <c r="AU2407" s="191" t="s">
        <v>86</v>
      </c>
      <c r="AV2407" s="12" t="s">
        <v>22</v>
      </c>
      <c r="AW2407" s="12" t="s">
        <v>40</v>
      </c>
      <c r="AX2407" s="12" t="s">
        <v>76</v>
      </c>
      <c r="AY2407" s="191" t="s">
        <v>148</v>
      </c>
    </row>
    <row r="2408" spans="2:51" s="12" customFormat="1" ht="13.5">
      <c r="B2408" s="188"/>
      <c r="D2408" s="186" t="s">
        <v>158</v>
      </c>
      <c r="E2408" s="189" t="s">
        <v>20</v>
      </c>
      <c r="F2408" s="190" t="s">
        <v>168</v>
      </c>
      <c r="H2408" s="191" t="s">
        <v>20</v>
      </c>
      <c r="I2408" s="192"/>
      <c r="L2408" s="188"/>
      <c r="M2408" s="193"/>
      <c r="N2408" s="194"/>
      <c r="O2408" s="194"/>
      <c r="P2408" s="194"/>
      <c r="Q2408" s="194"/>
      <c r="R2408" s="194"/>
      <c r="S2408" s="194"/>
      <c r="T2408" s="195"/>
      <c r="AT2408" s="191" t="s">
        <v>158</v>
      </c>
      <c r="AU2408" s="191" t="s">
        <v>86</v>
      </c>
      <c r="AV2408" s="12" t="s">
        <v>22</v>
      </c>
      <c r="AW2408" s="12" t="s">
        <v>40</v>
      </c>
      <c r="AX2408" s="12" t="s">
        <v>76</v>
      </c>
      <c r="AY2408" s="191" t="s">
        <v>148</v>
      </c>
    </row>
    <row r="2409" spans="2:51" s="13" customFormat="1" ht="13.5">
      <c r="B2409" s="196"/>
      <c r="D2409" s="186" t="s">
        <v>158</v>
      </c>
      <c r="E2409" s="205" t="s">
        <v>20</v>
      </c>
      <c r="F2409" s="206" t="s">
        <v>202</v>
      </c>
      <c r="H2409" s="207">
        <v>6</v>
      </c>
      <c r="I2409" s="201"/>
      <c r="L2409" s="196"/>
      <c r="M2409" s="202"/>
      <c r="N2409" s="203"/>
      <c r="O2409" s="203"/>
      <c r="P2409" s="203"/>
      <c r="Q2409" s="203"/>
      <c r="R2409" s="203"/>
      <c r="S2409" s="203"/>
      <c r="T2409" s="204"/>
      <c r="AT2409" s="205" t="s">
        <v>158</v>
      </c>
      <c r="AU2409" s="205" t="s">
        <v>86</v>
      </c>
      <c r="AV2409" s="13" t="s">
        <v>86</v>
      </c>
      <c r="AW2409" s="13" t="s">
        <v>40</v>
      </c>
      <c r="AX2409" s="13" t="s">
        <v>76</v>
      </c>
      <c r="AY2409" s="205" t="s">
        <v>148</v>
      </c>
    </row>
    <row r="2410" spans="2:51" s="12" customFormat="1" ht="13.5">
      <c r="B2410" s="188"/>
      <c r="D2410" s="186" t="s">
        <v>158</v>
      </c>
      <c r="E2410" s="189" t="s">
        <v>20</v>
      </c>
      <c r="F2410" s="190" t="s">
        <v>293</v>
      </c>
      <c r="H2410" s="191" t="s">
        <v>20</v>
      </c>
      <c r="I2410" s="192"/>
      <c r="L2410" s="188"/>
      <c r="M2410" s="193"/>
      <c r="N2410" s="194"/>
      <c r="O2410" s="194"/>
      <c r="P2410" s="194"/>
      <c r="Q2410" s="194"/>
      <c r="R2410" s="194"/>
      <c r="S2410" s="194"/>
      <c r="T2410" s="195"/>
      <c r="AT2410" s="191" t="s">
        <v>158</v>
      </c>
      <c r="AU2410" s="191" t="s">
        <v>86</v>
      </c>
      <c r="AV2410" s="12" t="s">
        <v>22</v>
      </c>
      <c r="AW2410" s="12" t="s">
        <v>40</v>
      </c>
      <c r="AX2410" s="12" t="s">
        <v>76</v>
      </c>
      <c r="AY2410" s="191" t="s">
        <v>148</v>
      </c>
    </row>
    <row r="2411" spans="2:51" s="12" customFormat="1" ht="13.5">
      <c r="B2411" s="188"/>
      <c r="D2411" s="186" t="s">
        <v>158</v>
      </c>
      <c r="E2411" s="189" t="s">
        <v>20</v>
      </c>
      <c r="F2411" s="190" t="s">
        <v>1458</v>
      </c>
      <c r="H2411" s="191" t="s">
        <v>20</v>
      </c>
      <c r="I2411" s="192"/>
      <c r="L2411" s="188"/>
      <c r="M2411" s="193"/>
      <c r="N2411" s="194"/>
      <c r="O2411" s="194"/>
      <c r="P2411" s="194"/>
      <c r="Q2411" s="194"/>
      <c r="R2411" s="194"/>
      <c r="S2411" s="194"/>
      <c r="T2411" s="195"/>
      <c r="AT2411" s="191" t="s">
        <v>158</v>
      </c>
      <c r="AU2411" s="191" t="s">
        <v>86</v>
      </c>
      <c r="AV2411" s="12" t="s">
        <v>22</v>
      </c>
      <c r="AW2411" s="12" t="s">
        <v>40</v>
      </c>
      <c r="AX2411" s="12" t="s">
        <v>76</v>
      </c>
      <c r="AY2411" s="191" t="s">
        <v>148</v>
      </c>
    </row>
    <row r="2412" spans="2:51" s="12" customFormat="1" ht="13.5">
      <c r="B2412" s="188"/>
      <c r="D2412" s="186" t="s">
        <v>158</v>
      </c>
      <c r="E2412" s="189" t="s">
        <v>20</v>
      </c>
      <c r="F2412" s="190" t="s">
        <v>1459</v>
      </c>
      <c r="H2412" s="191" t="s">
        <v>20</v>
      </c>
      <c r="I2412" s="192"/>
      <c r="L2412" s="188"/>
      <c r="M2412" s="193"/>
      <c r="N2412" s="194"/>
      <c r="O2412" s="194"/>
      <c r="P2412" s="194"/>
      <c r="Q2412" s="194"/>
      <c r="R2412" s="194"/>
      <c r="S2412" s="194"/>
      <c r="T2412" s="195"/>
      <c r="AT2412" s="191" t="s">
        <v>158</v>
      </c>
      <c r="AU2412" s="191" t="s">
        <v>86</v>
      </c>
      <c r="AV2412" s="12" t="s">
        <v>22</v>
      </c>
      <c r="AW2412" s="12" t="s">
        <v>40</v>
      </c>
      <c r="AX2412" s="12" t="s">
        <v>76</v>
      </c>
      <c r="AY2412" s="191" t="s">
        <v>148</v>
      </c>
    </row>
    <row r="2413" spans="2:51" s="13" customFormat="1" ht="13.5">
      <c r="B2413" s="196"/>
      <c r="D2413" s="186" t="s">
        <v>158</v>
      </c>
      <c r="E2413" s="205" t="s">
        <v>20</v>
      </c>
      <c r="F2413" s="206" t="s">
        <v>1460</v>
      </c>
      <c r="H2413" s="207">
        <v>25</v>
      </c>
      <c r="I2413" s="201"/>
      <c r="L2413" s="196"/>
      <c r="M2413" s="202"/>
      <c r="N2413" s="203"/>
      <c r="O2413" s="203"/>
      <c r="P2413" s="203"/>
      <c r="Q2413" s="203"/>
      <c r="R2413" s="203"/>
      <c r="S2413" s="203"/>
      <c r="T2413" s="204"/>
      <c r="AT2413" s="205" t="s">
        <v>158</v>
      </c>
      <c r="AU2413" s="205" t="s">
        <v>86</v>
      </c>
      <c r="AV2413" s="13" t="s">
        <v>86</v>
      </c>
      <c r="AW2413" s="13" t="s">
        <v>40</v>
      </c>
      <c r="AX2413" s="13" t="s">
        <v>76</v>
      </c>
      <c r="AY2413" s="205" t="s">
        <v>148</v>
      </c>
    </row>
    <row r="2414" spans="2:51" s="15" customFormat="1" ht="13.5">
      <c r="B2414" s="216"/>
      <c r="D2414" s="197" t="s">
        <v>158</v>
      </c>
      <c r="E2414" s="217" t="s">
        <v>20</v>
      </c>
      <c r="F2414" s="218" t="s">
        <v>191</v>
      </c>
      <c r="H2414" s="219">
        <v>31</v>
      </c>
      <c r="I2414" s="220"/>
      <c r="L2414" s="216"/>
      <c r="M2414" s="221"/>
      <c r="N2414" s="222"/>
      <c r="O2414" s="222"/>
      <c r="P2414" s="222"/>
      <c r="Q2414" s="222"/>
      <c r="R2414" s="222"/>
      <c r="S2414" s="222"/>
      <c r="T2414" s="223"/>
      <c r="AT2414" s="224" t="s">
        <v>158</v>
      </c>
      <c r="AU2414" s="224" t="s">
        <v>86</v>
      </c>
      <c r="AV2414" s="15" t="s">
        <v>155</v>
      </c>
      <c r="AW2414" s="15" t="s">
        <v>40</v>
      </c>
      <c r="AX2414" s="15" t="s">
        <v>22</v>
      </c>
      <c r="AY2414" s="224" t="s">
        <v>148</v>
      </c>
    </row>
    <row r="2415" spans="2:65" s="1" customFormat="1" ht="22.5" customHeight="1">
      <c r="B2415" s="173"/>
      <c r="C2415" s="174" t="s">
        <v>1439</v>
      </c>
      <c r="D2415" s="174" t="s">
        <v>150</v>
      </c>
      <c r="E2415" s="175" t="s">
        <v>1466</v>
      </c>
      <c r="F2415" s="176" t="s">
        <v>1467</v>
      </c>
      <c r="G2415" s="177" t="s">
        <v>153</v>
      </c>
      <c r="H2415" s="178">
        <v>31</v>
      </c>
      <c r="I2415" s="179"/>
      <c r="J2415" s="180">
        <f>ROUND(I2415*H2415,2)</f>
        <v>0</v>
      </c>
      <c r="K2415" s="176" t="s">
        <v>154</v>
      </c>
      <c r="L2415" s="36"/>
      <c r="M2415" s="181" t="s">
        <v>20</v>
      </c>
      <c r="N2415" s="182" t="s">
        <v>48</v>
      </c>
      <c r="O2415" s="37"/>
      <c r="P2415" s="183">
        <f>O2415*H2415</f>
        <v>0</v>
      </c>
      <c r="Q2415" s="183">
        <v>0.00012</v>
      </c>
      <c r="R2415" s="183">
        <f>Q2415*H2415</f>
        <v>0.00372</v>
      </c>
      <c r="S2415" s="183">
        <v>0</v>
      </c>
      <c r="T2415" s="184">
        <f>S2415*H2415</f>
        <v>0</v>
      </c>
      <c r="AR2415" s="19" t="s">
        <v>258</v>
      </c>
      <c r="AT2415" s="19" t="s">
        <v>150</v>
      </c>
      <c r="AU2415" s="19" t="s">
        <v>86</v>
      </c>
      <c r="AY2415" s="19" t="s">
        <v>148</v>
      </c>
      <c r="BE2415" s="185">
        <f>IF(N2415="základní",J2415,0)</f>
        <v>0</v>
      </c>
      <c r="BF2415" s="185">
        <f>IF(N2415="snížená",J2415,0)</f>
        <v>0</v>
      </c>
      <c r="BG2415" s="185">
        <f>IF(N2415="zákl. přenesená",J2415,0)</f>
        <v>0</v>
      </c>
      <c r="BH2415" s="185">
        <f>IF(N2415="sníž. přenesená",J2415,0)</f>
        <v>0</v>
      </c>
      <c r="BI2415" s="185">
        <f>IF(N2415="nulová",J2415,0)</f>
        <v>0</v>
      </c>
      <c r="BJ2415" s="19" t="s">
        <v>86</v>
      </c>
      <c r="BK2415" s="185">
        <f>ROUND(I2415*H2415,2)</f>
        <v>0</v>
      </c>
      <c r="BL2415" s="19" t="s">
        <v>258</v>
      </c>
      <c r="BM2415" s="19" t="s">
        <v>1468</v>
      </c>
    </row>
    <row r="2416" spans="2:47" s="1" customFormat="1" ht="13.5">
      <c r="B2416" s="36"/>
      <c r="D2416" s="186" t="s">
        <v>156</v>
      </c>
      <c r="F2416" s="187" t="s">
        <v>1469</v>
      </c>
      <c r="I2416" s="147"/>
      <c r="L2416" s="36"/>
      <c r="M2416" s="65"/>
      <c r="N2416" s="37"/>
      <c r="O2416" s="37"/>
      <c r="P2416" s="37"/>
      <c r="Q2416" s="37"/>
      <c r="R2416" s="37"/>
      <c r="S2416" s="37"/>
      <c r="T2416" s="66"/>
      <c r="AT2416" s="19" t="s">
        <v>156</v>
      </c>
      <c r="AU2416" s="19" t="s">
        <v>86</v>
      </c>
    </row>
    <row r="2417" spans="2:51" s="12" customFormat="1" ht="13.5">
      <c r="B2417" s="188"/>
      <c r="D2417" s="186" t="s">
        <v>158</v>
      </c>
      <c r="E2417" s="189" t="s">
        <v>20</v>
      </c>
      <c r="F2417" s="190" t="s">
        <v>1465</v>
      </c>
      <c r="H2417" s="191" t="s">
        <v>20</v>
      </c>
      <c r="I2417" s="192"/>
      <c r="L2417" s="188"/>
      <c r="M2417" s="193"/>
      <c r="N2417" s="194"/>
      <c r="O2417" s="194"/>
      <c r="P2417" s="194"/>
      <c r="Q2417" s="194"/>
      <c r="R2417" s="194"/>
      <c r="S2417" s="194"/>
      <c r="T2417" s="195"/>
      <c r="AT2417" s="191" t="s">
        <v>158</v>
      </c>
      <c r="AU2417" s="191" t="s">
        <v>86</v>
      </c>
      <c r="AV2417" s="12" t="s">
        <v>22</v>
      </c>
      <c r="AW2417" s="12" t="s">
        <v>40</v>
      </c>
      <c r="AX2417" s="12" t="s">
        <v>76</v>
      </c>
      <c r="AY2417" s="191" t="s">
        <v>148</v>
      </c>
    </row>
    <row r="2418" spans="2:51" s="12" customFormat="1" ht="13.5">
      <c r="B2418" s="188"/>
      <c r="D2418" s="186" t="s">
        <v>158</v>
      </c>
      <c r="E2418" s="189" t="s">
        <v>20</v>
      </c>
      <c r="F2418" s="190" t="s">
        <v>167</v>
      </c>
      <c r="H2418" s="191" t="s">
        <v>20</v>
      </c>
      <c r="I2418" s="192"/>
      <c r="L2418" s="188"/>
      <c r="M2418" s="193"/>
      <c r="N2418" s="194"/>
      <c r="O2418" s="194"/>
      <c r="P2418" s="194"/>
      <c r="Q2418" s="194"/>
      <c r="R2418" s="194"/>
      <c r="S2418" s="194"/>
      <c r="T2418" s="195"/>
      <c r="AT2418" s="191" t="s">
        <v>158</v>
      </c>
      <c r="AU2418" s="191" t="s">
        <v>86</v>
      </c>
      <c r="AV2418" s="12" t="s">
        <v>22</v>
      </c>
      <c r="AW2418" s="12" t="s">
        <v>40</v>
      </c>
      <c r="AX2418" s="12" t="s">
        <v>76</v>
      </c>
      <c r="AY2418" s="191" t="s">
        <v>148</v>
      </c>
    </row>
    <row r="2419" spans="2:51" s="12" customFormat="1" ht="13.5">
      <c r="B2419" s="188"/>
      <c r="D2419" s="186" t="s">
        <v>158</v>
      </c>
      <c r="E2419" s="189" t="s">
        <v>20</v>
      </c>
      <c r="F2419" s="190" t="s">
        <v>168</v>
      </c>
      <c r="H2419" s="191" t="s">
        <v>20</v>
      </c>
      <c r="I2419" s="192"/>
      <c r="L2419" s="188"/>
      <c r="M2419" s="193"/>
      <c r="N2419" s="194"/>
      <c r="O2419" s="194"/>
      <c r="P2419" s="194"/>
      <c r="Q2419" s="194"/>
      <c r="R2419" s="194"/>
      <c r="S2419" s="194"/>
      <c r="T2419" s="195"/>
      <c r="AT2419" s="191" t="s">
        <v>158</v>
      </c>
      <c r="AU2419" s="191" t="s">
        <v>86</v>
      </c>
      <c r="AV2419" s="12" t="s">
        <v>22</v>
      </c>
      <c r="AW2419" s="12" t="s">
        <v>40</v>
      </c>
      <c r="AX2419" s="12" t="s">
        <v>76</v>
      </c>
      <c r="AY2419" s="191" t="s">
        <v>148</v>
      </c>
    </row>
    <row r="2420" spans="2:51" s="13" customFormat="1" ht="13.5">
      <c r="B2420" s="196"/>
      <c r="D2420" s="186" t="s">
        <v>158</v>
      </c>
      <c r="E2420" s="205" t="s">
        <v>20</v>
      </c>
      <c r="F2420" s="206" t="s">
        <v>202</v>
      </c>
      <c r="H2420" s="207">
        <v>6</v>
      </c>
      <c r="I2420" s="201"/>
      <c r="L2420" s="196"/>
      <c r="M2420" s="202"/>
      <c r="N2420" s="203"/>
      <c r="O2420" s="203"/>
      <c r="P2420" s="203"/>
      <c r="Q2420" s="203"/>
      <c r="R2420" s="203"/>
      <c r="S2420" s="203"/>
      <c r="T2420" s="204"/>
      <c r="AT2420" s="205" t="s">
        <v>158</v>
      </c>
      <c r="AU2420" s="205" t="s">
        <v>86</v>
      </c>
      <c r="AV2420" s="13" t="s">
        <v>86</v>
      </c>
      <c r="AW2420" s="13" t="s">
        <v>40</v>
      </c>
      <c r="AX2420" s="13" t="s">
        <v>76</v>
      </c>
      <c r="AY2420" s="205" t="s">
        <v>148</v>
      </c>
    </row>
    <row r="2421" spans="2:51" s="12" customFormat="1" ht="13.5">
      <c r="B2421" s="188"/>
      <c r="D2421" s="186" t="s">
        <v>158</v>
      </c>
      <c r="E2421" s="189" t="s">
        <v>20</v>
      </c>
      <c r="F2421" s="190" t="s">
        <v>293</v>
      </c>
      <c r="H2421" s="191" t="s">
        <v>20</v>
      </c>
      <c r="I2421" s="192"/>
      <c r="L2421" s="188"/>
      <c r="M2421" s="193"/>
      <c r="N2421" s="194"/>
      <c r="O2421" s="194"/>
      <c r="P2421" s="194"/>
      <c r="Q2421" s="194"/>
      <c r="R2421" s="194"/>
      <c r="S2421" s="194"/>
      <c r="T2421" s="195"/>
      <c r="AT2421" s="191" t="s">
        <v>158</v>
      </c>
      <c r="AU2421" s="191" t="s">
        <v>86</v>
      </c>
      <c r="AV2421" s="12" t="s">
        <v>22</v>
      </c>
      <c r="AW2421" s="12" t="s">
        <v>40</v>
      </c>
      <c r="AX2421" s="12" t="s">
        <v>76</v>
      </c>
      <c r="AY2421" s="191" t="s">
        <v>148</v>
      </c>
    </row>
    <row r="2422" spans="2:51" s="12" customFormat="1" ht="13.5">
      <c r="B2422" s="188"/>
      <c r="D2422" s="186" t="s">
        <v>158</v>
      </c>
      <c r="E2422" s="189" t="s">
        <v>20</v>
      </c>
      <c r="F2422" s="190" t="s">
        <v>1458</v>
      </c>
      <c r="H2422" s="191" t="s">
        <v>20</v>
      </c>
      <c r="I2422" s="192"/>
      <c r="L2422" s="188"/>
      <c r="M2422" s="193"/>
      <c r="N2422" s="194"/>
      <c r="O2422" s="194"/>
      <c r="P2422" s="194"/>
      <c r="Q2422" s="194"/>
      <c r="R2422" s="194"/>
      <c r="S2422" s="194"/>
      <c r="T2422" s="195"/>
      <c r="AT2422" s="191" t="s">
        <v>158</v>
      </c>
      <c r="AU2422" s="191" t="s">
        <v>86</v>
      </c>
      <c r="AV2422" s="12" t="s">
        <v>22</v>
      </c>
      <c r="AW2422" s="12" t="s">
        <v>40</v>
      </c>
      <c r="AX2422" s="12" t="s">
        <v>76</v>
      </c>
      <c r="AY2422" s="191" t="s">
        <v>148</v>
      </c>
    </row>
    <row r="2423" spans="2:51" s="12" customFormat="1" ht="13.5">
      <c r="B2423" s="188"/>
      <c r="D2423" s="186" t="s">
        <v>158</v>
      </c>
      <c r="E2423" s="189" t="s">
        <v>20</v>
      </c>
      <c r="F2423" s="190" t="s">
        <v>1459</v>
      </c>
      <c r="H2423" s="191" t="s">
        <v>20</v>
      </c>
      <c r="I2423" s="192"/>
      <c r="L2423" s="188"/>
      <c r="M2423" s="193"/>
      <c r="N2423" s="194"/>
      <c r="O2423" s="194"/>
      <c r="P2423" s="194"/>
      <c r="Q2423" s="194"/>
      <c r="R2423" s="194"/>
      <c r="S2423" s="194"/>
      <c r="T2423" s="195"/>
      <c r="AT2423" s="191" t="s">
        <v>158</v>
      </c>
      <c r="AU2423" s="191" t="s">
        <v>86</v>
      </c>
      <c r="AV2423" s="12" t="s">
        <v>22</v>
      </c>
      <c r="AW2423" s="12" t="s">
        <v>40</v>
      </c>
      <c r="AX2423" s="12" t="s">
        <v>76</v>
      </c>
      <c r="AY2423" s="191" t="s">
        <v>148</v>
      </c>
    </row>
    <row r="2424" spans="2:51" s="13" customFormat="1" ht="13.5">
      <c r="B2424" s="196"/>
      <c r="D2424" s="186" t="s">
        <v>158</v>
      </c>
      <c r="E2424" s="205" t="s">
        <v>20</v>
      </c>
      <c r="F2424" s="206" t="s">
        <v>1460</v>
      </c>
      <c r="H2424" s="207">
        <v>25</v>
      </c>
      <c r="I2424" s="201"/>
      <c r="L2424" s="196"/>
      <c r="M2424" s="202"/>
      <c r="N2424" s="203"/>
      <c r="O2424" s="203"/>
      <c r="P2424" s="203"/>
      <c r="Q2424" s="203"/>
      <c r="R2424" s="203"/>
      <c r="S2424" s="203"/>
      <c r="T2424" s="204"/>
      <c r="AT2424" s="205" t="s">
        <v>158</v>
      </c>
      <c r="AU2424" s="205" t="s">
        <v>86</v>
      </c>
      <c r="AV2424" s="13" t="s">
        <v>86</v>
      </c>
      <c r="AW2424" s="13" t="s">
        <v>40</v>
      </c>
      <c r="AX2424" s="13" t="s">
        <v>76</v>
      </c>
      <c r="AY2424" s="205" t="s">
        <v>148</v>
      </c>
    </row>
    <row r="2425" spans="2:51" s="15" customFormat="1" ht="13.5">
      <c r="B2425" s="216"/>
      <c r="D2425" s="197" t="s">
        <v>158</v>
      </c>
      <c r="E2425" s="217" t="s">
        <v>20</v>
      </c>
      <c r="F2425" s="218" t="s">
        <v>191</v>
      </c>
      <c r="H2425" s="219">
        <v>31</v>
      </c>
      <c r="I2425" s="220"/>
      <c r="L2425" s="216"/>
      <c r="M2425" s="221"/>
      <c r="N2425" s="222"/>
      <c r="O2425" s="222"/>
      <c r="P2425" s="222"/>
      <c r="Q2425" s="222"/>
      <c r="R2425" s="222"/>
      <c r="S2425" s="222"/>
      <c r="T2425" s="223"/>
      <c r="AT2425" s="224" t="s">
        <v>158</v>
      </c>
      <c r="AU2425" s="224" t="s">
        <v>86</v>
      </c>
      <c r="AV2425" s="15" t="s">
        <v>155</v>
      </c>
      <c r="AW2425" s="15" t="s">
        <v>40</v>
      </c>
      <c r="AX2425" s="15" t="s">
        <v>22</v>
      </c>
      <c r="AY2425" s="224" t="s">
        <v>148</v>
      </c>
    </row>
    <row r="2426" spans="2:65" s="1" customFormat="1" ht="22.5" customHeight="1">
      <c r="B2426" s="173"/>
      <c r="C2426" s="174" t="s">
        <v>1443</v>
      </c>
      <c r="D2426" s="174" t="s">
        <v>150</v>
      </c>
      <c r="E2426" s="175" t="s">
        <v>1470</v>
      </c>
      <c r="F2426" s="176" t="s">
        <v>1471</v>
      </c>
      <c r="G2426" s="177" t="s">
        <v>153</v>
      </c>
      <c r="H2426" s="178">
        <v>31</v>
      </c>
      <c r="I2426" s="179"/>
      <c r="J2426" s="180">
        <f>ROUND(I2426*H2426,2)</f>
        <v>0</v>
      </c>
      <c r="K2426" s="176" t="s">
        <v>154</v>
      </c>
      <c r="L2426" s="36"/>
      <c r="M2426" s="181" t="s">
        <v>20</v>
      </c>
      <c r="N2426" s="182" t="s">
        <v>48</v>
      </c>
      <c r="O2426" s="37"/>
      <c r="P2426" s="183">
        <f>O2426*H2426</f>
        <v>0</v>
      </c>
      <c r="Q2426" s="183">
        <v>0.00012</v>
      </c>
      <c r="R2426" s="183">
        <f>Q2426*H2426</f>
        <v>0.00372</v>
      </c>
      <c r="S2426" s="183">
        <v>0</v>
      </c>
      <c r="T2426" s="184">
        <f>S2426*H2426</f>
        <v>0</v>
      </c>
      <c r="AR2426" s="19" t="s">
        <v>258</v>
      </c>
      <c r="AT2426" s="19" t="s">
        <v>150</v>
      </c>
      <c r="AU2426" s="19" t="s">
        <v>86</v>
      </c>
      <c r="AY2426" s="19" t="s">
        <v>148</v>
      </c>
      <c r="BE2426" s="185">
        <f>IF(N2426="základní",J2426,0)</f>
        <v>0</v>
      </c>
      <c r="BF2426" s="185">
        <f>IF(N2426="snížená",J2426,0)</f>
        <v>0</v>
      </c>
      <c r="BG2426" s="185">
        <f>IF(N2426="zákl. přenesená",J2426,0)</f>
        <v>0</v>
      </c>
      <c r="BH2426" s="185">
        <f>IF(N2426="sníž. přenesená",J2426,0)</f>
        <v>0</v>
      </c>
      <c r="BI2426" s="185">
        <f>IF(N2426="nulová",J2426,0)</f>
        <v>0</v>
      </c>
      <c r="BJ2426" s="19" t="s">
        <v>86</v>
      </c>
      <c r="BK2426" s="185">
        <f>ROUND(I2426*H2426,2)</f>
        <v>0</v>
      </c>
      <c r="BL2426" s="19" t="s">
        <v>258</v>
      </c>
      <c r="BM2426" s="19" t="s">
        <v>1472</v>
      </c>
    </row>
    <row r="2427" spans="2:47" s="1" customFormat="1" ht="13.5">
      <c r="B2427" s="36"/>
      <c r="D2427" s="186" t="s">
        <v>156</v>
      </c>
      <c r="F2427" s="187" t="s">
        <v>1473</v>
      </c>
      <c r="I2427" s="147"/>
      <c r="L2427" s="36"/>
      <c r="M2427" s="65"/>
      <c r="N2427" s="37"/>
      <c r="O2427" s="37"/>
      <c r="P2427" s="37"/>
      <c r="Q2427" s="37"/>
      <c r="R2427" s="37"/>
      <c r="S2427" s="37"/>
      <c r="T2427" s="66"/>
      <c r="AT2427" s="19" t="s">
        <v>156</v>
      </c>
      <c r="AU2427" s="19" t="s">
        <v>86</v>
      </c>
    </row>
    <row r="2428" spans="2:51" s="12" customFormat="1" ht="13.5">
      <c r="B2428" s="188"/>
      <c r="D2428" s="186" t="s">
        <v>158</v>
      </c>
      <c r="E2428" s="189" t="s">
        <v>20</v>
      </c>
      <c r="F2428" s="190" t="s">
        <v>1465</v>
      </c>
      <c r="H2428" s="191" t="s">
        <v>20</v>
      </c>
      <c r="I2428" s="192"/>
      <c r="L2428" s="188"/>
      <c r="M2428" s="193"/>
      <c r="N2428" s="194"/>
      <c r="O2428" s="194"/>
      <c r="P2428" s="194"/>
      <c r="Q2428" s="194"/>
      <c r="R2428" s="194"/>
      <c r="S2428" s="194"/>
      <c r="T2428" s="195"/>
      <c r="AT2428" s="191" t="s">
        <v>158</v>
      </c>
      <c r="AU2428" s="191" t="s">
        <v>86</v>
      </c>
      <c r="AV2428" s="12" t="s">
        <v>22</v>
      </c>
      <c r="AW2428" s="12" t="s">
        <v>40</v>
      </c>
      <c r="AX2428" s="12" t="s">
        <v>76</v>
      </c>
      <c r="AY2428" s="191" t="s">
        <v>148</v>
      </c>
    </row>
    <row r="2429" spans="2:51" s="12" customFormat="1" ht="13.5">
      <c r="B2429" s="188"/>
      <c r="D2429" s="186" t="s">
        <v>158</v>
      </c>
      <c r="E2429" s="189" t="s">
        <v>20</v>
      </c>
      <c r="F2429" s="190" t="s">
        <v>167</v>
      </c>
      <c r="H2429" s="191" t="s">
        <v>20</v>
      </c>
      <c r="I2429" s="192"/>
      <c r="L2429" s="188"/>
      <c r="M2429" s="193"/>
      <c r="N2429" s="194"/>
      <c r="O2429" s="194"/>
      <c r="P2429" s="194"/>
      <c r="Q2429" s="194"/>
      <c r="R2429" s="194"/>
      <c r="S2429" s="194"/>
      <c r="T2429" s="195"/>
      <c r="AT2429" s="191" t="s">
        <v>158</v>
      </c>
      <c r="AU2429" s="191" t="s">
        <v>86</v>
      </c>
      <c r="AV2429" s="12" t="s">
        <v>22</v>
      </c>
      <c r="AW2429" s="12" t="s">
        <v>40</v>
      </c>
      <c r="AX2429" s="12" t="s">
        <v>76</v>
      </c>
      <c r="AY2429" s="191" t="s">
        <v>148</v>
      </c>
    </row>
    <row r="2430" spans="2:51" s="12" customFormat="1" ht="13.5">
      <c r="B2430" s="188"/>
      <c r="D2430" s="186" t="s">
        <v>158</v>
      </c>
      <c r="E2430" s="189" t="s">
        <v>20</v>
      </c>
      <c r="F2430" s="190" t="s">
        <v>168</v>
      </c>
      <c r="H2430" s="191" t="s">
        <v>20</v>
      </c>
      <c r="I2430" s="192"/>
      <c r="L2430" s="188"/>
      <c r="M2430" s="193"/>
      <c r="N2430" s="194"/>
      <c r="O2430" s="194"/>
      <c r="P2430" s="194"/>
      <c r="Q2430" s="194"/>
      <c r="R2430" s="194"/>
      <c r="S2430" s="194"/>
      <c r="T2430" s="195"/>
      <c r="AT2430" s="191" t="s">
        <v>158</v>
      </c>
      <c r="AU2430" s="191" t="s">
        <v>86</v>
      </c>
      <c r="AV2430" s="12" t="s">
        <v>22</v>
      </c>
      <c r="AW2430" s="12" t="s">
        <v>40</v>
      </c>
      <c r="AX2430" s="12" t="s">
        <v>76</v>
      </c>
      <c r="AY2430" s="191" t="s">
        <v>148</v>
      </c>
    </row>
    <row r="2431" spans="2:51" s="13" customFormat="1" ht="13.5">
      <c r="B2431" s="196"/>
      <c r="D2431" s="186" t="s">
        <v>158</v>
      </c>
      <c r="E2431" s="205" t="s">
        <v>20</v>
      </c>
      <c r="F2431" s="206" t="s">
        <v>202</v>
      </c>
      <c r="H2431" s="207">
        <v>6</v>
      </c>
      <c r="I2431" s="201"/>
      <c r="L2431" s="196"/>
      <c r="M2431" s="202"/>
      <c r="N2431" s="203"/>
      <c r="O2431" s="203"/>
      <c r="P2431" s="203"/>
      <c r="Q2431" s="203"/>
      <c r="R2431" s="203"/>
      <c r="S2431" s="203"/>
      <c r="T2431" s="204"/>
      <c r="AT2431" s="205" t="s">
        <v>158</v>
      </c>
      <c r="AU2431" s="205" t="s">
        <v>86</v>
      </c>
      <c r="AV2431" s="13" t="s">
        <v>86</v>
      </c>
      <c r="AW2431" s="13" t="s">
        <v>40</v>
      </c>
      <c r="AX2431" s="13" t="s">
        <v>76</v>
      </c>
      <c r="AY2431" s="205" t="s">
        <v>148</v>
      </c>
    </row>
    <row r="2432" spans="2:51" s="12" customFormat="1" ht="13.5">
      <c r="B2432" s="188"/>
      <c r="D2432" s="186" t="s">
        <v>158</v>
      </c>
      <c r="E2432" s="189" t="s">
        <v>20</v>
      </c>
      <c r="F2432" s="190" t="s">
        <v>293</v>
      </c>
      <c r="H2432" s="191" t="s">
        <v>20</v>
      </c>
      <c r="I2432" s="192"/>
      <c r="L2432" s="188"/>
      <c r="M2432" s="193"/>
      <c r="N2432" s="194"/>
      <c r="O2432" s="194"/>
      <c r="P2432" s="194"/>
      <c r="Q2432" s="194"/>
      <c r="R2432" s="194"/>
      <c r="S2432" s="194"/>
      <c r="T2432" s="195"/>
      <c r="AT2432" s="191" t="s">
        <v>158</v>
      </c>
      <c r="AU2432" s="191" t="s">
        <v>86</v>
      </c>
      <c r="AV2432" s="12" t="s">
        <v>22</v>
      </c>
      <c r="AW2432" s="12" t="s">
        <v>40</v>
      </c>
      <c r="AX2432" s="12" t="s">
        <v>76</v>
      </c>
      <c r="AY2432" s="191" t="s">
        <v>148</v>
      </c>
    </row>
    <row r="2433" spans="2:51" s="12" customFormat="1" ht="13.5">
      <c r="B2433" s="188"/>
      <c r="D2433" s="186" t="s">
        <v>158</v>
      </c>
      <c r="E2433" s="189" t="s">
        <v>20</v>
      </c>
      <c r="F2433" s="190" t="s">
        <v>1458</v>
      </c>
      <c r="H2433" s="191" t="s">
        <v>20</v>
      </c>
      <c r="I2433" s="192"/>
      <c r="L2433" s="188"/>
      <c r="M2433" s="193"/>
      <c r="N2433" s="194"/>
      <c r="O2433" s="194"/>
      <c r="P2433" s="194"/>
      <c r="Q2433" s="194"/>
      <c r="R2433" s="194"/>
      <c r="S2433" s="194"/>
      <c r="T2433" s="195"/>
      <c r="AT2433" s="191" t="s">
        <v>158</v>
      </c>
      <c r="AU2433" s="191" t="s">
        <v>86</v>
      </c>
      <c r="AV2433" s="12" t="s">
        <v>22</v>
      </c>
      <c r="AW2433" s="12" t="s">
        <v>40</v>
      </c>
      <c r="AX2433" s="12" t="s">
        <v>76</v>
      </c>
      <c r="AY2433" s="191" t="s">
        <v>148</v>
      </c>
    </row>
    <row r="2434" spans="2:51" s="12" customFormat="1" ht="13.5">
      <c r="B2434" s="188"/>
      <c r="D2434" s="186" t="s">
        <v>158</v>
      </c>
      <c r="E2434" s="189" t="s">
        <v>20</v>
      </c>
      <c r="F2434" s="190" t="s">
        <v>1459</v>
      </c>
      <c r="H2434" s="191" t="s">
        <v>20</v>
      </c>
      <c r="I2434" s="192"/>
      <c r="L2434" s="188"/>
      <c r="M2434" s="193"/>
      <c r="N2434" s="194"/>
      <c r="O2434" s="194"/>
      <c r="P2434" s="194"/>
      <c r="Q2434" s="194"/>
      <c r="R2434" s="194"/>
      <c r="S2434" s="194"/>
      <c r="T2434" s="195"/>
      <c r="AT2434" s="191" t="s">
        <v>158</v>
      </c>
      <c r="AU2434" s="191" t="s">
        <v>86</v>
      </c>
      <c r="AV2434" s="12" t="s">
        <v>22</v>
      </c>
      <c r="AW2434" s="12" t="s">
        <v>40</v>
      </c>
      <c r="AX2434" s="12" t="s">
        <v>76</v>
      </c>
      <c r="AY2434" s="191" t="s">
        <v>148</v>
      </c>
    </row>
    <row r="2435" spans="2:51" s="13" customFormat="1" ht="13.5">
      <c r="B2435" s="196"/>
      <c r="D2435" s="186" t="s">
        <v>158</v>
      </c>
      <c r="E2435" s="205" t="s">
        <v>20</v>
      </c>
      <c r="F2435" s="206" t="s">
        <v>1460</v>
      </c>
      <c r="H2435" s="207">
        <v>25</v>
      </c>
      <c r="I2435" s="201"/>
      <c r="L2435" s="196"/>
      <c r="M2435" s="202"/>
      <c r="N2435" s="203"/>
      <c r="O2435" s="203"/>
      <c r="P2435" s="203"/>
      <c r="Q2435" s="203"/>
      <c r="R2435" s="203"/>
      <c r="S2435" s="203"/>
      <c r="T2435" s="204"/>
      <c r="AT2435" s="205" t="s">
        <v>158</v>
      </c>
      <c r="AU2435" s="205" t="s">
        <v>86</v>
      </c>
      <c r="AV2435" s="13" t="s">
        <v>86</v>
      </c>
      <c r="AW2435" s="13" t="s">
        <v>40</v>
      </c>
      <c r="AX2435" s="13" t="s">
        <v>76</v>
      </c>
      <c r="AY2435" s="205" t="s">
        <v>148</v>
      </c>
    </row>
    <row r="2436" spans="2:51" s="15" customFormat="1" ht="13.5">
      <c r="B2436" s="216"/>
      <c r="D2436" s="186" t="s">
        <v>158</v>
      </c>
      <c r="E2436" s="235" t="s">
        <v>20</v>
      </c>
      <c r="F2436" s="236" t="s">
        <v>191</v>
      </c>
      <c r="H2436" s="237">
        <v>31</v>
      </c>
      <c r="I2436" s="220"/>
      <c r="L2436" s="216"/>
      <c r="M2436" s="221"/>
      <c r="N2436" s="222"/>
      <c r="O2436" s="222"/>
      <c r="P2436" s="222"/>
      <c r="Q2436" s="222"/>
      <c r="R2436" s="222"/>
      <c r="S2436" s="222"/>
      <c r="T2436" s="223"/>
      <c r="AT2436" s="224" t="s">
        <v>158</v>
      </c>
      <c r="AU2436" s="224" t="s">
        <v>86</v>
      </c>
      <c r="AV2436" s="15" t="s">
        <v>155</v>
      </c>
      <c r="AW2436" s="15" t="s">
        <v>40</v>
      </c>
      <c r="AX2436" s="15" t="s">
        <v>22</v>
      </c>
      <c r="AY2436" s="224" t="s">
        <v>148</v>
      </c>
    </row>
    <row r="2437" spans="2:63" s="11" customFormat="1" ht="29.25" customHeight="1">
      <c r="B2437" s="159"/>
      <c r="D2437" s="170" t="s">
        <v>75</v>
      </c>
      <c r="E2437" s="171" t="s">
        <v>1474</v>
      </c>
      <c r="F2437" s="171" t="s">
        <v>1475</v>
      </c>
      <c r="I2437" s="162"/>
      <c r="J2437" s="172">
        <f>BK2437</f>
        <v>0</v>
      </c>
      <c r="L2437" s="159"/>
      <c r="M2437" s="164"/>
      <c r="N2437" s="165"/>
      <c r="O2437" s="165"/>
      <c r="P2437" s="166">
        <f>SUM(P2438:P2470)</f>
        <v>0</v>
      </c>
      <c r="Q2437" s="165"/>
      <c r="R2437" s="166">
        <f>SUM(R2438:R2470)</f>
        <v>0.10910901840000001</v>
      </c>
      <c r="S2437" s="165"/>
      <c r="T2437" s="167">
        <f>SUM(T2438:T2470)</f>
        <v>0</v>
      </c>
      <c r="AR2437" s="160" t="s">
        <v>86</v>
      </c>
      <c r="AT2437" s="168" t="s">
        <v>75</v>
      </c>
      <c r="AU2437" s="168" t="s">
        <v>22</v>
      </c>
      <c r="AY2437" s="160" t="s">
        <v>148</v>
      </c>
      <c r="BK2437" s="169">
        <f>SUM(BK2438:BK2470)</f>
        <v>0</v>
      </c>
    </row>
    <row r="2438" spans="2:65" s="1" customFormat="1" ht="22.5" customHeight="1">
      <c r="B2438" s="173"/>
      <c r="C2438" s="174" t="s">
        <v>1448</v>
      </c>
      <c r="D2438" s="174" t="s">
        <v>150</v>
      </c>
      <c r="E2438" s="175" t="s">
        <v>1476</v>
      </c>
      <c r="F2438" s="176" t="s">
        <v>1477</v>
      </c>
      <c r="G2438" s="177" t="s">
        <v>153</v>
      </c>
      <c r="H2438" s="178">
        <v>236.501</v>
      </c>
      <c r="I2438" s="179"/>
      <c r="J2438" s="180">
        <f>ROUND(I2438*H2438,2)</f>
        <v>0</v>
      </c>
      <c r="K2438" s="176" t="s">
        <v>154</v>
      </c>
      <c r="L2438" s="36"/>
      <c r="M2438" s="181" t="s">
        <v>20</v>
      </c>
      <c r="N2438" s="182" t="s">
        <v>48</v>
      </c>
      <c r="O2438" s="37"/>
      <c r="P2438" s="183">
        <f>O2438*H2438</f>
        <v>0</v>
      </c>
      <c r="Q2438" s="183">
        <v>0.0002012</v>
      </c>
      <c r="R2438" s="183">
        <f>Q2438*H2438</f>
        <v>0.0475840012</v>
      </c>
      <c r="S2438" s="183">
        <v>0</v>
      </c>
      <c r="T2438" s="184">
        <f>S2438*H2438</f>
        <v>0</v>
      </c>
      <c r="AR2438" s="19" t="s">
        <v>258</v>
      </c>
      <c r="AT2438" s="19" t="s">
        <v>150</v>
      </c>
      <c r="AU2438" s="19" t="s">
        <v>86</v>
      </c>
      <c r="AY2438" s="19" t="s">
        <v>148</v>
      </c>
      <c r="BE2438" s="185">
        <f>IF(N2438="základní",J2438,0)</f>
        <v>0</v>
      </c>
      <c r="BF2438" s="185">
        <f>IF(N2438="snížená",J2438,0)</f>
        <v>0</v>
      </c>
      <c r="BG2438" s="185">
        <f>IF(N2438="zákl. přenesená",J2438,0)</f>
        <v>0</v>
      </c>
      <c r="BH2438" s="185">
        <f>IF(N2438="sníž. přenesená",J2438,0)</f>
        <v>0</v>
      </c>
      <c r="BI2438" s="185">
        <f>IF(N2438="nulová",J2438,0)</f>
        <v>0</v>
      </c>
      <c r="BJ2438" s="19" t="s">
        <v>86</v>
      </c>
      <c r="BK2438" s="185">
        <f>ROUND(I2438*H2438,2)</f>
        <v>0</v>
      </c>
      <c r="BL2438" s="19" t="s">
        <v>258</v>
      </c>
      <c r="BM2438" s="19" t="s">
        <v>1478</v>
      </c>
    </row>
    <row r="2439" spans="2:47" s="1" customFormat="1" ht="13.5">
      <c r="B2439" s="36"/>
      <c r="D2439" s="186" t="s">
        <v>156</v>
      </c>
      <c r="F2439" s="187" t="s">
        <v>1479</v>
      </c>
      <c r="I2439" s="147"/>
      <c r="L2439" s="36"/>
      <c r="M2439" s="65"/>
      <c r="N2439" s="37"/>
      <c r="O2439" s="37"/>
      <c r="P2439" s="37"/>
      <c r="Q2439" s="37"/>
      <c r="R2439" s="37"/>
      <c r="S2439" s="37"/>
      <c r="T2439" s="66"/>
      <c r="AT2439" s="19" t="s">
        <v>156</v>
      </c>
      <c r="AU2439" s="19" t="s">
        <v>86</v>
      </c>
    </row>
    <row r="2440" spans="2:51" s="12" customFormat="1" ht="13.5">
      <c r="B2440" s="188"/>
      <c r="D2440" s="186" t="s">
        <v>158</v>
      </c>
      <c r="E2440" s="189" t="s">
        <v>20</v>
      </c>
      <c r="F2440" s="190" t="s">
        <v>1480</v>
      </c>
      <c r="H2440" s="191" t="s">
        <v>20</v>
      </c>
      <c r="I2440" s="192"/>
      <c r="L2440" s="188"/>
      <c r="M2440" s="193"/>
      <c r="N2440" s="194"/>
      <c r="O2440" s="194"/>
      <c r="P2440" s="194"/>
      <c r="Q2440" s="194"/>
      <c r="R2440" s="194"/>
      <c r="S2440" s="194"/>
      <c r="T2440" s="195"/>
      <c r="AT2440" s="191" t="s">
        <v>158</v>
      </c>
      <c r="AU2440" s="191" t="s">
        <v>86</v>
      </c>
      <c r="AV2440" s="12" t="s">
        <v>22</v>
      </c>
      <c r="AW2440" s="12" t="s">
        <v>40</v>
      </c>
      <c r="AX2440" s="12" t="s">
        <v>76</v>
      </c>
      <c r="AY2440" s="191" t="s">
        <v>148</v>
      </c>
    </row>
    <row r="2441" spans="2:51" s="12" customFormat="1" ht="13.5">
      <c r="B2441" s="188"/>
      <c r="D2441" s="186" t="s">
        <v>158</v>
      </c>
      <c r="E2441" s="189" t="s">
        <v>20</v>
      </c>
      <c r="F2441" s="190" t="s">
        <v>1481</v>
      </c>
      <c r="H2441" s="191" t="s">
        <v>20</v>
      </c>
      <c r="I2441" s="192"/>
      <c r="L2441" s="188"/>
      <c r="M2441" s="193"/>
      <c r="N2441" s="194"/>
      <c r="O2441" s="194"/>
      <c r="P2441" s="194"/>
      <c r="Q2441" s="194"/>
      <c r="R2441" s="194"/>
      <c r="S2441" s="194"/>
      <c r="T2441" s="195"/>
      <c r="AT2441" s="191" t="s">
        <v>158</v>
      </c>
      <c r="AU2441" s="191" t="s">
        <v>86</v>
      </c>
      <c r="AV2441" s="12" t="s">
        <v>22</v>
      </c>
      <c r="AW2441" s="12" t="s">
        <v>40</v>
      </c>
      <c r="AX2441" s="12" t="s">
        <v>76</v>
      </c>
      <c r="AY2441" s="191" t="s">
        <v>148</v>
      </c>
    </row>
    <row r="2442" spans="2:51" s="13" customFormat="1" ht="13.5">
      <c r="B2442" s="196"/>
      <c r="D2442" s="197" t="s">
        <v>158</v>
      </c>
      <c r="E2442" s="198" t="s">
        <v>20</v>
      </c>
      <c r="F2442" s="199" t="s">
        <v>1482</v>
      </c>
      <c r="H2442" s="200">
        <v>236.501</v>
      </c>
      <c r="I2442" s="201"/>
      <c r="L2442" s="196"/>
      <c r="M2442" s="202"/>
      <c r="N2442" s="203"/>
      <c r="O2442" s="203"/>
      <c r="P2442" s="203"/>
      <c r="Q2442" s="203"/>
      <c r="R2442" s="203"/>
      <c r="S2442" s="203"/>
      <c r="T2442" s="204"/>
      <c r="AT2442" s="205" t="s">
        <v>158</v>
      </c>
      <c r="AU2442" s="205" t="s">
        <v>86</v>
      </c>
      <c r="AV2442" s="13" t="s">
        <v>86</v>
      </c>
      <c r="AW2442" s="13" t="s">
        <v>40</v>
      </c>
      <c r="AX2442" s="13" t="s">
        <v>22</v>
      </c>
      <c r="AY2442" s="205" t="s">
        <v>148</v>
      </c>
    </row>
    <row r="2443" spans="2:65" s="1" customFormat="1" ht="22.5" customHeight="1">
      <c r="B2443" s="173"/>
      <c r="C2443" s="174" t="s">
        <v>1483</v>
      </c>
      <c r="D2443" s="174" t="s">
        <v>150</v>
      </c>
      <c r="E2443" s="175" t="s">
        <v>1484</v>
      </c>
      <c r="F2443" s="176" t="s">
        <v>1485</v>
      </c>
      <c r="G2443" s="177" t="s">
        <v>153</v>
      </c>
      <c r="H2443" s="178">
        <v>4.32</v>
      </c>
      <c r="I2443" s="179"/>
      <c r="J2443" s="180">
        <f>ROUND(I2443*H2443,2)</f>
        <v>0</v>
      </c>
      <c r="K2443" s="176" t="s">
        <v>154</v>
      </c>
      <c r="L2443" s="36"/>
      <c r="M2443" s="181" t="s">
        <v>20</v>
      </c>
      <c r="N2443" s="182" t="s">
        <v>48</v>
      </c>
      <c r="O2443" s="37"/>
      <c r="P2443" s="183">
        <f>O2443*H2443</f>
        <v>0</v>
      </c>
      <c r="Q2443" s="183">
        <v>2.46875E-05</v>
      </c>
      <c r="R2443" s="183">
        <f>Q2443*H2443</f>
        <v>0.00010665</v>
      </c>
      <c r="S2443" s="183">
        <v>0</v>
      </c>
      <c r="T2443" s="184">
        <f>S2443*H2443</f>
        <v>0</v>
      </c>
      <c r="AR2443" s="19" t="s">
        <v>258</v>
      </c>
      <c r="AT2443" s="19" t="s">
        <v>150</v>
      </c>
      <c r="AU2443" s="19" t="s">
        <v>86</v>
      </c>
      <c r="AY2443" s="19" t="s">
        <v>148</v>
      </c>
      <c r="BE2443" s="185">
        <f>IF(N2443="základní",J2443,0)</f>
        <v>0</v>
      </c>
      <c r="BF2443" s="185">
        <f>IF(N2443="snížená",J2443,0)</f>
        <v>0</v>
      </c>
      <c r="BG2443" s="185">
        <f>IF(N2443="zákl. přenesená",J2443,0)</f>
        <v>0</v>
      </c>
      <c r="BH2443" s="185">
        <f>IF(N2443="sníž. přenesená",J2443,0)</f>
        <v>0</v>
      </c>
      <c r="BI2443" s="185">
        <f>IF(N2443="nulová",J2443,0)</f>
        <v>0</v>
      </c>
      <c r="BJ2443" s="19" t="s">
        <v>86</v>
      </c>
      <c r="BK2443" s="185">
        <f>ROUND(I2443*H2443,2)</f>
        <v>0</v>
      </c>
      <c r="BL2443" s="19" t="s">
        <v>258</v>
      </c>
      <c r="BM2443" s="19" t="s">
        <v>1486</v>
      </c>
    </row>
    <row r="2444" spans="2:47" s="1" customFormat="1" ht="27">
      <c r="B2444" s="36"/>
      <c r="D2444" s="186" t="s">
        <v>156</v>
      </c>
      <c r="F2444" s="187" t="s">
        <v>1487</v>
      </c>
      <c r="I2444" s="147"/>
      <c r="L2444" s="36"/>
      <c r="M2444" s="65"/>
      <c r="N2444" s="37"/>
      <c r="O2444" s="37"/>
      <c r="P2444" s="37"/>
      <c r="Q2444" s="37"/>
      <c r="R2444" s="37"/>
      <c r="S2444" s="37"/>
      <c r="T2444" s="66"/>
      <c r="AT2444" s="19" t="s">
        <v>156</v>
      </c>
      <c r="AU2444" s="19" t="s">
        <v>86</v>
      </c>
    </row>
    <row r="2445" spans="2:51" s="12" customFormat="1" ht="13.5">
      <c r="B2445" s="188"/>
      <c r="D2445" s="186" t="s">
        <v>158</v>
      </c>
      <c r="E2445" s="189" t="s">
        <v>20</v>
      </c>
      <c r="F2445" s="190" t="s">
        <v>1488</v>
      </c>
      <c r="H2445" s="191" t="s">
        <v>20</v>
      </c>
      <c r="I2445" s="192"/>
      <c r="L2445" s="188"/>
      <c r="M2445" s="193"/>
      <c r="N2445" s="194"/>
      <c r="O2445" s="194"/>
      <c r="P2445" s="194"/>
      <c r="Q2445" s="194"/>
      <c r="R2445" s="194"/>
      <c r="S2445" s="194"/>
      <c r="T2445" s="195"/>
      <c r="AT2445" s="191" t="s">
        <v>158</v>
      </c>
      <c r="AU2445" s="191" t="s">
        <v>86</v>
      </c>
      <c r="AV2445" s="12" t="s">
        <v>22</v>
      </c>
      <c r="AW2445" s="12" t="s">
        <v>40</v>
      </c>
      <c r="AX2445" s="12" t="s">
        <v>76</v>
      </c>
      <c r="AY2445" s="191" t="s">
        <v>148</v>
      </c>
    </row>
    <row r="2446" spans="2:51" s="12" customFormat="1" ht="13.5">
      <c r="B2446" s="188"/>
      <c r="D2446" s="186" t="s">
        <v>158</v>
      </c>
      <c r="E2446" s="189" t="s">
        <v>20</v>
      </c>
      <c r="F2446" s="190" t="s">
        <v>293</v>
      </c>
      <c r="H2446" s="191" t="s">
        <v>20</v>
      </c>
      <c r="I2446" s="192"/>
      <c r="L2446" s="188"/>
      <c r="M2446" s="193"/>
      <c r="N2446" s="194"/>
      <c r="O2446" s="194"/>
      <c r="P2446" s="194"/>
      <c r="Q2446" s="194"/>
      <c r="R2446" s="194"/>
      <c r="S2446" s="194"/>
      <c r="T2446" s="195"/>
      <c r="AT2446" s="191" t="s">
        <v>158</v>
      </c>
      <c r="AU2446" s="191" t="s">
        <v>86</v>
      </c>
      <c r="AV2446" s="12" t="s">
        <v>22</v>
      </c>
      <c r="AW2446" s="12" t="s">
        <v>40</v>
      </c>
      <c r="AX2446" s="12" t="s">
        <v>76</v>
      </c>
      <c r="AY2446" s="191" t="s">
        <v>148</v>
      </c>
    </row>
    <row r="2447" spans="2:51" s="12" customFormat="1" ht="13.5">
      <c r="B2447" s="188"/>
      <c r="D2447" s="186" t="s">
        <v>158</v>
      </c>
      <c r="E2447" s="189" t="s">
        <v>20</v>
      </c>
      <c r="F2447" s="190" t="s">
        <v>1282</v>
      </c>
      <c r="H2447" s="191" t="s">
        <v>20</v>
      </c>
      <c r="I2447" s="192"/>
      <c r="L2447" s="188"/>
      <c r="M2447" s="193"/>
      <c r="N2447" s="194"/>
      <c r="O2447" s="194"/>
      <c r="P2447" s="194"/>
      <c r="Q2447" s="194"/>
      <c r="R2447" s="194"/>
      <c r="S2447" s="194"/>
      <c r="T2447" s="195"/>
      <c r="AT2447" s="191" t="s">
        <v>158</v>
      </c>
      <c r="AU2447" s="191" t="s">
        <v>86</v>
      </c>
      <c r="AV2447" s="12" t="s">
        <v>22</v>
      </c>
      <c r="AW2447" s="12" t="s">
        <v>40</v>
      </c>
      <c r="AX2447" s="12" t="s">
        <v>76</v>
      </c>
      <c r="AY2447" s="191" t="s">
        <v>148</v>
      </c>
    </row>
    <row r="2448" spans="2:51" s="13" customFormat="1" ht="13.5">
      <c r="B2448" s="196"/>
      <c r="D2448" s="186" t="s">
        <v>158</v>
      </c>
      <c r="E2448" s="205" t="s">
        <v>20</v>
      </c>
      <c r="F2448" s="206" t="s">
        <v>873</v>
      </c>
      <c r="H2448" s="207">
        <v>2.16</v>
      </c>
      <c r="I2448" s="201"/>
      <c r="L2448" s="196"/>
      <c r="M2448" s="202"/>
      <c r="N2448" s="203"/>
      <c r="O2448" s="203"/>
      <c r="P2448" s="203"/>
      <c r="Q2448" s="203"/>
      <c r="R2448" s="203"/>
      <c r="S2448" s="203"/>
      <c r="T2448" s="204"/>
      <c r="AT2448" s="205" t="s">
        <v>158</v>
      </c>
      <c r="AU2448" s="205" t="s">
        <v>86</v>
      </c>
      <c r="AV2448" s="13" t="s">
        <v>86</v>
      </c>
      <c r="AW2448" s="13" t="s">
        <v>40</v>
      </c>
      <c r="AX2448" s="13" t="s">
        <v>76</v>
      </c>
      <c r="AY2448" s="205" t="s">
        <v>148</v>
      </c>
    </row>
    <row r="2449" spans="2:51" s="12" customFormat="1" ht="13.5">
      <c r="B2449" s="188"/>
      <c r="D2449" s="186" t="s">
        <v>158</v>
      </c>
      <c r="E2449" s="189" t="s">
        <v>20</v>
      </c>
      <c r="F2449" s="190" t="s">
        <v>1242</v>
      </c>
      <c r="H2449" s="191" t="s">
        <v>20</v>
      </c>
      <c r="I2449" s="192"/>
      <c r="L2449" s="188"/>
      <c r="M2449" s="193"/>
      <c r="N2449" s="194"/>
      <c r="O2449" s="194"/>
      <c r="P2449" s="194"/>
      <c r="Q2449" s="194"/>
      <c r="R2449" s="194"/>
      <c r="S2449" s="194"/>
      <c r="T2449" s="195"/>
      <c r="AT2449" s="191" t="s">
        <v>158</v>
      </c>
      <c r="AU2449" s="191" t="s">
        <v>86</v>
      </c>
      <c r="AV2449" s="12" t="s">
        <v>22</v>
      </c>
      <c r="AW2449" s="12" t="s">
        <v>40</v>
      </c>
      <c r="AX2449" s="12" t="s">
        <v>76</v>
      </c>
      <c r="AY2449" s="191" t="s">
        <v>148</v>
      </c>
    </row>
    <row r="2450" spans="2:51" s="13" customFormat="1" ht="13.5">
      <c r="B2450" s="196"/>
      <c r="D2450" s="186" t="s">
        <v>158</v>
      </c>
      <c r="E2450" s="205" t="s">
        <v>20</v>
      </c>
      <c r="F2450" s="206" t="s">
        <v>1489</v>
      </c>
      <c r="H2450" s="207">
        <v>2.16</v>
      </c>
      <c r="I2450" s="201"/>
      <c r="L2450" s="196"/>
      <c r="M2450" s="202"/>
      <c r="N2450" s="203"/>
      <c r="O2450" s="203"/>
      <c r="P2450" s="203"/>
      <c r="Q2450" s="203"/>
      <c r="R2450" s="203"/>
      <c r="S2450" s="203"/>
      <c r="T2450" s="204"/>
      <c r="AT2450" s="205" t="s">
        <v>158</v>
      </c>
      <c r="AU2450" s="205" t="s">
        <v>86</v>
      </c>
      <c r="AV2450" s="13" t="s">
        <v>86</v>
      </c>
      <c r="AW2450" s="13" t="s">
        <v>40</v>
      </c>
      <c r="AX2450" s="13" t="s">
        <v>76</v>
      </c>
      <c r="AY2450" s="205" t="s">
        <v>148</v>
      </c>
    </row>
    <row r="2451" spans="2:51" s="15" customFormat="1" ht="13.5">
      <c r="B2451" s="216"/>
      <c r="D2451" s="197" t="s">
        <v>158</v>
      </c>
      <c r="E2451" s="217" t="s">
        <v>20</v>
      </c>
      <c r="F2451" s="218" t="s">
        <v>191</v>
      </c>
      <c r="H2451" s="219">
        <v>4.32</v>
      </c>
      <c r="I2451" s="220"/>
      <c r="L2451" s="216"/>
      <c r="M2451" s="221"/>
      <c r="N2451" s="222"/>
      <c r="O2451" s="222"/>
      <c r="P2451" s="222"/>
      <c r="Q2451" s="222"/>
      <c r="R2451" s="222"/>
      <c r="S2451" s="222"/>
      <c r="T2451" s="223"/>
      <c r="AT2451" s="224" t="s">
        <v>158</v>
      </c>
      <c r="AU2451" s="224" t="s">
        <v>86</v>
      </c>
      <c r="AV2451" s="15" t="s">
        <v>155</v>
      </c>
      <c r="AW2451" s="15" t="s">
        <v>40</v>
      </c>
      <c r="AX2451" s="15" t="s">
        <v>22</v>
      </c>
      <c r="AY2451" s="224" t="s">
        <v>148</v>
      </c>
    </row>
    <row r="2452" spans="2:65" s="1" customFormat="1" ht="22.5" customHeight="1">
      <c r="B2452" s="173"/>
      <c r="C2452" s="174" t="s">
        <v>1490</v>
      </c>
      <c r="D2452" s="174" t="s">
        <v>150</v>
      </c>
      <c r="E2452" s="175" t="s">
        <v>1491</v>
      </c>
      <c r="F2452" s="176" t="s">
        <v>1492</v>
      </c>
      <c r="G2452" s="177" t="s">
        <v>153</v>
      </c>
      <c r="H2452" s="178">
        <v>23.946</v>
      </c>
      <c r="I2452" s="179"/>
      <c r="J2452" s="180">
        <f>ROUND(I2452*H2452,2)</f>
        <v>0</v>
      </c>
      <c r="K2452" s="176" t="s">
        <v>154</v>
      </c>
      <c r="L2452" s="36"/>
      <c r="M2452" s="181" t="s">
        <v>20</v>
      </c>
      <c r="N2452" s="182" t="s">
        <v>48</v>
      </c>
      <c r="O2452" s="37"/>
      <c r="P2452" s="183">
        <f>O2452*H2452</f>
        <v>0</v>
      </c>
      <c r="Q2452" s="183">
        <v>1.28E-05</v>
      </c>
      <c r="R2452" s="183">
        <f>Q2452*H2452</f>
        <v>0.0003065088</v>
      </c>
      <c r="S2452" s="183">
        <v>0</v>
      </c>
      <c r="T2452" s="184">
        <f>S2452*H2452</f>
        <v>0</v>
      </c>
      <c r="AR2452" s="19" t="s">
        <v>258</v>
      </c>
      <c r="AT2452" s="19" t="s">
        <v>150</v>
      </c>
      <c r="AU2452" s="19" t="s">
        <v>86</v>
      </c>
      <c r="AY2452" s="19" t="s">
        <v>148</v>
      </c>
      <c r="BE2452" s="185">
        <f>IF(N2452="základní",J2452,0)</f>
        <v>0</v>
      </c>
      <c r="BF2452" s="185">
        <f>IF(N2452="snížená",J2452,0)</f>
        <v>0</v>
      </c>
      <c r="BG2452" s="185">
        <f>IF(N2452="zákl. přenesená",J2452,0)</f>
        <v>0</v>
      </c>
      <c r="BH2452" s="185">
        <f>IF(N2452="sníž. přenesená",J2452,0)</f>
        <v>0</v>
      </c>
      <c r="BI2452" s="185">
        <f>IF(N2452="nulová",J2452,0)</f>
        <v>0</v>
      </c>
      <c r="BJ2452" s="19" t="s">
        <v>86</v>
      </c>
      <c r="BK2452" s="185">
        <f>ROUND(I2452*H2452,2)</f>
        <v>0</v>
      </c>
      <c r="BL2452" s="19" t="s">
        <v>258</v>
      </c>
      <c r="BM2452" s="19" t="s">
        <v>1493</v>
      </c>
    </row>
    <row r="2453" spans="2:47" s="1" customFormat="1" ht="13.5">
      <c r="B2453" s="36"/>
      <c r="D2453" s="186" t="s">
        <v>156</v>
      </c>
      <c r="F2453" s="187" t="s">
        <v>1494</v>
      </c>
      <c r="I2453" s="147"/>
      <c r="L2453" s="36"/>
      <c r="M2453" s="65"/>
      <c r="N2453" s="37"/>
      <c r="O2453" s="37"/>
      <c r="P2453" s="37"/>
      <c r="Q2453" s="37"/>
      <c r="R2453" s="37"/>
      <c r="S2453" s="37"/>
      <c r="T2453" s="66"/>
      <c r="AT2453" s="19" t="s">
        <v>156</v>
      </c>
      <c r="AU2453" s="19" t="s">
        <v>86</v>
      </c>
    </row>
    <row r="2454" spans="2:51" s="12" customFormat="1" ht="13.5">
      <c r="B2454" s="188"/>
      <c r="D2454" s="186" t="s">
        <v>158</v>
      </c>
      <c r="E2454" s="189" t="s">
        <v>20</v>
      </c>
      <c r="F2454" s="190" t="s">
        <v>1495</v>
      </c>
      <c r="H2454" s="191" t="s">
        <v>20</v>
      </c>
      <c r="I2454" s="192"/>
      <c r="L2454" s="188"/>
      <c r="M2454" s="193"/>
      <c r="N2454" s="194"/>
      <c r="O2454" s="194"/>
      <c r="P2454" s="194"/>
      <c r="Q2454" s="194"/>
      <c r="R2454" s="194"/>
      <c r="S2454" s="194"/>
      <c r="T2454" s="195"/>
      <c r="AT2454" s="191" t="s">
        <v>158</v>
      </c>
      <c r="AU2454" s="191" t="s">
        <v>86</v>
      </c>
      <c r="AV2454" s="12" t="s">
        <v>22</v>
      </c>
      <c r="AW2454" s="12" t="s">
        <v>40</v>
      </c>
      <c r="AX2454" s="12" t="s">
        <v>76</v>
      </c>
      <c r="AY2454" s="191" t="s">
        <v>148</v>
      </c>
    </row>
    <row r="2455" spans="2:51" s="12" customFormat="1" ht="13.5">
      <c r="B2455" s="188"/>
      <c r="D2455" s="186" t="s">
        <v>158</v>
      </c>
      <c r="E2455" s="189" t="s">
        <v>20</v>
      </c>
      <c r="F2455" s="190" t="s">
        <v>293</v>
      </c>
      <c r="H2455" s="191" t="s">
        <v>20</v>
      </c>
      <c r="I2455" s="192"/>
      <c r="L2455" s="188"/>
      <c r="M2455" s="193"/>
      <c r="N2455" s="194"/>
      <c r="O2455" s="194"/>
      <c r="P2455" s="194"/>
      <c r="Q2455" s="194"/>
      <c r="R2455" s="194"/>
      <c r="S2455" s="194"/>
      <c r="T2455" s="195"/>
      <c r="AT2455" s="191" t="s">
        <v>158</v>
      </c>
      <c r="AU2455" s="191" t="s">
        <v>86</v>
      </c>
      <c r="AV2455" s="12" t="s">
        <v>22</v>
      </c>
      <c r="AW2455" s="12" t="s">
        <v>40</v>
      </c>
      <c r="AX2455" s="12" t="s">
        <v>76</v>
      </c>
      <c r="AY2455" s="191" t="s">
        <v>148</v>
      </c>
    </row>
    <row r="2456" spans="2:51" s="12" customFormat="1" ht="13.5">
      <c r="B2456" s="188"/>
      <c r="D2456" s="186" t="s">
        <v>158</v>
      </c>
      <c r="E2456" s="189" t="s">
        <v>20</v>
      </c>
      <c r="F2456" s="190" t="s">
        <v>1496</v>
      </c>
      <c r="H2456" s="191" t="s">
        <v>20</v>
      </c>
      <c r="I2456" s="192"/>
      <c r="L2456" s="188"/>
      <c r="M2456" s="193"/>
      <c r="N2456" s="194"/>
      <c r="O2456" s="194"/>
      <c r="P2456" s="194"/>
      <c r="Q2456" s="194"/>
      <c r="R2456" s="194"/>
      <c r="S2456" s="194"/>
      <c r="T2456" s="195"/>
      <c r="AT2456" s="191" t="s">
        <v>158</v>
      </c>
      <c r="AU2456" s="191" t="s">
        <v>86</v>
      </c>
      <c r="AV2456" s="12" t="s">
        <v>22</v>
      </c>
      <c r="AW2456" s="12" t="s">
        <v>40</v>
      </c>
      <c r="AX2456" s="12" t="s">
        <v>76</v>
      </c>
      <c r="AY2456" s="191" t="s">
        <v>148</v>
      </c>
    </row>
    <row r="2457" spans="2:51" s="13" customFormat="1" ht="13.5">
      <c r="B2457" s="196"/>
      <c r="D2457" s="186" t="s">
        <v>158</v>
      </c>
      <c r="E2457" s="205" t="s">
        <v>20</v>
      </c>
      <c r="F2457" s="206" t="s">
        <v>881</v>
      </c>
      <c r="H2457" s="207">
        <v>2.52</v>
      </c>
      <c r="I2457" s="201"/>
      <c r="L2457" s="196"/>
      <c r="M2457" s="202"/>
      <c r="N2457" s="203"/>
      <c r="O2457" s="203"/>
      <c r="P2457" s="203"/>
      <c r="Q2457" s="203"/>
      <c r="R2457" s="203"/>
      <c r="S2457" s="203"/>
      <c r="T2457" s="204"/>
      <c r="AT2457" s="205" t="s">
        <v>158</v>
      </c>
      <c r="AU2457" s="205" t="s">
        <v>86</v>
      </c>
      <c r="AV2457" s="13" t="s">
        <v>86</v>
      </c>
      <c r="AW2457" s="13" t="s">
        <v>40</v>
      </c>
      <c r="AX2457" s="13" t="s">
        <v>76</v>
      </c>
      <c r="AY2457" s="205" t="s">
        <v>148</v>
      </c>
    </row>
    <row r="2458" spans="2:51" s="13" customFormat="1" ht="13.5">
      <c r="B2458" s="196"/>
      <c r="D2458" s="186" t="s">
        <v>158</v>
      </c>
      <c r="E2458" s="205" t="s">
        <v>20</v>
      </c>
      <c r="F2458" s="206" t="s">
        <v>883</v>
      </c>
      <c r="H2458" s="207">
        <v>2.31</v>
      </c>
      <c r="I2458" s="201"/>
      <c r="L2458" s="196"/>
      <c r="M2458" s="202"/>
      <c r="N2458" s="203"/>
      <c r="O2458" s="203"/>
      <c r="P2458" s="203"/>
      <c r="Q2458" s="203"/>
      <c r="R2458" s="203"/>
      <c r="S2458" s="203"/>
      <c r="T2458" s="204"/>
      <c r="AT2458" s="205" t="s">
        <v>158</v>
      </c>
      <c r="AU2458" s="205" t="s">
        <v>86</v>
      </c>
      <c r="AV2458" s="13" t="s">
        <v>86</v>
      </c>
      <c r="AW2458" s="13" t="s">
        <v>40</v>
      </c>
      <c r="AX2458" s="13" t="s">
        <v>76</v>
      </c>
      <c r="AY2458" s="205" t="s">
        <v>148</v>
      </c>
    </row>
    <row r="2459" spans="2:51" s="13" customFormat="1" ht="13.5">
      <c r="B2459" s="196"/>
      <c r="D2459" s="186" t="s">
        <v>158</v>
      </c>
      <c r="E2459" s="205" t="s">
        <v>20</v>
      </c>
      <c r="F2459" s="206" t="s">
        <v>882</v>
      </c>
      <c r="H2459" s="207">
        <v>1.743</v>
      </c>
      <c r="I2459" s="201"/>
      <c r="L2459" s="196"/>
      <c r="M2459" s="202"/>
      <c r="N2459" s="203"/>
      <c r="O2459" s="203"/>
      <c r="P2459" s="203"/>
      <c r="Q2459" s="203"/>
      <c r="R2459" s="203"/>
      <c r="S2459" s="203"/>
      <c r="T2459" s="204"/>
      <c r="AT2459" s="205" t="s">
        <v>158</v>
      </c>
      <c r="AU2459" s="205" t="s">
        <v>86</v>
      </c>
      <c r="AV2459" s="13" t="s">
        <v>86</v>
      </c>
      <c r="AW2459" s="13" t="s">
        <v>40</v>
      </c>
      <c r="AX2459" s="13" t="s">
        <v>76</v>
      </c>
      <c r="AY2459" s="205" t="s">
        <v>148</v>
      </c>
    </row>
    <row r="2460" spans="2:51" s="13" customFormat="1" ht="13.5">
      <c r="B2460" s="196"/>
      <c r="D2460" s="186" t="s">
        <v>158</v>
      </c>
      <c r="E2460" s="205" t="s">
        <v>20</v>
      </c>
      <c r="F2460" s="206" t="s">
        <v>880</v>
      </c>
      <c r="H2460" s="207">
        <v>5.4</v>
      </c>
      <c r="I2460" s="201"/>
      <c r="L2460" s="196"/>
      <c r="M2460" s="202"/>
      <c r="N2460" s="203"/>
      <c r="O2460" s="203"/>
      <c r="P2460" s="203"/>
      <c r="Q2460" s="203"/>
      <c r="R2460" s="203"/>
      <c r="S2460" s="203"/>
      <c r="T2460" s="204"/>
      <c r="AT2460" s="205" t="s">
        <v>158</v>
      </c>
      <c r="AU2460" s="205" t="s">
        <v>86</v>
      </c>
      <c r="AV2460" s="13" t="s">
        <v>86</v>
      </c>
      <c r="AW2460" s="13" t="s">
        <v>40</v>
      </c>
      <c r="AX2460" s="13" t="s">
        <v>76</v>
      </c>
      <c r="AY2460" s="205" t="s">
        <v>148</v>
      </c>
    </row>
    <row r="2461" spans="2:51" s="14" customFormat="1" ht="13.5">
      <c r="B2461" s="208"/>
      <c r="D2461" s="186" t="s">
        <v>158</v>
      </c>
      <c r="E2461" s="209" t="s">
        <v>20</v>
      </c>
      <c r="F2461" s="210" t="s">
        <v>188</v>
      </c>
      <c r="H2461" s="211">
        <v>11.973</v>
      </c>
      <c r="I2461" s="212"/>
      <c r="L2461" s="208"/>
      <c r="M2461" s="213"/>
      <c r="N2461" s="214"/>
      <c r="O2461" s="214"/>
      <c r="P2461" s="214"/>
      <c r="Q2461" s="214"/>
      <c r="R2461" s="214"/>
      <c r="S2461" s="214"/>
      <c r="T2461" s="215"/>
      <c r="AT2461" s="209" t="s">
        <v>158</v>
      </c>
      <c r="AU2461" s="209" t="s">
        <v>86</v>
      </c>
      <c r="AV2461" s="14" t="s">
        <v>170</v>
      </c>
      <c r="AW2461" s="14" t="s">
        <v>40</v>
      </c>
      <c r="AX2461" s="14" t="s">
        <v>76</v>
      </c>
      <c r="AY2461" s="209" t="s">
        <v>148</v>
      </c>
    </row>
    <row r="2462" spans="2:51" s="12" customFormat="1" ht="13.5">
      <c r="B2462" s="188"/>
      <c r="D2462" s="186" t="s">
        <v>158</v>
      </c>
      <c r="E2462" s="189" t="s">
        <v>20</v>
      </c>
      <c r="F2462" s="190" t="s">
        <v>1242</v>
      </c>
      <c r="H2462" s="191" t="s">
        <v>20</v>
      </c>
      <c r="I2462" s="192"/>
      <c r="L2462" s="188"/>
      <c r="M2462" s="193"/>
      <c r="N2462" s="194"/>
      <c r="O2462" s="194"/>
      <c r="P2462" s="194"/>
      <c r="Q2462" s="194"/>
      <c r="R2462" s="194"/>
      <c r="S2462" s="194"/>
      <c r="T2462" s="195"/>
      <c r="AT2462" s="191" t="s">
        <v>158</v>
      </c>
      <c r="AU2462" s="191" t="s">
        <v>86</v>
      </c>
      <c r="AV2462" s="12" t="s">
        <v>22</v>
      </c>
      <c r="AW2462" s="12" t="s">
        <v>40</v>
      </c>
      <c r="AX2462" s="12" t="s">
        <v>76</v>
      </c>
      <c r="AY2462" s="191" t="s">
        <v>148</v>
      </c>
    </row>
    <row r="2463" spans="2:51" s="13" customFormat="1" ht="13.5">
      <c r="B2463" s="196"/>
      <c r="D2463" s="186" t="s">
        <v>158</v>
      </c>
      <c r="E2463" s="205" t="s">
        <v>20</v>
      </c>
      <c r="F2463" s="206" t="s">
        <v>1497</v>
      </c>
      <c r="H2463" s="207">
        <v>11.973</v>
      </c>
      <c r="I2463" s="201"/>
      <c r="L2463" s="196"/>
      <c r="M2463" s="202"/>
      <c r="N2463" s="203"/>
      <c r="O2463" s="203"/>
      <c r="P2463" s="203"/>
      <c r="Q2463" s="203"/>
      <c r="R2463" s="203"/>
      <c r="S2463" s="203"/>
      <c r="T2463" s="204"/>
      <c r="AT2463" s="205" t="s">
        <v>158</v>
      </c>
      <c r="AU2463" s="205" t="s">
        <v>86</v>
      </c>
      <c r="AV2463" s="13" t="s">
        <v>86</v>
      </c>
      <c r="AW2463" s="13" t="s">
        <v>40</v>
      </c>
      <c r="AX2463" s="13" t="s">
        <v>76</v>
      </c>
      <c r="AY2463" s="205" t="s">
        <v>148</v>
      </c>
    </row>
    <row r="2464" spans="2:51" s="14" customFormat="1" ht="13.5">
      <c r="B2464" s="208"/>
      <c r="D2464" s="186" t="s">
        <v>158</v>
      </c>
      <c r="E2464" s="209" t="s">
        <v>20</v>
      </c>
      <c r="F2464" s="210" t="s">
        <v>188</v>
      </c>
      <c r="H2464" s="211">
        <v>11.973</v>
      </c>
      <c r="I2464" s="212"/>
      <c r="L2464" s="208"/>
      <c r="M2464" s="213"/>
      <c r="N2464" s="214"/>
      <c r="O2464" s="214"/>
      <c r="P2464" s="214"/>
      <c r="Q2464" s="214"/>
      <c r="R2464" s="214"/>
      <c r="S2464" s="214"/>
      <c r="T2464" s="215"/>
      <c r="AT2464" s="209" t="s">
        <v>158</v>
      </c>
      <c r="AU2464" s="209" t="s">
        <v>86</v>
      </c>
      <c r="AV2464" s="14" t="s">
        <v>170</v>
      </c>
      <c r="AW2464" s="14" t="s">
        <v>40</v>
      </c>
      <c r="AX2464" s="14" t="s">
        <v>76</v>
      </c>
      <c r="AY2464" s="209" t="s">
        <v>148</v>
      </c>
    </row>
    <row r="2465" spans="2:51" s="15" customFormat="1" ht="13.5">
      <c r="B2465" s="216"/>
      <c r="D2465" s="197" t="s">
        <v>158</v>
      </c>
      <c r="E2465" s="217" t="s">
        <v>20</v>
      </c>
      <c r="F2465" s="218" t="s">
        <v>191</v>
      </c>
      <c r="H2465" s="219">
        <v>23.946</v>
      </c>
      <c r="I2465" s="220"/>
      <c r="L2465" s="216"/>
      <c r="M2465" s="221"/>
      <c r="N2465" s="222"/>
      <c r="O2465" s="222"/>
      <c r="P2465" s="222"/>
      <c r="Q2465" s="222"/>
      <c r="R2465" s="222"/>
      <c r="S2465" s="222"/>
      <c r="T2465" s="223"/>
      <c r="AT2465" s="224" t="s">
        <v>158</v>
      </c>
      <c r="AU2465" s="224" t="s">
        <v>86</v>
      </c>
      <c r="AV2465" s="15" t="s">
        <v>155</v>
      </c>
      <c r="AW2465" s="15" t="s">
        <v>40</v>
      </c>
      <c r="AX2465" s="15" t="s">
        <v>22</v>
      </c>
      <c r="AY2465" s="224" t="s">
        <v>148</v>
      </c>
    </row>
    <row r="2466" spans="2:65" s="1" customFormat="1" ht="31.5" customHeight="1">
      <c r="B2466" s="173"/>
      <c r="C2466" s="174" t="s">
        <v>1478</v>
      </c>
      <c r="D2466" s="174" t="s">
        <v>150</v>
      </c>
      <c r="E2466" s="175" t="s">
        <v>1498</v>
      </c>
      <c r="F2466" s="176" t="s">
        <v>1499</v>
      </c>
      <c r="G2466" s="177" t="s">
        <v>153</v>
      </c>
      <c r="H2466" s="178">
        <v>236.501</v>
      </c>
      <c r="I2466" s="179"/>
      <c r="J2466" s="180">
        <f>ROUND(I2466*H2466,2)</f>
        <v>0</v>
      </c>
      <c r="K2466" s="176" t="s">
        <v>154</v>
      </c>
      <c r="L2466" s="36"/>
      <c r="M2466" s="181" t="s">
        <v>20</v>
      </c>
      <c r="N2466" s="182" t="s">
        <v>48</v>
      </c>
      <c r="O2466" s="37"/>
      <c r="P2466" s="183">
        <f>O2466*H2466</f>
        <v>0</v>
      </c>
      <c r="Q2466" s="183">
        <v>0.0002584</v>
      </c>
      <c r="R2466" s="183">
        <f>Q2466*H2466</f>
        <v>0.061111858399999996</v>
      </c>
      <c r="S2466" s="183">
        <v>0</v>
      </c>
      <c r="T2466" s="184">
        <f>S2466*H2466</f>
        <v>0</v>
      </c>
      <c r="AR2466" s="19" t="s">
        <v>258</v>
      </c>
      <c r="AT2466" s="19" t="s">
        <v>150</v>
      </c>
      <c r="AU2466" s="19" t="s">
        <v>86</v>
      </c>
      <c r="AY2466" s="19" t="s">
        <v>148</v>
      </c>
      <c r="BE2466" s="185">
        <f>IF(N2466="základní",J2466,0)</f>
        <v>0</v>
      </c>
      <c r="BF2466" s="185">
        <f>IF(N2466="snížená",J2466,0)</f>
        <v>0</v>
      </c>
      <c r="BG2466" s="185">
        <f>IF(N2466="zákl. přenesená",J2466,0)</f>
        <v>0</v>
      </c>
      <c r="BH2466" s="185">
        <f>IF(N2466="sníž. přenesená",J2466,0)</f>
        <v>0</v>
      </c>
      <c r="BI2466" s="185">
        <f>IF(N2466="nulová",J2466,0)</f>
        <v>0</v>
      </c>
      <c r="BJ2466" s="19" t="s">
        <v>86</v>
      </c>
      <c r="BK2466" s="185">
        <f>ROUND(I2466*H2466,2)</f>
        <v>0</v>
      </c>
      <c r="BL2466" s="19" t="s">
        <v>258</v>
      </c>
      <c r="BM2466" s="19" t="s">
        <v>1500</v>
      </c>
    </row>
    <row r="2467" spans="2:47" s="1" customFormat="1" ht="27">
      <c r="B2467" s="36"/>
      <c r="D2467" s="186" t="s">
        <v>156</v>
      </c>
      <c r="F2467" s="187" t="s">
        <v>1501</v>
      </c>
      <c r="I2467" s="147"/>
      <c r="L2467" s="36"/>
      <c r="M2467" s="65"/>
      <c r="N2467" s="37"/>
      <c r="O2467" s="37"/>
      <c r="P2467" s="37"/>
      <c r="Q2467" s="37"/>
      <c r="R2467" s="37"/>
      <c r="S2467" s="37"/>
      <c r="T2467" s="66"/>
      <c r="AT2467" s="19" t="s">
        <v>156</v>
      </c>
      <c r="AU2467" s="19" t="s">
        <v>86</v>
      </c>
    </row>
    <row r="2468" spans="2:51" s="12" customFormat="1" ht="13.5">
      <c r="B2468" s="188"/>
      <c r="D2468" s="186" t="s">
        <v>158</v>
      </c>
      <c r="E2468" s="189" t="s">
        <v>20</v>
      </c>
      <c r="F2468" s="190" t="s">
        <v>1502</v>
      </c>
      <c r="H2468" s="191" t="s">
        <v>20</v>
      </c>
      <c r="I2468" s="192"/>
      <c r="L2468" s="188"/>
      <c r="M2468" s="193"/>
      <c r="N2468" s="194"/>
      <c r="O2468" s="194"/>
      <c r="P2468" s="194"/>
      <c r="Q2468" s="194"/>
      <c r="R2468" s="194"/>
      <c r="S2468" s="194"/>
      <c r="T2468" s="195"/>
      <c r="AT2468" s="191" t="s">
        <v>158</v>
      </c>
      <c r="AU2468" s="191" t="s">
        <v>86</v>
      </c>
      <c r="AV2468" s="12" t="s">
        <v>22</v>
      </c>
      <c r="AW2468" s="12" t="s">
        <v>40</v>
      </c>
      <c r="AX2468" s="12" t="s">
        <v>76</v>
      </c>
      <c r="AY2468" s="191" t="s">
        <v>148</v>
      </c>
    </row>
    <row r="2469" spans="2:51" s="12" customFormat="1" ht="13.5">
      <c r="B2469" s="188"/>
      <c r="D2469" s="186" t="s">
        <v>158</v>
      </c>
      <c r="E2469" s="189" t="s">
        <v>20</v>
      </c>
      <c r="F2469" s="190" t="s">
        <v>1481</v>
      </c>
      <c r="H2469" s="191" t="s">
        <v>20</v>
      </c>
      <c r="I2469" s="192"/>
      <c r="L2469" s="188"/>
      <c r="M2469" s="193"/>
      <c r="N2469" s="194"/>
      <c r="O2469" s="194"/>
      <c r="P2469" s="194"/>
      <c r="Q2469" s="194"/>
      <c r="R2469" s="194"/>
      <c r="S2469" s="194"/>
      <c r="T2469" s="195"/>
      <c r="AT2469" s="191" t="s">
        <v>158</v>
      </c>
      <c r="AU2469" s="191" t="s">
        <v>86</v>
      </c>
      <c r="AV2469" s="12" t="s">
        <v>22</v>
      </c>
      <c r="AW2469" s="12" t="s">
        <v>40</v>
      </c>
      <c r="AX2469" s="12" t="s">
        <v>76</v>
      </c>
      <c r="AY2469" s="191" t="s">
        <v>148</v>
      </c>
    </row>
    <row r="2470" spans="2:51" s="13" customFormat="1" ht="13.5">
      <c r="B2470" s="196"/>
      <c r="D2470" s="186" t="s">
        <v>158</v>
      </c>
      <c r="E2470" s="205" t="s">
        <v>20</v>
      </c>
      <c r="F2470" s="206" t="s">
        <v>1482</v>
      </c>
      <c r="H2470" s="207">
        <v>236.501</v>
      </c>
      <c r="I2470" s="201"/>
      <c r="L2470" s="196"/>
      <c r="M2470" s="202"/>
      <c r="N2470" s="203"/>
      <c r="O2470" s="203"/>
      <c r="P2470" s="203"/>
      <c r="Q2470" s="203"/>
      <c r="R2470" s="203"/>
      <c r="S2470" s="203"/>
      <c r="T2470" s="204"/>
      <c r="AT2470" s="205" t="s">
        <v>158</v>
      </c>
      <c r="AU2470" s="205" t="s">
        <v>86</v>
      </c>
      <c r="AV2470" s="13" t="s">
        <v>86</v>
      </c>
      <c r="AW2470" s="13" t="s">
        <v>40</v>
      </c>
      <c r="AX2470" s="13" t="s">
        <v>22</v>
      </c>
      <c r="AY2470" s="205" t="s">
        <v>148</v>
      </c>
    </row>
    <row r="2471" spans="2:63" s="11" customFormat="1" ht="29.25" customHeight="1">
      <c r="B2471" s="159"/>
      <c r="D2471" s="170" t="s">
        <v>75</v>
      </c>
      <c r="E2471" s="171" t="s">
        <v>1503</v>
      </c>
      <c r="F2471" s="171" t="s">
        <v>1504</v>
      </c>
      <c r="I2471" s="162"/>
      <c r="J2471" s="172">
        <f>BK2471</f>
        <v>0</v>
      </c>
      <c r="L2471" s="159"/>
      <c r="M2471" s="164"/>
      <c r="N2471" s="165"/>
      <c r="O2471" s="165"/>
      <c r="P2471" s="166">
        <f>SUM(P2472:P2477)</f>
        <v>0</v>
      </c>
      <c r="Q2471" s="165"/>
      <c r="R2471" s="166">
        <f>SUM(R2472:R2477)</f>
        <v>0</v>
      </c>
      <c r="S2471" s="165"/>
      <c r="T2471" s="167">
        <f>SUM(T2472:T2477)</f>
        <v>0.07056</v>
      </c>
      <c r="AR2471" s="160" t="s">
        <v>86</v>
      </c>
      <c r="AT2471" s="168" t="s">
        <v>75</v>
      </c>
      <c r="AU2471" s="168" t="s">
        <v>22</v>
      </c>
      <c r="AY2471" s="160" t="s">
        <v>148</v>
      </c>
      <c r="BK2471" s="169">
        <f>SUM(BK2472:BK2477)</f>
        <v>0</v>
      </c>
    </row>
    <row r="2472" spans="2:65" s="1" customFormat="1" ht="31.5" customHeight="1">
      <c r="B2472" s="173"/>
      <c r="C2472" s="174" t="s">
        <v>1486</v>
      </c>
      <c r="D2472" s="174" t="s">
        <v>150</v>
      </c>
      <c r="E2472" s="175" t="s">
        <v>1505</v>
      </c>
      <c r="F2472" s="176" t="s">
        <v>1506</v>
      </c>
      <c r="G2472" s="177" t="s">
        <v>153</v>
      </c>
      <c r="H2472" s="178">
        <v>5.04</v>
      </c>
      <c r="I2472" s="179"/>
      <c r="J2472" s="180">
        <f>ROUND(I2472*H2472,2)</f>
        <v>0</v>
      </c>
      <c r="K2472" s="176" t="s">
        <v>154</v>
      </c>
      <c r="L2472" s="36"/>
      <c r="M2472" s="181" t="s">
        <v>20</v>
      </c>
      <c r="N2472" s="182" t="s">
        <v>48</v>
      </c>
      <c r="O2472" s="37"/>
      <c r="P2472" s="183">
        <f>O2472*H2472</f>
        <v>0</v>
      </c>
      <c r="Q2472" s="183">
        <v>0</v>
      </c>
      <c r="R2472" s="183">
        <f>Q2472*H2472</f>
        <v>0</v>
      </c>
      <c r="S2472" s="183">
        <v>0.014</v>
      </c>
      <c r="T2472" s="184">
        <f>S2472*H2472</f>
        <v>0.07056</v>
      </c>
      <c r="AR2472" s="19" t="s">
        <v>258</v>
      </c>
      <c r="AT2472" s="19" t="s">
        <v>150</v>
      </c>
      <c r="AU2472" s="19" t="s">
        <v>86</v>
      </c>
      <c r="AY2472" s="19" t="s">
        <v>148</v>
      </c>
      <c r="BE2472" s="185">
        <f>IF(N2472="základní",J2472,0)</f>
        <v>0</v>
      </c>
      <c r="BF2472" s="185">
        <f>IF(N2472="snížená",J2472,0)</f>
        <v>0</v>
      </c>
      <c r="BG2472" s="185">
        <f>IF(N2472="zákl. přenesená",J2472,0)</f>
        <v>0</v>
      </c>
      <c r="BH2472" s="185">
        <f>IF(N2472="sníž. přenesená",J2472,0)</f>
        <v>0</v>
      </c>
      <c r="BI2472" s="185">
        <f>IF(N2472="nulová",J2472,0)</f>
        <v>0</v>
      </c>
      <c r="BJ2472" s="19" t="s">
        <v>86</v>
      </c>
      <c r="BK2472" s="185">
        <f>ROUND(I2472*H2472,2)</f>
        <v>0</v>
      </c>
      <c r="BL2472" s="19" t="s">
        <v>258</v>
      </c>
      <c r="BM2472" s="19" t="s">
        <v>1507</v>
      </c>
    </row>
    <row r="2473" spans="2:47" s="1" customFormat="1" ht="27">
      <c r="B2473" s="36"/>
      <c r="D2473" s="186" t="s">
        <v>156</v>
      </c>
      <c r="F2473" s="187" t="s">
        <v>1508</v>
      </c>
      <c r="I2473" s="147"/>
      <c r="L2473" s="36"/>
      <c r="M2473" s="65"/>
      <c r="N2473" s="37"/>
      <c r="O2473" s="37"/>
      <c r="P2473" s="37"/>
      <c r="Q2473" s="37"/>
      <c r="R2473" s="37"/>
      <c r="S2473" s="37"/>
      <c r="T2473" s="66"/>
      <c r="AT2473" s="19" t="s">
        <v>156</v>
      </c>
      <c r="AU2473" s="19" t="s">
        <v>86</v>
      </c>
    </row>
    <row r="2474" spans="2:51" s="12" customFormat="1" ht="13.5">
      <c r="B2474" s="188"/>
      <c r="D2474" s="186" t="s">
        <v>158</v>
      </c>
      <c r="E2474" s="189" t="s">
        <v>20</v>
      </c>
      <c r="F2474" s="190" t="s">
        <v>1509</v>
      </c>
      <c r="H2474" s="191" t="s">
        <v>20</v>
      </c>
      <c r="I2474" s="192"/>
      <c r="L2474" s="188"/>
      <c r="M2474" s="193"/>
      <c r="N2474" s="194"/>
      <c r="O2474" s="194"/>
      <c r="P2474" s="194"/>
      <c r="Q2474" s="194"/>
      <c r="R2474" s="194"/>
      <c r="S2474" s="194"/>
      <c r="T2474" s="195"/>
      <c r="AT2474" s="191" t="s">
        <v>158</v>
      </c>
      <c r="AU2474" s="191" t="s">
        <v>86</v>
      </c>
      <c r="AV2474" s="12" t="s">
        <v>22</v>
      </c>
      <c r="AW2474" s="12" t="s">
        <v>40</v>
      </c>
      <c r="AX2474" s="12" t="s">
        <v>76</v>
      </c>
      <c r="AY2474" s="191" t="s">
        <v>148</v>
      </c>
    </row>
    <row r="2475" spans="2:51" s="12" customFormat="1" ht="13.5">
      <c r="B2475" s="188"/>
      <c r="D2475" s="186" t="s">
        <v>158</v>
      </c>
      <c r="E2475" s="189" t="s">
        <v>20</v>
      </c>
      <c r="F2475" s="190" t="s">
        <v>283</v>
      </c>
      <c r="H2475" s="191" t="s">
        <v>20</v>
      </c>
      <c r="I2475" s="192"/>
      <c r="L2475" s="188"/>
      <c r="M2475" s="193"/>
      <c r="N2475" s="194"/>
      <c r="O2475" s="194"/>
      <c r="P2475" s="194"/>
      <c r="Q2475" s="194"/>
      <c r="R2475" s="194"/>
      <c r="S2475" s="194"/>
      <c r="T2475" s="195"/>
      <c r="AT2475" s="191" t="s">
        <v>158</v>
      </c>
      <c r="AU2475" s="191" t="s">
        <v>86</v>
      </c>
      <c r="AV2475" s="12" t="s">
        <v>22</v>
      </c>
      <c r="AW2475" s="12" t="s">
        <v>40</v>
      </c>
      <c r="AX2475" s="12" t="s">
        <v>76</v>
      </c>
      <c r="AY2475" s="191" t="s">
        <v>148</v>
      </c>
    </row>
    <row r="2476" spans="2:51" s="12" customFormat="1" ht="13.5">
      <c r="B2476" s="188"/>
      <c r="D2476" s="186" t="s">
        <v>158</v>
      </c>
      <c r="E2476" s="189" t="s">
        <v>20</v>
      </c>
      <c r="F2476" s="190" t="s">
        <v>284</v>
      </c>
      <c r="H2476" s="191" t="s">
        <v>20</v>
      </c>
      <c r="I2476" s="192"/>
      <c r="L2476" s="188"/>
      <c r="M2476" s="193"/>
      <c r="N2476" s="194"/>
      <c r="O2476" s="194"/>
      <c r="P2476" s="194"/>
      <c r="Q2476" s="194"/>
      <c r="R2476" s="194"/>
      <c r="S2476" s="194"/>
      <c r="T2476" s="195"/>
      <c r="AT2476" s="191" t="s">
        <v>158</v>
      </c>
      <c r="AU2476" s="191" t="s">
        <v>86</v>
      </c>
      <c r="AV2476" s="12" t="s">
        <v>22</v>
      </c>
      <c r="AW2476" s="12" t="s">
        <v>40</v>
      </c>
      <c r="AX2476" s="12" t="s">
        <v>76</v>
      </c>
      <c r="AY2476" s="191" t="s">
        <v>148</v>
      </c>
    </row>
    <row r="2477" spans="2:51" s="13" customFormat="1" ht="13.5">
      <c r="B2477" s="196"/>
      <c r="D2477" s="186" t="s">
        <v>158</v>
      </c>
      <c r="E2477" s="205" t="s">
        <v>20</v>
      </c>
      <c r="F2477" s="206" t="s">
        <v>411</v>
      </c>
      <c r="H2477" s="207">
        <v>5.04</v>
      </c>
      <c r="I2477" s="201"/>
      <c r="L2477" s="196"/>
      <c r="M2477" s="239"/>
      <c r="N2477" s="240"/>
      <c r="O2477" s="240"/>
      <c r="P2477" s="240"/>
      <c r="Q2477" s="240"/>
      <c r="R2477" s="240"/>
      <c r="S2477" s="240"/>
      <c r="T2477" s="241"/>
      <c r="AT2477" s="205" t="s">
        <v>158</v>
      </c>
      <c r="AU2477" s="205" t="s">
        <v>86</v>
      </c>
      <c r="AV2477" s="13" t="s">
        <v>86</v>
      </c>
      <c r="AW2477" s="13" t="s">
        <v>40</v>
      </c>
      <c r="AX2477" s="13" t="s">
        <v>22</v>
      </c>
      <c r="AY2477" s="205" t="s">
        <v>148</v>
      </c>
    </row>
    <row r="2478" spans="2:12" s="1" customFormat="1" ht="6.75" customHeight="1">
      <c r="B2478" s="51"/>
      <c r="C2478" s="52"/>
      <c r="D2478" s="52"/>
      <c r="E2478" s="52"/>
      <c r="F2478" s="52"/>
      <c r="G2478" s="52"/>
      <c r="H2478" s="52"/>
      <c r="I2478" s="125"/>
      <c r="J2478" s="52"/>
      <c r="K2478" s="52"/>
      <c r="L2478" s="36"/>
    </row>
    <row r="2479" ht="13.5">
      <c r="AT2479" s="242"/>
    </row>
  </sheetData>
  <sheetProtection password="CC35" sheet="1" objects="1" scenarios="1" formatColumns="0" formatRows="0" sort="0" autoFilter="0"/>
  <autoFilter ref="C108:K108"/>
  <mergeCells count="12">
    <mergeCell ref="E51:H51"/>
    <mergeCell ref="E97:H97"/>
    <mergeCell ref="E99:H99"/>
    <mergeCell ref="E101:H101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10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93"/>
      <c r="C1" s="293"/>
      <c r="D1" s="292" t="s">
        <v>1</v>
      </c>
      <c r="E1" s="293"/>
      <c r="F1" s="294" t="s">
        <v>1530</v>
      </c>
      <c r="G1" s="299" t="s">
        <v>1531</v>
      </c>
      <c r="H1" s="299"/>
      <c r="I1" s="300"/>
      <c r="J1" s="294" t="s">
        <v>1532</v>
      </c>
      <c r="K1" s="292" t="s">
        <v>94</v>
      </c>
      <c r="L1" s="294" t="s">
        <v>1533</v>
      </c>
      <c r="M1" s="294"/>
      <c r="N1" s="294"/>
      <c r="O1" s="294"/>
      <c r="P1" s="294"/>
      <c r="Q1" s="294"/>
      <c r="R1" s="294"/>
      <c r="S1" s="294"/>
      <c r="T1" s="294"/>
      <c r="U1" s="290"/>
      <c r="V1" s="29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9" t="s">
        <v>92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22</v>
      </c>
    </row>
    <row r="4" spans="2:46" ht="36.75" customHeight="1">
      <c r="B4" s="23"/>
      <c r="C4" s="24"/>
      <c r="D4" s="25" t="s">
        <v>95</v>
      </c>
      <c r="E4" s="24"/>
      <c r="F4" s="24"/>
      <c r="G4" s="24"/>
      <c r="H4" s="24"/>
      <c r="I4" s="103"/>
      <c r="J4" s="24"/>
      <c r="K4" s="26"/>
      <c r="M4" s="27" t="s">
        <v>10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5">
      <c r="B6" s="23"/>
      <c r="C6" s="24"/>
      <c r="D6" s="32" t="s">
        <v>16</v>
      </c>
      <c r="E6" s="24"/>
      <c r="F6" s="24"/>
      <c r="G6" s="24"/>
      <c r="H6" s="24"/>
      <c r="I6" s="103"/>
      <c r="J6" s="24"/>
      <c r="K6" s="26"/>
    </row>
    <row r="7" spans="2:11" ht="22.5" customHeight="1">
      <c r="B7" s="23"/>
      <c r="C7" s="24"/>
      <c r="D7" s="24"/>
      <c r="E7" s="286" t="str">
        <f>'Rekapitulace stavby'!K6</f>
        <v>Regenerace_bytového_domu_ul._Vodárenská_č._6,_792</v>
      </c>
      <c r="F7" s="251"/>
      <c r="G7" s="251"/>
      <c r="H7" s="251"/>
      <c r="I7" s="103"/>
      <c r="J7" s="24"/>
      <c r="K7" s="26"/>
    </row>
    <row r="8" spans="2:11" ht="15">
      <c r="B8" s="23"/>
      <c r="C8" s="24"/>
      <c r="D8" s="32" t="s">
        <v>96</v>
      </c>
      <c r="E8" s="24"/>
      <c r="F8" s="24"/>
      <c r="G8" s="24"/>
      <c r="H8" s="24"/>
      <c r="I8" s="103"/>
      <c r="J8" s="24"/>
      <c r="K8" s="26"/>
    </row>
    <row r="9" spans="2:11" s="1" customFormat="1" ht="22.5" customHeight="1">
      <c r="B9" s="36"/>
      <c r="C9" s="37"/>
      <c r="D9" s="37"/>
      <c r="E9" s="286" t="s">
        <v>1510</v>
      </c>
      <c r="F9" s="258"/>
      <c r="G9" s="258"/>
      <c r="H9" s="258"/>
      <c r="I9" s="104"/>
      <c r="J9" s="37"/>
      <c r="K9" s="40"/>
    </row>
    <row r="10" spans="2:11" s="1" customFormat="1" ht="15">
      <c r="B10" s="36"/>
      <c r="C10" s="37"/>
      <c r="D10" s="32" t="s">
        <v>98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287" t="s">
        <v>1511</v>
      </c>
      <c r="F11" s="258"/>
      <c r="G11" s="258"/>
      <c r="H11" s="258"/>
      <c r="I11" s="104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93</v>
      </c>
      <c r="G13" s="37"/>
      <c r="H13" s="37"/>
      <c r="I13" s="105" t="s">
        <v>21</v>
      </c>
      <c r="J13" s="30" t="s">
        <v>1512</v>
      </c>
      <c r="K13" s="40"/>
    </row>
    <row r="14" spans="2:11" s="1" customFormat="1" ht="14.2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05" t="s">
        <v>25</v>
      </c>
      <c r="J14" s="106" t="str">
        <f>'Rekapitulace stavby'!AN8</f>
        <v>20.04.2016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29</v>
      </c>
      <c r="E16" s="37"/>
      <c r="F16" s="37"/>
      <c r="G16" s="37"/>
      <c r="H16" s="37"/>
      <c r="I16" s="105" t="s">
        <v>30</v>
      </c>
      <c r="J16" s="30" t="s">
        <v>31</v>
      </c>
      <c r="K16" s="40"/>
    </row>
    <row r="17" spans="2:11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05" t="s">
        <v>33</v>
      </c>
      <c r="J17" s="30" t="s">
        <v>34</v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35</v>
      </c>
      <c r="E19" s="37"/>
      <c r="F19" s="37"/>
      <c r="G19" s="37"/>
      <c r="H19" s="37"/>
      <c r="I19" s="105" t="s">
        <v>30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33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37</v>
      </c>
      <c r="E22" s="37"/>
      <c r="F22" s="37"/>
      <c r="G22" s="37"/>
      <c r="H22" s="37"/>
      <c r="I22" s="105" t="s">
        <v>30</v>
      </c>
      <c r="J22" s="30" t="s">
        <v>38</v>
      </c>
      <c r="K22" s="40"/>
    </row>
    <row r="23" spans="2:11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05" t="s">
        <v>33</v>
      </c>
      <c r="J23" s="30" t="s">
        <v>34</v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41</v>
      </c>
      <c r="E25" s="37"/>
      <c r="F25" s="37"/>
      <c r="G25" s="37"/>
      <c r="H25" s="37"/>
      <c r="I25" s="104"/>
      <c r="J25" s="37"/>
      <c r="K25" s="40"/>
    </row>
    <row r="26" spans="2:11" s="7" customFormat="1" ht="22.5" customHeight="1">
      <c r="B26" s="107"/>
      <c r="C26" s="108"/>
      <c r="D26" s="108"/>
      <c r="E26" s="254" t="s">
        <v>20</v>
      </c>
      <c r="F26" s="288"/>
      <c r="G26" s="288"/>
      <c r="H26" s="288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42</v>
      </c>
      <c r="E29" s="37"/>
      <c r="F29" s="37"/>
      <c r="G29" s="37"/>
      <c r="H29" s="37"/>
      <c r="I29" s="104"/>
      <c r="J29" s="114">
        <f>ROUND(J84,2)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44</v>
      </c>
      <c r="G31" s="37"/>
      <c r="H31" s="37"/>
      <c r="I31" s="115" t="s">
        <v>43</v>
      </c>
      <c r="J31" s="41" t="s">
        <v>45</v>
      </c>
      <c r="K31" s="40"/>
    </row>
    <row r="32" spans="2:11" s="1" customFormat="1" ht="14.25" customHeight="1">
      <c r="B32" s="36"/>
      <c r="C32" s="37"/>
      <c r="D32" s="44" t="s">
        <v>46</v>
      </c>
      <c r="E32" s="44" t="s">
        <v>47</v>
      </c>
      <c r="F32" s="116">
        <f>ROUND(SUM(BE84:BE94),2)</f>
        <v>0</v>
      </c>
      <c r="G32" s="37"/>
      <c r="H32" s="37"/>
      <c r="I32" s="117">
        <v>0.21</v>
      </c>
      <c r="J32" s="116">
        <f>ROUND(ROUND((SUM(BE84:BE94)),2)*I32,2)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48</v>
      </c>
      <c r="F33" s="116">
        <f>ROUND(SUM(BF84:BF94),2)</f>
        <v>0</v>
      </c>
      <c r="G33" s="37"/>
      <c r="H33" s="37"/>
      <c r="I33" s="117">
        <v>0.15</v>
      </c>
      <c r="J33" s="116">
        <f>ROUND(ROUND((SUM(BF84:BF94)),2)*I33,2)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49</v>
      </c>
      <c r="F34" s="116">
        <f>ROUND(SUM(BG84:BG94),2)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50</v>
      </c>
      <c r="F35" s="116">
        <f>ROUND(SUM(BH84:BH94),2)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51</v>
      </c>
      <c r="F36" s="116">
        <f>ROUND(SUM(BI84:BI94),2)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52</v>
      </c>
      <c r="E38" s="67"/>
      <c r="F38" s="67"/>
      <c r="G38" s="120" t="s">
        <v>53</v>
      </c>
      <c r="H38" s="121" t="s">
        <v>54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100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16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2.5" customHeight="1">
      <c r="B47" s="36"/>
      <c r="C47" s="37"/>
      <c r="D47" s="37"/>
      <c r="E47" s="286" t="str">
        <f>E7</f>
        <v>Regenerace_bytového_domu_ul._Vodárenská_č._6,_792</v>
      </c>
      <c r="F47" s="258"/>
      <c r="G47" s="258"/>
      <c r="H47" s="258"/>
      <c r="I47" s="104"/>
      <c r="J47" s="37"/>
      <c r="K47" s="40"/>
    </row>
    <row r="48" spans="2:11" ht="15">
      <c r="B48" s="23"/>
      <c r="C48" s="32" t="s">
        <v>96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2.5" customHeight="1">
      <c r="B49" s="36"/>
      <c r="C49" s="37"/>
      <c r="D49" s="37"/>
      <c r="E49" s="286" t="s">
        <v>1510</v>
      </c>
      <c r="F49" s="258"/>
      <c r="G49" s="258"/>
      <c r="H49" s="258"/>
      <c r="I49" s="104"/>
      <c r="J49" s="37"/>
      <c r="K49" s="40"/>
    </row>
    <row r="50" spans="2:11" s="1" customFormat="1" ht="14.25" customHeight="1">
      <c r="B50" s="36"/>
      <c r="C50" s="32" t="s">
        <v>98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3.25" customHeight="1">
      <c r="B51" s="36"/>
      <c r="C51" s="37"/>
      <c r="D51" s="37"/>
      <c r="E51" s="287" t="str">
        <f>E11</f>
        <v>02.1. - Vedlejší rozpočtové náklady</v>
      </c>
      <c r="F51" s="258"/>
      <c r="G51" s="258"/>
      <c r="H51" s="258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Vodárenská 6, Bruntál</v>
      </c>
      <c r="G53" s="37"/>
      <c r="H53" s="37"/>
      <c r="I53" s="105" t="s">
        <v>25</v>
      </c>
      <c r="J53" s="106" t="str">
        <f>IF(J14="","",J14)</f>
        <v>20.04.2016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5">
      <c r="B55" s="36"/>
      <c r="C55" s="32" t="s">
        <v>29</v>
      </c>
      <c r="D55" s="37"/>
      <c r="E55" s="37"/>
      <c r="F55" s="30" t="str">
        <f>E17</f>
        <v>Hospodářská správa města Bruntál</v>
      </c>
      <c r="G55" s="37"/>
      <c r="H55" s="37"/>
      <c r="I55" s="105" t="s">
        <v>37</v>
      </c>
      <c r="J55" s="30" t="str">
        <f>E23</f>
        <v>RHstav projekce s.r.o., Těšetice</v>
      </c>
      <c r="K55" s="40"/>
    </row>
    <row r="56" spans="2:11" s="1" customFormat="1" ht="14.25" customHeight="1">
      <c r="B56" s="36"/>
      <c r="C56" s="32" t="s">
        <v>35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101</v>
      </c>
      <c r="D58" s="118"/>
      <c r="E58" s="118"/>
      <c r="F58" s="118"/>
      <c r="G58" s="118"/>
      <c r="H58" s="118"/>
      <c r="I58" s="129"/>
      <c r="J58" s="130" t="s">
        <v>102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103</v>
      </c>
      <c r="D60" s="37"/>
      <c r="E60" s="37"/>
      <c r="F60" s="37"/>
      <c r="G60" s="37"/>
      <c r="H60" s="37"/>
      <c r="I60" s="104"/>
      <c r="J60" s="114">
        <f>J84</f>
        <v>0</v>
      </c>
      <c r="K60" s="40"/>
      <c r="AU60" s="19" t="s">
        <v>104</v>
      </c>
    </row>
    <row r="61" spans="2:11" s="8" customFormat="1" ht="24.75" customHeight="1">
      <c r="B61" s="133"/>
      <c r="C61" s="134"/>
      <c r="D61" s="135" t="s">
        <v>1513</v>
      </c>
      <c r="E61" s="136"/>
      <c r="F61" s="136"/>
      <c r="G61" s="136"/>
      <c r="H61" s="136"/>
      <c r="I61" s="137"/>
      <c r="J61" s="138">
        <f>J85</f>
        <v>0</v>
      </c>
      <c r="K61" s="139"/>
    </row>
    <row r="62" spans="2:11" s="9" customFormat="1" ht="19.5" customHeight="1">
      <c r="B62" s="140"/>
      <c r="C62" s="141"/>
      <c r="D62" s="142" t="s">
        <v>1514</v>
      </c>
      <c r="E62" s="143"/>
      <c r="F62" s="143"/>
      <c r="G62" s="143"/>
      <c r="H62" s="143"/>
      <c r="I62" s="144"/>
      <c r="J62" s="145">
        <f>J86</f>
        <v>0</v>
      </c>
      <c r="K62" s="146"/>
    </row>
    <row r="63" spans="2:11" s="1" customFormat="1" ht="21.75" customHeight="1">
      <c r="B63" s="36"/>
      <c r="C63" s="37"/>
      <c r="D63" s="37"/>
      <c r="E63" s="37"/>
      <c r="F63" s="37"/>
      <c r="G63" s="37"/>
      <c r="H63" s="37"/>
      <c r="I63" s="104"/>
      <c r="J63" s="37"/>
      <c r="K63" s="40"/>
    </row>
    <row r="64" spans="2:11" s="1" customFormat="1" ht="6.75" customHeight="1">
      <c r="B64" s="51"/>
      <c r="C64" s="52"/>
      <c r="D64" s="52"/>
      <c r="E64" s="52"/>
      <c r="F64" s="52"/>
      <c r="G64" s="52"/>
      <c r="H64" s="52"/>
      <c r="I64" s="125"/>
      <c r="J64" s="52"/>
      <c r="K64" s="53"/>
    </row>
    <row r="68" spans="2:12" s="1" customFormat="1" ht="6.75" customHeight="1">
      <c r="B68" s="54"/>
      <c r="C68" s="55"/>
      <c r="D68" s="55"/>
      <c r="E68" s="55"/>
      <c r="F68" s="55"/>
      <c r="G68" s="55"/>
      <c r="H68" s="55"/>
      <c r="I68" s="126"/>
      <c r="J68" s="55"/>
      <c r="K68" s="55"/>
      <c r="L68" s="36"/>
    </row>
    <row r="69" spans="2:12" s="1" customFormat="1" ht="36.75" customHeight="1">
      <c r="B69" s="36"/>
      <c r="C69" s="56" t="s">
        <v>132</v>
      </c>
      <c r="I69" s="147"/>
      <c r="L69" s="36"/>
    </row>
    <row r="70" spans="2:12" s="1" customFormat="1" ht="6.75" customHeight="1">
      <c r="B70" s="36"/>
      <c r="I70" s="147"/>
      <c r="L70" s="36"/>
    </row>
    <row r="71" spans="2:12" s="1" customFormat="1" ht="14.25" customHeight="1">
      <c r="B71" s="36"/>
      <c r="C71" s="58" t="s">
        <v>16</v>
      </c>
      <c r="I71" s="147"/>
      <c r="L71" s="36"/>
    </row>
    <row r="72" spans="2:12" s="1" customFormat="1" ht="22.5" customHeight="1">
      <c r="B72" s="36"/>
      <c r="E72" s="289" t="str">
        <f>E7</f>
        <v>Regenerace_bytového_domu_ul._Vodárenská_č._6,_792</v>
      </c>
      <c r="F72" s="248"/>
      <c r="G72" s="248"/>
      <c r="H72" s="248"/>
      <c r="I72" s="147"/>
      <c r="L72" s="36"/>
    </row>
    <row r="73" spans="2:12" ht="15">
      <c r="B73" s="23"/>
      <c r="C73" s="58" t="s">
        <v>96</v>
      </c>
      <c r="L73" s="23"/>
    </row>
    <row r="74" spans="2:12" s="1" customFormat="1" ht="22.5" customHeight="1">
      <c r="B74" s="36"/>
      <c r="E74" s="289" t="s">
        <v>1510</v>
      </c>
      <c r="F74" s="248"/>
      <c r="G74" s="248"/>
      <c r="H74" s="248"/>
      <c r="I74" s="147"/>
      <c r="L74" s="36"/>
    </row>
    <row r="75" spans="2:12" s="1" customFormat="1" ht="14.25" customHeight="1">
      <c r="B75" s="36"/>
      <c r="C75" s="58" t="s">
        <v>98</v>
      </c>
      <c r="I75" s="147"/>
      <c r="L75" s="36"/>
    </row>
    <row r="76" spans="2:12" s="1" customFormat="1" ht="23.25" customHeight="1">
      <c r="B76" s="36"/>
      <c r="E76" s="266" t="str">
        <f>E11</f>
        <v>02.1. - Vedlejší rozpočtové náklady</v>
      </c>
      <c r="F76" s="248"/>
      <c r="G76" s="248"/>
      <c r="H76" s="248"/>
      <c r="I76" s="147"/>
      <c r="L76" s="36"/>
    </row>
    <row r="77" spans="2:12" s="1" customFormat="1" ht="6.75" customHeight="1">
      <c r="B77" s="36"/>
      <c r="I77" s="147"/>
      <c r="L77" s="36"/>
    </row>
    <row r="78" spans="2:12" s="1" customFormat="1" ht="18" customHeight="1">
      <c r="B78" s="36"/>
      <c r="C78" s="58" t="s">
        <v>23</v>
      </c>
      <c r="F78" s="148" t="str">
        <f>F14</f>
        <v>Vodárenská 6, Bruntál</v>
      </c>
      <c r="I78" s="149" t="s">
        <v>25</v>
      </c>
      <c r="J78" s="62" t="str">
        <f>IF(J14="","",J14)</f>
        <v>20.04.2016</v>
      </c>
      <c r="L78" s="36"/>
    </row>
    <row r="79" spans="2:12" s="1" customFormat="1" ht="6.75" customHeight="1">
      <c r="B79" s="36"/>
      <c r="I79" s="147"/>
      <c r="L79" s="36"/>
    </row>
    <row r="80" spans="2:12" s="1" customFormat="1" ht="15">
      <c r="B80" s="36"/>
      <c r="C80" s="58" t="s">
        <v>29</v>
      </c>
      <c r="F80" s="148" t="str">
        <f>E17</f>
        <v>Hospodářská správa města Bruntál</v>
      </c>
      <c r="I80" s="149" t="s">
        <v>37</v>
      </c>
      <c r="J80" s="148" t="str">
        <f>E23</f>
        <v>RHstav projekce s.r.o., Těšetice</v>
      </c>
      <c r="L80" s="36"/>
    </row>
    <row r="81" spans="2:12" s="1" customFormat="1" ht="14.25" customHeight="1">
      <c r="B81" s="36"/>
      <c r="C81" s="58" t="s">
        <v>35</v>
      </c>
      <c r="F81" s="148">
        <f>IF(E20="","",E20)</f>
      </c>
      <c r="I81" s="147"/>
      <c r="L81" s="36"/>
    </row>
    <row r="82" spans="2:12" s="1" customFormat="1" ht="9.75" customHeight="1">
      <c r="B82" s="36"/>
      <c r="I82" s="147"/>
      <c r="L82" s="36"/>
    </row>
    <row r="83" spans="2:20" s="10" customFormat="1" ht="29.25" customHeight="1">
      <c r="B83" s="150"/>
      <c r="C83" s="151" t="s">
        <v>133</v>
      </c>
      <c r="D83" s="152" t="s">
        <v>61</v>
      </c>
      <c r="E83" s="152" t="s">
        <v>57</v>
      </c>
      <c r="F83" s="152" t="s">
        <v>134</v>
      </c>
      <c r="G83" s="152" t="s">
        <v>135</v>
      </c>
      <c r="H83" s="152" t="s">
        <v>136</v>
      </c>
      <c r="I83" s="153" t="s">
        <v>137</v>
      </c>
      <c r="J83" s="152" t="s">
        <v>102</v>
      </c>
      <c r="K83" s="154" t="s">
        <v>138</v>
      </c>
      <c r="L83" s="150"/>
      <c r="M83" s="69" t="s">
        <v>139</v>
      </c>
      <c r="N83" s="70" t="s">
        <v>46</v>
      </c>
      <c r="O83" s="70" t="s">
        <v>140</v>
      </c>
      <c r="P83" s="70" t="s">
        <v>141</v>
      </c>
      <c r="Q83" s="70" t="s">
        <v>142</v>
      </c>
      <c r="R83" s="70" t="s">
        <v>143</v>
      </c>
      <c r="S83" s="70" t="s">
        <v>144</v>
      </c>
      <c r="T83" s="71" t="s">
        <v>145</v>
      </c>
    </row>
    <row r="84" spans="2:63" s="1" customFormat="1" ht="29.25" customHeight="1">
      <c r="B84" s="36"/>
      <c r="C84" s="73" t="s">
        <v>103</v>
      </c>
      <c r="I84" s="147"/>
      <c r="J84" s="155">
        <f>BK84</f>
        <v>0</v>
      </c>
      <c r="L84" s="36"/>
      <c r="M84" s="72"/>
      <c r="N84" s="63"/>
      <c r="O84" s="63"/>
      <c r="P84" s="156">
        <f>P85</f>
        <v>0</v>
      </c>
      <c r="Q84" s="63"/>
      <c r="R84" s="156">
        <f>R85</f>
        <v>0</v>
      </c>
      <c r="S84" s="63"/>
      <c r="T84" s="157">
        <f>T85</f>
        <v>0</v>
      </c>
      <c r="AT84" s="19" t="s">
        <v>75</v>
      </c>
      <c r="AU84" s="19" t="s">
        <v>104</v>
      </c>
      <c r="BK84" s="158">
        <f>BK85</f>
        <v>0</v>
      </c>
    </row>
    <row r="85" spans="2:63" s="11" customFormat="1" ht="36.75" customHeight="1">
      <c r="B85" s="159"/>
      <c r="D85" s="160" t="s">
        <v>75</v>
      </c>
      <c r="E85" s="161" t="s">
        <v>1515</v>
      </c>
      <c r="F85" s="161" t="s">
        <v>89</v>
      </c>
      <c r="I85" s="162"/>
      <c r="J85" s="163">
        <f>BK85</f>
        <v>0</v>
      </c>
      <c r="L85" s="159"/>
      <c r="M85" s="164"/>
      <c r="N85" s="165"/>
      <c r="O85" s="165"/>
      <c r="P85" s="166">
        <f>P86</f>
        <v>0</v>
      </c>
      <c r="Q85" s="165"/>
      <c r="R85" s="166">
        <f>R86</f>
        <v>0</v>
      </c>
      <c r="S85" s="165"/>
      <c r="T85" s="167">
        <f>T86</f>
        <v>0</v>
      </c>
      <c r="AR85" s="160" t="s">
        <v>22</v>
      </c>
      <c r="AT85" s="168" t="s">
        <v>75</v>
      </c>
      <c r="AU85" s="168" t="s">
        <v>76</v>
      </c>
      <c r="AY85" s="160" t="s">
        <v>148</v>
      </c>
      <c r="BK85" s="169">
        <f>BK86</f>
        <v>0</v>
      </c>
    </row>
    <row r="86" spans="2:63" s="11" customFormat="1" ht="19.5" customHeight="1">
      <c r="B86" s="159"/>
      <c r="D86" s="170" t="s">
        <v>75</v>
      </c>
      <c r="E86" s="171" t="s">
        <v>1516</v>
      </c>
      <c r="F86" s="171" t="s">
        <v>1517</v>
      </c>
      <c r="I86" s="162"/>
      <c r="J86" s="172">
        <f>BK86</f>
        <v>0</v>
      </c>
      <c r="L86" s="159"/>
      <c r="M86" s="164"/>
      <c r="N86" s="165"/>
      <c r="O86" s="165"/>
      <c r="P86" s="166">
        <f>SUM(P87:P94)</f>
        <v>0</v>
      </c>
      <c r="Q86" s="165"/>
      <c r="R86" s="166">
        <f>SUM(R87:R94)</f>
        <v>0</v>
      </c>
      <c r="S86" s="165"/>
      <c r="T86" s="167">
        <f>SUM(T87:T94)</f>
        <v>0</v>
      </c>
      <c r="AR86" s="160" t="s">
        <v>22</v>
      </c>
      <c r="AT86" s="168" t="s">
        <v>75</v>
      </c>
      <c r="AU86" s="168" t="s">
        <v>22</v>
      </c>
      <c r="AY86" s="160" t="s">
        <v>148</v>
      </c>
      <c r="BK86" s="169">
        <f>SUM(BK87:BK94)</f>
        <v>0</v>
      </c>
    </row>
    <row r="87" spans="2:65" s="1" customFormat="1" ht="22.5" customHeight="1">
      <c r="B87" s="173"/>
      <c r="C87" s="174" t="s">
        <v>22</v>
      </c>
      <c r="D87" s="174" t="s">
        <v>150</v>
      </c>
      <c r="E87" s="175" t="s">
        <v>1518</v>
      </c>
      <c r="F87" s="176" t="s">
        <v>1519</v>
      </c>
      <c r="G87" s="177" t="s">
        <v>1520</v>
      </c>
      <c r="H87" s="178">
        <v>1</v>
      </c>
      <c r="I87" s="179"/>
      <c r="J87" s="180">
        <f>ROUND(I87*H87,2)</f>
        <v>0</v>
      </c>
      <c r="K87" s="176" t="s">
        <v>154</v>
      </c>
      <c r="L87" s="36"/>
      <c r="M87" s="181" t="s">
        <v>20</v>
      </c>
      <c r="N87" s="182" t="s">
        <v>48</v>
      </c>
      <c r="O87" s="37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19" t="s">
        <v>155</v>
      </c>
      <c r="AT87" s="19" t="s">
        <v>150</v>
      </c>
      <c r="AU87" s="19" t="s">
        <v>86</v>
      </c>
      <c r="AY87" s="19" t="s">
        <v>148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9" t="s">
        <v>86</v>
      </c>
      <c r="BK87" s="185">
        <f>ROUND(I87*H87,2)</f>
        <v>0</v>
      </c>
      <c r="BL87" s="19" t="s">
        <v>155</v>
      </c>
      <c r="BM87" s="19" t="s">
        <v>22</v>
      </c>
    </row>
    <row r="88" spans="2:47" s="1" customFormat="1" ht="13.5">
      <c r="B88" s="36"/>
      <c r="D88" s="197" t="s">
        <v>156</v>
      </c>
      <c r="F88" s="238" t="s">
        <v>1519</v>
      </c>
      <c r="I88" s="147"/>
      <c r="L88" s="36"/>
      <c r="M88" s="65"/>
      <c r="N88" s="37"/>
      <c r="O88" s="37"/>
      <c r="P88" s="37"/>
      <c r="Q88" s="37"/>
      <c r="R88" s="37"/>
      <c r="S88" s="37"/>
      <c r="T88" s="66"/>
      <c r="AT88" s="19" t="s">
        <v>156</v>
      </c>
      <c r="AU88" s="19" t="s">
        <v>86</v>
      </c>
    </row>
    <row r="89" spans="2:65" s="1" customFormat="1" ht="22.5" customHeight="1">
      <c r="B89" s="173"/>
      <c r="C89" s="174" t="s">
        <v>86</v>
      </c>
      <c r="D89" s="174" t="s">
        <v>150</v>
      </c>
      <c r="E89" s="175" t="s">
        <v>1521</v>
      </c>
      <c r="F89" s="176" t="s">
        <v>1522</v>
      </c>
      <c r="G89" s="177" t="s">
        <v>1520</v>
      </c>
      <c r="H89" s="178">
        <v>1</v>
      </c>
      <c r="I89" s="179"/>
      <c r="J89" s="180">
        <f>ROUND(I89*H89,2)</f>
        <v>0</v>
      </c>
      <c r="K89" s="176" t="s">
        <v>154</v>
      </c>
      <c r="L89" s="36"/>
      <c r="M89" s="181" t="s">
        <v>20</v>
      </c>
      <c r="N89" s="182" t="s">
        <v>48</v>
      </c>
      <c r="O89" s="37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19" t="s">
        <v>155</v>
      </c>
      <c r="AT89" s="19" t="s">
        <v>150</v>
      </c>
      <c r="AU89" s="19" t="s">
        <v>86</v>
      </c>
      <c r="AY89" s="19" t="s">
        <v>148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9" t="s">
        <v>86</v>
      </c>
      <c r="BK89" s="185">
        <f>ROUND(I89*H89,2)</f>
        <v>0</v>
      </c>
      <c r="BL89" s="19" t="s">
        <v>155</v>
      </c>
      <c r="BM89" s="19" t="s">
        <v>86</v>
      </c>
    </row>
    <row r="90" spans="2:47" s="1" customFormat="1" ht="13.5">
      <c r="B90" s="36"/>
      <c r="D90" s="197" t="s">
        <v>156</v>
      </c>
      <c r="F90" s="238" t="s">
        <v>1522</v>
      </c>
      <c r="I90" s="147"/>
      <c r="L90" s="36"/>
      <c r="M90" s="65"/>
      <c r="N90" s="37"/>
      <c r="O90" s="37"/>
      <c r="P90" s="37"/>
      <c r="Q90" s="37"/>
      <c r="R90" s="37"/>
      <c r="S90" s="37"/>
      <c r="T90" s="66"/>
      <c r="AT90" s="19" t="s">
        <v>156</v>
      </c>
      <c r="AU90" s="19" t="s">
        <v>86</v>
      </c>
    </row>
    <row r="91" spans="2:65" s="1" customFormat="1" ht="22.5" customHeight="1">
      <c r="B91" s="173"/>
      <c r="C91" s="174" t="s">
        <v>170</v>
      </c>
      <c r="D91" s="174" t="s">
        <v>150</v>
      </c>
      <c r="E91" s="175" t="s">
        <v>1523</v>
      </c>
      <c r="F91" s="176" t="s">
        <v>1524</v>
      </c>
      <c r="G91" s="177" t="s">
        <v>1520</v>
      </c>
      <c r="H91" s="178">
        <v>1</v>
      </c>
      <c r="I91" s="179"/>
      <c r="J91" s="180">
        <f>ROUND(I91*H91,2)</f>
        <v>0</v>
      </c>
      <c r="K91" s="176" t="s">
        <v>154</v>
      </c>
      <c r="L91" s="36"/>
      <c r="M91" s="181" t="s">
        <v>20</v>
      </c>
      <c r="N91" s="182" t="s">
        <v>48</v>
      </c>
      <c r="O91" s="37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19" t="s">
        <v>155</v>
      </c>
      <c r="AT91" s="19" t="s">
        <v>150</v>
      </c>
      <c r="AU91" s="19" t="s">
        <v>86</v>
      </c>
      <c r="AY91" s="19" t="s">
        <v>148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9" t="s">
        <v>86</v>
      </c>
      <c r="BK91" s="185">
        <f>ROUND(I91*H91,2)</f>
        <v>0</v>
      </c>
      <c r="BL91" s="19" t="s">
        <v>155</v>
      </c>
      <c r="BM91" s="19" t="s">
        <v>170</v>
      </c>
    </row>
    <row r="92" spans="2:47" s="1" customFormat="1" ht="13.5">
      <c r="B92" s="36"/>
      <c r="D92" s="197" t="s">
        <v>156</v>
      </c>
      <c r="F92" s="238" t="s">
        <v>1524</v>
      </c>
      <c r="I92" s="147"/>
      <c r="L92" s="36"/>
      <c r="M92" s="65"/>
      <c r="N92" s="37"/>
      <c r="O92" s="37"/>
      <c r="P92" s="37"/>
      <c r="Q92" s="37"/>
      <c r="R92" s="37"/>
      <c r="S92" s="37"/>
      <c r="T92" s="66"/>
      <c r="AT92" s="19" t="s">
        <v>156</v>
      </c>
      <c r="AU92" s="19" t="s">
        <v>86</v>
      </c>
    </row>
    <row r="93" spans="2:65" s="1" customFormat="1" ht="22.5" customHeight="1">
      <c r="B93" s="173"/>
      <c r="C93" s="174" t="s">
        <v>155</v>
      </c>
      <c r="D93" s="174" t="s">
        <v>150</v>
      </c>
      <c r="E93" s="175" t="s">
        <v>1525</v>
      </c>
      <c r="F93" s="176" t="s">
        <v>1526</v>
      </c>
      <c r="G93" s="177" t="s">
        <v>1520</v>
      </c>
      <c r="H93" s="178">
        <v>1</v>
      </c>
      <c r="I93" s="179"/>
      <c r="J93" s="180">
        <f>ROUND(I93*H93,2)</f>
        <v>0</v>
      </c>
      <c r="K93" s="176" t="s">
        <v>154</v>
      </c>
      <c r="L93" s="36"/>
      <c r="M93" s="181" t="s">
        <v>20</v>
      </c>
      <c r="N93" s="182" t="s">
        <v>48</v>
      </c>
      <c r="O93" s="37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19" t="s">
        <v>155</v>
      </c>
      <c r="AT93" s="19" t="s">
        <v>150</v>
      </c>
      <c r="AU93" s="19" t="s">
        <v>86</v>
      </c>
      <c r="AY93" s="19" t="s">
        <v>148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9" t="s">
        <v>86</v>
      </c>
      <c r="BK93" s="185">
        <f>ROUND(I93*H93,2)</f>
        <v>0</v>
      </c>
      <c r="BL93" s="19" t="s">
        <v>155</v>
      </c>
      <c r="BM93" s="19" t="s">
        <v>155</v>
      </c>
    </row>
    <row r="94" spans="2:47" s="1" customFormat="1" ht="13.5">
      <c r="B94" s="36"/>
      <c r="D94" s="186" t="s">
        <v>156</v>
      </c>
      <c r="F94" s="187" t="s">
        <v>1526</v>
      </c>
      <c r="I94" s="147"/>
      <c r="L94" s="36"/>
      <c r="M94" s="243"/>
      <c r="N94" s="244"/>
      <c r="O94" s="244"/>
      <c r="P94" s="244"/>
      <c r="Q94" s="244"/>
      <c r="R94" s="244"/>
      <c r="S94" s="244"/>
      <c r="T94" s="245"/>
      <c r="AT94" s="19" t="s">
        <v>156</v>
      </c>
      <c r="AU94" s="19" t="s">
        <v>86</v>
      </c>
    </row>
    <row r="95" spans="2:12" s="1" customFormat="1" ht="6.75" customHeight="1">
      <c r="B95" s="51"/>
      <c r="C95" s="52"/>
      <c r="D95" s="52"/>
      <c r="E95" s="52"/>
      <c r="F95" s="52"/>
      <c r="G95" s="52"/>
      <c r="H95" s="52"/>
      <c r="I95" s="125"/>
      <c r="J95" s="52"/>
      <c r="K95" s="52"/>
      <c r="L95" s="36"/>
    </row>
    <row r="2479" ht="13.5">
      <c r="AT2479" s="242"/>
    </row>
  </sheetData>
  <sheetProtection password="CC35" sheet="1" objects="1" scenarios="1" formatColumns="0" formatRows="0" sort="0" autoFilter="0"/>
  <autoFilter ref="C83:K83"/>
  <mergeCells count="12"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301" customWidth="1"/>
    <col min="2" max="2" width="1.66796875" style="301" customWidth="1"/>
    <col min="3" max="4" width="5" style="301" customWidth="1"/>
    <col min="5" max="5" width="11.66015625" style="301" customWidth="1"/>
    <col min="6" max="6" width="9.16015625" style="301" customWidth="1"/>
    <col min="7" max="7" width="5" style="301" customWidth="1"/>
    <col min="8" max="8" width="77.83203125" style="301" customWidth="1"/>
    <col min="9" max="10" width="20" style="301" customWidth="1"/>
    <col min="11" max="11" width="1.66796875" style="301" customWidth="1"/>
    <col min="12" max="16384" width="9.33203125" style="301" customWidth="1"/>
  </cols>
  <sheetData>
    <row r="1" ht="37.5" customHeight="1"/>
    <row r="2" spans="2:11" ht="7.5" customHeight="1">
      <c r="B2" s="302"/>
      <c r="C2" s="303"/>
      <c r="D2" s="303"/>
      <c r="E2" s="303"/>
      <c r="F2" s="303"/>
      <c r="G2" s="303"/>
      <c r="H2" s="303"/>
      <c r="I2" s="303"/>
      <c r="J2" s="303"/>
      <c r="K2" s="304"/>
    </row>
    <row r="3" spans="2:11" s="308" customFormat="1" ht="45" customHeight="1">
      <c r="B3" s="305"/>
      <c r="C3" s="306" t="s">
        <v>1534</v>
      </c>
      <c r="D3" s="306"/>
      <c r="E3" s="306"/>
      <c r="F3" s="306"/>
      <c r="G3" s="306"/>
      <c r="H3" s="306"/>
      <c r="I3" s="306"/>
      <c r="J3" s="306"/>
      <c r="K3" s="307"/>
    </row>
    <row r="4" spans="2:11" ht="25.5" customHeight="1">
      <c r="B4" s="309"/>
      <c r="C4" s="310" t="s">
        <v>1535</v>
      </c>
      <c r="D4" s="310"/>
      <c r="E4" s="310"/>
      <c r="F4" s="310"/>
      <c r="G4" s="310"/>
      <c r="H4" s="310"/>
      <c r="I4" s="310"/>
      <c r="J4" s="310"/>
      <c r="K4" s="311"/>
    </row>
    <row r="5" spans="2:1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ht="15" customHeight="1">
      <c r="B6" s="309"/>
      <c r="C6" s="313" t="s">
        <v>1536</v>
      </c>
      <c r="D6" s="313"/>
      <c r="E6" s="313"/>
      <c r="F6" s="313"/>
      <c r="G6" s="313"/>
      <c r="H6" s="313"/>
      <c r="I6" s="313"/>
      <c r="J6" s="313"/>
      <c r="K6" s="311"/>
    </row>
    <row r="7" spans="2:11" ht="15" customHeight="1">
      <c r="B7" s="314"/>
      <c r="C7" s="313" t="s">
        <v>1537</v>
      </c>
      <c r="D7" s="313"/>
      <c r="E7" s="313"/>
      <c r="F7" s="313"/>
      <c r="G7" s="313"/>
      <c r="H7" s="313"/>
      <c r="I7" s="313"/>
      <c r="J7" s="313"/>
      <c r="K7" s="311"/>
    </row>
    <row r="8" spans="2:11" ht="12.75" customHeight="1">
      <c r="B8" s="314"/>
      <c r="C8" s="315"/>
      <c r="D8" s="315"/>
      <c r="E8" s="315"/>
      <c r="F8" s="315"/>
      <c r="G8" s="315"/>
      <c r="H8" s="315"/>
      <c r="I8" s="315"/>
      <c r="J8" s="315"/>
      <c r="K8" s="311"/>
    </row>
    <row r="9" spans="2:11" ht="15" customHeight="1">
      <c r="B9" s="314"/>
      <c r="C9" s="313" t="s">
        <v>1538</v>
      </c>
      <c r="D9" s="313"/>
      <c r="E9" s="313"/>
      <c r="F9" s="313"/>
      <c r="G9" s="313"/>
      <c r="H9" s="313"/>
      <c r="I9" s="313"/>
      <c r="J9" s="313"/>
      <c r="K9" s="311"/>
    </row>
    <row r="10" spans="2:11" ht="15" customHeight="1">
      <c r="B10" s="314"/>
      <c r="C10" s="315"/>
      <c r="D10" s="313" t="s">
        <v>1539</v>
      </c>
      <c r="E10" s="313"/>
      <c r="F10" s="313"/>
      <c r="G10" s="313"/>
      <c r="H10" s="313"/>
      <c r="I10" s="313"/>
      <c r="J10" s="313"/>
      <c r="K10" s="311"/>
    </row>
    <row r="11" spans="2:11" ht="15" customHeight="1">
      <c r="B11" s="314"/>
      <c r="C11" s="316"/>
      <c r="D11" s="313" t="s">
        <v>1540</v>
      </c>
      <c r="E11" s="313"/>
      <c r="F11" s="313"/>
      <c r="G11" s="313"/>
      <c r="H11" s="313"/>
      <c r="I11" s="313"/>
      <c r="J11" s="313"/>
      <c r="K11" s="311"/>
    </row>
    <row r="12" spans="2:11" ht="12.75" customHeight="1">
      <c r="B12" s="314"/>
      <c r="C12" s="316"/>
      <c r="D12" s="316"/>
      <c r="E12" s="316"/>
      <c r="F12" s="316"/>
      <c r="G12" s="316"/>
      <c r="H12" s="316"/>
      <c r="I12" s="316"/>
      <c r="J12" s="316"/>
      <c r="K12" s="311"/>
    </row>
    <row r="13" spans="2:11" ht="15" customHeight="1">
      <c r="B13" s="314"/>
      <c r="C13" s="316"/>
      <c r="D13" s="313" t="s">
        <v>1541</v>
      </c>
      <c r="E13" s="313"/>
      <c r="F13" s="313"/>
      <c r="G13" s="313"/>
      <c r="H13" s="313"/>
      <c r="I13" s="313"/>
      <c r="J13" s="313"/>
      <c r="K13" s="311"/>
    </row>
    <row r="14" spans="2:11" ht="15" customHeight="1">
      <c r="B14" s="314"/>
      <c r="C14" s="316"/>
      <c r="D14" s="313" t="s">
        <v>1542</v>
      </c>
      <c r="E14" s="313"/>
      <c r="F14" s="313"/>
      <c r="G14" s="313"/>
      <c r="H14" s="313"/>
      <c r="I14" s="313"/>
      <c r="J14" s="313"/>
      <c r="K14" s="311"/>
    </row>
    <row r="15" spans="2:11" ht="15" customHeight="1">
      <c r="B15" s="314"/>
      <c r="C15" s="316"/>
      <c r="D15" s="313" t="s">
        <v>1543</v>
      </c>
      <c r="E15" s="313"/>
      <c r="F15" s="313"/>
      <c r="G15" s="313"/>
      <c r="H15" s="313"/>
      <c r="I15" s="313"/>
      <c r="J15" s="313"/>
      <c r="K15" s="311"/>
    </row>
    <row r="16" spans="2:11" ht="15" customHeight="1">
      <c r="B16" s="314"/>
      <c r="C16" s="316"/>
      <c r="D16" s="316"/>
      <c r="E16" s="317" t="s">
        <v>82</v>
      </c>
      <c r="F16" s="313" t="s">
        <v>1544</v>
      </c>
      <c r="G16" s="313"/>
      <c r="H16" s="313"/>
      <c r="I16" s="313"/>
      <c r="J16" s="313"/>
      <c r="K16" s="311"/>
    </row>
    <row r="17" spans="2:11" ht="15" customHeight="1">
      <c r="B17" s="314"/>
      <c r="C17" s="316"/>
      <c r="D17" s="316"/>
      <c r="E17" s="317" t="s">
        <v>1545</v>
      </c>
      <c r="F17" s="313" t="s">
        <v>1546</v>
      </c>
      <c r="G17" s="313"/>
      <c r="H17" s="313"/>
      <c r="I17" s="313"/>
      <c r="J17" s="313"/>
      <c r="K17" s="311"/>
    </row>
    <row r="18" spans="2:11" ht="15" customHeight="1">
      <c r="B18" s="314"/>
      <c r="C18" s="316"/>
      <c r="D18" s="316"/>
      <c r="E18" s="317" t="s">
        <v>1547</v>
      </c>
      <c r="F18" s="313" t="s">
        <v>1548</v>
      </c>
      <c r="G18" s="313"/>
      <c r="H18" s="313"/>
      <c r="I18" s="313"/>
      <c r="J18" s="313"/>
      <c r="K18" s="311"/>
    </row>
    <row r="19" spans="2:11" ht="15" customHeight="1">
      <c r="B19" s="314"/>
      <c r="C19" s="316"/>
      <c r="D19" s="316"/>
      <c r="E19" s="317" t="s">
        <v>1549</v>
      </c>
      <c r="F19" s="313" t="s">
        <v>1550</v>
      </c>
      <c r="G19" s="313"/>
      <c r="H19" s="313"/>
      <c r="I19" s="313"/>
      <c r="J19" s="313"/>
      <c r="K19" s="311"/>
    </row>
    <row r="20" spans="2:11" ht="15" customHeight="1">
      <c r="B20" s="314"/>
      <c r="C20" s="316"/>
      <c r="D20" s="316"/>
      <c r="E20" s="317" t="s">
        <v>1551</v>
      </c>
      <c r="F20" s="313" t="s">
        <v>1552</v>
      </c>
      <c r="G20" s="313"/>
      <c r="H20" s="313"/>
      <c r="I20" s="313"/>
      <c r="J20" s="313"/>
      <c r="K20" s="311"/>
    </row>
    <row r="21" spans="2:11" ht="15" customHeight="1">
      <c r="B21" s="314"/>
      <c r="C21" s="316"/>
      <c r="D21" s="316"/>
      <c r="E21" s="317" t="s">
        <v>85</v>
      </c>
      <c r="F21" s="313" t="s">
        <v>1553</v>
      </c>
      <c r="G21" s="313"/>
      <c r="H21" s="313"/>
      <c r="I21" s="313"/>
      <c r="J21" s="313"/>
      <c r="K21" s="311"/>
    </row>
    <row r="22" spans="2:11" ht="12.75" customHeight="1">
      <c r="B22" s="314"/>
      <c r="C22" s="316"/>
      <c r="D22" s="316"/>
      <c r="E22" s="316"/>
      <c r="F22" s="316"/>
      <c r="G22" s="316"/>
      <c r="H22" s="316"/>
      <c r="I22" s="316"/>
      <c r="J22" s="316"/>
      <c r="K22" s="311"/>
    </row>
    <row r="23" spans="2:11" ht="15" customHeight="1">
      <c r="B23" s="314"/>
      <c r="C23" s="313" t="s">
        <v>1554</v>
      </c>
      <c r="D23" s="313"/>
      <c r="E23" s="313"/>
      <c r="F23" s="313"/>
      <c r="G23" s="313"/>
      <c r="H23" s="313"/>
      <c r="I23" s="313"/>
      <c r="J23" s="313"/>
      <c r="K23" s="311"/>
    </row>
    <row r="24" spans="2:11" ht="15" customHeight="1">
      <c r="B24" s="314"/>
      <c r="C24" s="313" t="s">
        <v>1555</v>
      </c>
      <c r="D24" s="313"/>
      <c r="E24" s="313"/>
      <c r="F24" s="313"/>
      <c r="G24" s="313"/>
      <c r="H24" s="313"/>
      <c r="I24" s="313"/>
      <c r="J24" s="313"/>
      <c r="K24" s="311"/>
    </row>
    <row r="25" spans="2:11" ht="15" customHeight="1">
      <c r="B25" s="314"/>
      <c r="C25" s="315"/>
      <c r="D25" s="313" t="s">
        <v>1556</v>
      </c>
      <c r="E25" s="313"/>
      <c r="F25" s="313"/>
      <c r="G25" s="313"/>
      <c r="H25" s="313"/>
      <c r="I25" s="313"/>
      <c r="J25" s="313"/>
      <c r="K25" s="311"/>
    </row>
    <row r="26" spans="2:11" ht="15" customHeight="1">
      <c r="B26" s="314"/>
      <c r="C26" s="316"/>
      <c r="D26" s="313" t="s">
        <v>1557</v>
      </c>
      <c r="E26" s="313"/>
      <c r="F26" s="313"/>
      <c r="G26" s="313"/>
      <c r="H26" s="313"/>
      <c r="I26" s="313"/>
      <c r="J26" s="313"/>
      <c r="K26" s="311"/>
    </row>
    <row r="27" spans="2:11" ht="12.75" customHeight="1">
      <c r="B27" s="314"/>
      <c r="C27" s="316"/>
      <c r="D27" s="316"/>
      <c r="E27" s="316"/>
      <c r="F27" s="316"/>
      <c r="G27" s="316"/>
      <c r="H27" s="316"/>
      <c r="I27" s="316"/>
      <c r="J27" s="316"/>
      <c r="K27" s="311"/>
    </row>
    <row r="28" spans="2:11" ht="15" customHeight="1">
      <c r="B28" s="314"/>
      <c r="C28" s="316"/>
      <c r="D28" s="313" t="s">
        <v>1558</v>
      </c>
      <c r="E28" s="313"/>
      <c r="F28" s="313"/>
      <c r="G28" s="313"/>
      <c r="H28" s="313"/>
      <c r="I28" s="313"/>
      <c r="J28" s="313"/>
      <c r="K28" s="311"/>
    </row>
    <row r="29" spans="2:11" ht="15" customHeight="1">
      <c r="B29" s="314"/>
      <c r="C29" s="316"/>
      <c r="D29" s="313" t="s">
        <v>1559</v>
      </c>
      <c r="E29" s="313"/>
      <c r="F29" s="313"/>
      <c r="G29" s="313"/>
      <c r="H29" s="313"/>
      <c r="I29" s="313"/>
      <c r="J29" s="313"/>
      <c r="K29" s="311"/>
    </row>
    <row r="30" spans="2:11" ht="12.75" customHeight="1">
      <c r="B30" s="314"/>
      <c r="C30" s="316"/>
      <c r="D30" s="316"/>
      <c r="E30" s="316"/>
      <c r="F30" s="316"/>
      <c r="G30" s="316"/>
      <c r="H30" s="316"/>
      <c r="I30" s="316"/>
      <c r="J30" s="316"/>
      <c r="K30" s="311"/>
    </row>
    <row r="31" spans="2:11" ht="15" customHeight="1">
      <c r="B31" s="314"/>
      <c r="C31" s="316"/>
      <c r="D31" s="313" t="s">
        <v>1560</v>
      </c>
      <c r="E31" s="313"/>
      <c r="F31" s="313"/>
      <c r="G31" s="313"/>
      <c r="H31" s="313"/>
      <c r="I31" s="313"/>
      <c r="J31" s="313"/>
      <c r="K31" s="311"/>
    </row>
    <row r="32" spans="2:11" ht="15" customHeight="1">
      <c r="B32" s="314"/>
      <c r="C32" s="316"/>
      <c r="D32" s="313" t="s">
        <v>1561</v>
      </c>
      <c r="E32" s="313"/>
      <c r="F32" s="313"/>
      <c r="G32" s="313"/>
      <c r="H32" s="313"/>
      <c r="I32" s="313"/>
      <c r="J32" s="313"/>
      <c r="K32" s="311"/>
    </row>
    <row r="33" spans="2:11" ht="15" customHeight="1">
      <c r="B33" s="314"/>
      <c r="C33" s="316"/>
      <c r="D33" s="313" t="s">
        <v>1562</v>
      </c>
      <c r="E33" s="313"/>
      <c r="F33" s="313"/>
      <c r="G33" s="313"/>
      <c r="H33" s="313"/>
      <c r="I33" s="313"/>
      <c r="J33" s="313"/>
      <c r="K33" s="311"/>
    </row>
    <row r="34" spans="2:11" ht="15" customHeight="1">
      <c r="B34" s="314"/>
      <c r="C34" s="316"/>
      <c r="D34" s="315"/>
      <c r="E34" s="318" t="s">
        <v>133</v>
      </c>
      <c r="F34" s="315"/>
      <c r="G34" s="313" t="s">
        <v>1563</v>
      </c>
      <c r="H34" s="313"/>
      <c r="I34" s="313"/>
      <c r="J34" s="313"/>
      <c r="K34" s="311"/>
    </row>
    <row r="35" spans="2:11" ht="30.75" customHeight="1">
      <c r="B35" s="314"/>
      <c r="C35" s="316"/>
      <c r="D35" s="315"/>
      <c r="E35" s="318" t="s">
        <v>1564</v>
      </c>
      <c r="F35" s="315"/>
      <c r="G35" s="313" t="s">
        <v>1565</v>
      </c>
      <c r="H35" s="313"/>
      <c r="I35" s="313"/>
      <c r="J35" s="313"/>
      <c r="K35" s="311"/>
    </row>
    <row r="36" spans="2:11" ht="15" customHeight="1">
      <c r="B36" s="314"/>
      <c r="C36" s="316"/>
      <c r="D36" s="315"/>
      <c r="E36" s="318" t="s">
        <v>57</v>
      </c>
      <c r="F36" s="315"/>
      <c r="G36" s="313" t="s">
        <v>1566</v>
      </c>
      <c r="H36" s="313"/>
      <c r="I36" s="313"/>
      <c r="J36" s="313"/>
      <c r="K36" s="311"/>
    </row>
    <row r="37" spans="2:11" ht="15" customHeight="1">
      <c r="B37" s="314"/>
      <c r="C37" s="316"/>
      <c r="D37" s="315"/>
      <c r="E37" s="318" t="s">
        <v>134</v>
      </c>
      <c r="F37" s="315"/>
      <c r="G37" s="313" t="s">
        <v>1567</v>
      </c>
      <c r="H37" s="313"/>
      <c r="I37" s="313"/>
      <c r="J37" s="313"/>
      <c r="K37" s="311"/>
    </row>
    <row r="38" spans="2:11" ht="15" customHeight="1">
      <c r="B38" s="314"/>
      <c r="C38" s="316"/>
      <c r="D38" s="315"/>
      <c r="E38" s="318" t="s">
        <v>135</v>
      </c>
      <c r="F38" s="315"/>
      <c r="G38" s="313" t="s">
        <v>1568</v>
      </c>
      <c r="H38" s="313"/>
      <c r="I38" s="313"/>
      <c r="J38" s="313"/>
      <c r="K38" s="311"/>
    </row>
    <row r="39" spans="2:11" ht="15" customHeight="1">
      <c r="B39" s="314"/>
      <c r="C39" s="316"/>
      <c r="D39" s="315"/>
      <c r="E39" s="318" t="s">
        <v>136</v>
      </c>
      <c r="F39" s="315"/>
      <c r="G39" s="313" t="s">
        <v>1569</v>
      </c>
      <c r="H39" s="313"/>
      <c r="I39" s="313"/>
      <c r="J39" s="313"/>
      <c r="K39" s="311"/>
    </row>
    <row r="40" spans="2:11" ht="15" customHeight="1">
      <c r="B40" s="314"/>
      <c r="C40" s="316"/>
      <c r="D40" s="315"/>
      <c r="E40" s="318" t="s">
        <v>1570</v>
      </c>
      <c r="F40" s="315"/>
      <c r="G40" s="313" t="s">
        <v>1571</v>
      </c>
      <c r="H40" s="313"/>
      <c r="I40" s="313"/>
      <c r="J40" s="313"/>
      <c r="K40" s="311"/>
    </row>
    <row r="41" spans="2:11" ht="15" customHeight="1">
      <c r="B41" s="314"/>
      <c r="C41" s="316"/>
      <c r="D41" s="315"/>
      <c r="E41" s="318"/>
      <c r="F41" s="315"/>
      <c r="G41" s="313" t="s">
        <v>1572</v>
      </c>
      <c r="H41" s="313"/>
      <c r="I41" s="313"/>
      <c r="J41" s="313"/>
      <c r="K41" s="311"/>
    </row>
    <row r="42" spans="2:11" ht="15" customHeight="1">
      <c r="B42" s="314"/>
      <c r="C42" s="316"/>
      <c r="D42" s="315"/>
      <c r="E42" s="318" t="s">
        <v>1573</v>
      </c>
      <c r="F42" s="315"/>
      <c r="G42" s="313" t="s">
        <v>1574</v>
      </c>
      <c r="H42" s="313"/>
      <c r="I42" s="313"/>
      <c r="J42" s="313"/>
      <c r="K42" s="311"/>
    </row>
    <row r="43" spans="2:11" ht="15" customHeight="1">
      <c r="B43" s="314"/>
      <c r="C43" s="316"/>
      <c r="D43" s="315"/>
      <c r="E43" s="318" t="s">
        <v>138</v>
      </c>
      <c r="F43" s="315"/>
      <c r="G43" s="313" t="s">
        <v>1575</v>
      </c>
      <c r="H43" s="313"/>
      <c r="I43" s="313"/>
      <c r="J43" s="313"/>
      <c r="K43" s="311"/>
    </row>
    <row r="44" spans="2:11" ht="12.75" customHeight="1">
      <c r="B44" s="314"/>
      <c r="C44" s="316"/>
      <c r="D44" s="315"/>
      <c r="E44" s="315"/>
      <c r="F44" s="315"/>
      <c r="G44" s="315"/>
      <c r="H44" s="315"/>
      <c r="I44" s="315"/>
      <c r="J44" s="315"/>
      <c r="K44" s="311"/>
    </row>
    <row r="45" spans="2:11" ht="15" customHeight="1">
      <c r="B45" s="314"/>
      <c r="C45" s="316"/>
      <c r="D45" s="313" t="s">
        <v>1576</v>
      </c>
      <c r="E45" s="313"/>
      <c r="F45" s="313"/>
      <c r="G45" s="313"/>
      <c r="H45" s="313"/>
      <c r="I45" s="313"/>
      <c r="J45" s="313"/>
      <c r="K45" s="311"/>
    </row>
    <row r="46" spans="2:11" ht="15" customHeight="1">
      <c r="B46" s="314"/>
      <c r="C46" s="316"/>
      <c r="D46" s="316"/>
      <c r="E46" s="313" t="s">
        <v>1577</v>
      </c>
      <c r="F46" s="313"/>
      <c r="G46" s="313"/>
      <c r="H46" s="313"/>
      <c r="I46" s="313"/>
      <c r="J46" s="313"/>
      <c r="K46" s="311"/>
    </row>
    <row r="47" spans="2:11" ht="15" customHeight="1">
      <c r="B47" s="314"/>
      <c r="C47" s="316"/>
      <c r="D47" s="316"/>
      <c r="E47" s="313" t="s">
        <v>1578</v>
      </c>
      <c r="F47" s="313"/>
      <c r="G47" s="313"/>
      <c r="H47" s="313"/>
      <c r="I47" s="313"/>
      <c r="J47" s="313"/>
      <c r="K47" s="311"/>
    </row>
    <row r="48" spans="2:11" ht="15" customHeight="1">
      <c r="B48" s="314"/>
      <c r="C48" s="316"/>
      <c r="D48" s="316"/>
      <c r="E48" s="313" t="s">
        <v>1579</v>
      </c>
      <c r="F48" s="313"/>
      <c r="G48" s="313"/>
      <c r="H48" s="313"/>
      <c r="I48" s="313"/>
      <c r="J48" s="313"/>
      <c r="K48" s="311"/>
    </row>
    <row r="49" spans="2:11" ht="15" customHeight="1">
      <c r="B49" s="314"/>
      <c r="C49" s="316"/>
      <c r="D49" s="313" t="s">
        <v>1580</v>
      </c>
      <c r="E49" s="313"/>
      <c r="F49" s="313"/>
      <c r="G49" s="313"/>
      <c r="H49" s="313"/>
      <c r="I49" s="313"/>
      <c r="J49" s="313"/>
      <c r="K49" s="311"/>
    </row>
    <row r="50" spans="2:11" ht="25.5" customHeight="1">
      <c r="B50" s="309"/>
      <c r="C50" s="310" t="s">
        <v>1581</v>
      </c>
      <c r="D50" s="310"/>
      <c r="E50" s="310"/>
      <c r="F50" s="310"/>
      <c r="G50" s="310"/>
      <c r="H50" s="310"/>
      <c r="I50" s="310"/>
      <c r="J50" s="310"/>
      <c r="K50" s="311"/>
    </row>
    <row r="51" spans="2:11" ht="5.25" customHeight="1">
      <c r="B51" s="309"/>
      <c r="C51" s="312"/>
      <c r="D51" s="312"/>
      <c r="E51" s="312"/>
      <c r="F51" s="312"/>
      <c r="G51" s="312"/>
      <c r="H51" s="312"/>
      <c r="I51" s="312"/>
      <c r="J51" s="312"/>
      <c r="K51" s="311"/>
    </row>
    <row r="52" spans="2:11" ht="15" customHeight="1">
      <c r="B52" s="309"/>
      <c r="C52" s="313" t="s">
        <v>1582</v>
      </c>
      <c r="D52" s="313"/>
      <c r="E52" s="313"/>
      <c r="F52" s="313"/>
      <c r="G52" s="313"/>
      <c r="H52" s="313"/>
      <c r="I52" s="313"/>
      <c r="J52" s="313"/>
      <c r="K52" s="311"/>
    </row>
    <row r="53" spans="2:11" ht="15" customHeight="1">
      <c r="B53" s="309"/>
      <c r="C53" s="313" t="s">
        <v>1583</v>
      </c>
      <c r="D53" s="313"/>
      <c r="E53" s="313"/>
      <c r="F53" s="313"/>
      <c r="G53" s="313"/>
      <c r="H53" s="313"/>
      <c r="I53" s="313"/>
      <c r="J53" s="313"/>
      <c r="K53" s="311"/>
    </row>
    <row r="54" spans="2:11" ht="12.75" customHeight="1">
      <c r="B54" s="309"/>
      <c r="C54" s="315"/>
      <c r="D54" s="315"/>
      <c r="E54" s="315"/>
      <c r="F54" s="315"/>
      <c r="G54" s="315"/>
      <c r="H54" s="315"/>
      <c r="I54" s="315"/>
      <c r="J54" s="315"/>
      <c r="K54" s="311"/>
    </row>
    <row r="55" spans="2:11" ht="15" customHeight="1">
      <c r="B55" s="309"/>
      <c r="C55" s="313" t="s">
        <v>1584</v>
      </c>
      <c r="D55" s="313"/>
      <c r="E55" s="313"/>
      <c r="F55" s="313"/>
      <c r="G55" s="313"/>
      <c r="H55" s="313"/>
      <c r="I55" s="313"/>
      <c r="J55" s="313"/>
      <c r="K55" s="311"/>
    </row>
    <row r="56" spans="2:11" ht="15" customHeight="1">
      <c r="B56" s="309"/>
      <c r="C56" s="316"/>
      <c r="D56" s="313" t="s">
        <v>1585</v>
      </c>
      <c r="E56" s="313"/>
      <c r="F56" s="313"/>
      <c r="G56" s="313"/>
      <c r="H56" s="313"/>
      <c r="I56" s="313"/>
      <c r="J56" s="313"/>
      <c r="K56" s="311"/>
    </row>
    <row r="57" spans="2:11" ht="15" customHeight="1">
      <c r="B57" s="309"/>
      <c r="C57" s="316"/>
      <c r="D57" s="313" t="s">
        <v>1586</v>
      </c>
      <c r="E57" s="313"/>
      <c r="F57" s="313"/>
      <c r="G57" s="313"/>
      <c r="H57" s="313"/>
      <c r="I57" s="313"/>
      <c r="J57" s="313"/>
      <c r="K57" s="311"/>
    </row>
    <row r="58" spans="2:11" ht="15" customHeight="1">
      <c r="B58" s="309"/>
      <c r="C58" s="316"/>
      <c r="D58" s="313" t="s">
        <v>1587</v>
      </c>
      <c r="E58" s="313"/>
      <c r="F58" s="313"/>
      <c r="G58" s="313"/>
      <c r="H58" s="313"/>
      <c r="I58" s="313"/>
      <c r="J58" s="313"/>
      <c r="K58" s="311"/>
    </row>
    <row r="59" spans="2:11" ht="15" customHeight="1">
      <c r="B59" s="309"/>
      <c r="C59" s="316"/>
      <c r="D59" s="313" t="s">
        <v>1588</v>
      </c>
      <c r="E59" s="313"/>
      <c r="F59" s="313"/>
      <c r="G59" s="313"/>
      <c r="H59" s="313"/>
      <c r="I59" s="313"/>
      <c r="J59" s="313"/>
      <c r="K59" s="311"/>
    </row>
    <row r="60" spans="2:11" ht="15" customHeight="1">
      <c r="B60" s="309"/>
      <c r="C60" s="316"/>
      <c r="D60" s="319" t="s">
        <v>1589</v>
      </c>
      <c r="E60" s="319"/>
      <c r="F60" s="319"/>
      <c r="G60" s="319"/>
      <c r="H60" s="319"/>
      <c r="I60" s="319"/>
      <c r="J60" s="319"/>
      <c r="K60" s="311"/>
    </row>
    <row r="61" spans="2:11" ht="15" customHeight="1">
      <c r="B61" s="309"/>
      <c r="C61" s="316"/>
      <c r="D61" s="313" t="s">
        <v>1590</v>
      </c>
      <c r="E61" s="313"/>
      <c r="F61" s="313"/>
      <c r="G61" s="313"/>
      <c r="H61" s="313"/>
      <c r="I61" s="313"/>
      <c r="J61" s="313"/>
      <c r="K61" s="311"/>
    </row>
    <row r="62" spans="2:11" ht="12.75" customHeight="1">
      <c r="B62" s="309"/>
      <c r="C62" s="316"/>
      <c r="D62" s="316"/>
      <c r="E62" s="320"/>
      <c r="F62" s="316"/>
      <c r="G62" s="316"/>
      <c r="H62" s="316"/>
      <c r="I62" s="316"/>
      <c r="J62" s="316"/>
      <c r="K62" s="311"/>
    </row>
    <row r="63" spans="2:11" ht="15" customHeight="1">
      <c r="B63" s="309"/>
      <c r="C63" s="316"/>
      <c r="D63" s="313" t="s">
        <v>1591</v>
      </c>
      <c r="E63" s="313"/>
      <c r="F63" s="313"/>
      <c r="G63" s="313"/>
      <c r="H63" s="313"/>
      <c r="I63" s="313"/>
      <c r="J63" s="313"/>
      <c r="K63" s="311"/>
    </row>
    <row r="64" spans="2:11" ht="15" customHeight="1">
      <c r="B64" s="309"/>
      <c r="C64" s="316"/>
      <c r="D64" s="319" t="s">
        <v>1592</v>
      </c>
      <c r="E64" s="319"/>
      <c r="F64" s="319"/>
      <c r="G64" s="319"/>
      <c r="H64" s="319"/>
      <c r="I64" s="319"/>
      <c r="J64" s="319"/>
      <c r="K64" s="311"/>
    </row>
    <row r="65" spans="2:11" ht="15" customHeight="1">
      <c r="B65" s="309"/>
      <c r="C65" s="316"/>
      <c r="D65" s="313" t="s">
        <v>1593</v>
      </c>
      <c r="E65" s="313"/>
      <c r="F65" s="313"/>
      <c r="G65" s="313"/>
      <c r="H65" s="313"/>
      <c r="I65" s="313"/>
      <c r="J65" s="313"/>
      <c r="K65" s="311"/>
    </row>
    <row r="66" spans="2:11" ht="15" customHeight="1">
      <c r="B66" s="309"/>
      <c r="C66" s="316"/>
      <c r="D66" s="313" t="s">
        <v>1594</v>
      </c>
      <c r="E66" s="313"/>
      <c r="F66" s="313"/>
      <c r="G66" s="313"/>
      <c r="H66" s="313"/>
      <c r="I66" s="313"/>
      <c r="J66" s="313"/>
      <c r="K66" s="311"/>
    </row>
    <row r="67" spans="2:11" ht="15" customHeight="1">
      <c r="B67" s="309"/>
      <c r="C67" s="316"/>
      <c r="D67" s="313" t="s">
        <v>1595</v>
      </c>
      <c r="E67" s="313"/>
      <c r="F67" s="313"/>
      <c r="G67" s="313"/>
      <c r="H67" s="313"/>
      <c r="I67" s="313"/>
      <c r="J67" s="313"/>
      <c r="K67" s="311"/>
    </row>
    <row r="68" spans="2:11" ht="15" customHeight="1">
      <c r="B68" s="309"/>
      <c r="C68" s="316"/>
      <c r="D68" s="313" t="s">
        <v>1596</v>
      </c>
      <c r="E68" s="313"/>
      <c r="F68" s="313"/>
      <c r="G68" s="313"/>
      <c r="H68" s="313"/>
      <c r="I68" s="313"/>
      <c r="J68" s="313"/>
      <c r="K68" s="311"/>
    </row>
    <row r="69" spans="2:11" ht="12.75" customHeight="1">
      <c r="B69" s="321"/>
      <c r="C69" s="322"/>
      <c r="D69" s="322"/>
      <c r="E69" s="322"/>
      <c r="F69" s="322"/>
      <c r="G69" s="322"/>
      <c r="H69" s="322"/>
      <c r="I69" s="322"/>
      <c r="J69" s="322"/>
      <c r="K69" s="323"/>
    </row>
    <row r="70" spans="2:11" ht="18.75" customHeight="1">
      <c r="B70" s="324"/>
      <c r="C70" s="324"/>
      <c r="D70" s="324"/>
      <c r="E70" s="324"/>
      <c r="F70" s="324"/>
      <c r="G70" s="324"/>
      <c r="H70" s="324"/>
      <c r="I70" s="324"/>
      <c r="J70" s="324"/>
      <c r="K70" s="325"/>
    </row>
    <row r="71" spans="2:11" ht="18.75" customHeight="1">
      <c r="B71" s="325"/>
      <c r="C71" s="325"/>
      <c r="D71" s="325"/>
      <c r="E71" s="325"/>
      <c r="F71" s="325"/>
      <c r="G71" s="325"/>
      <c r="H71" s="325"/>
      <c r="I71" s="325"/>
      <c r="J71" s="325"/>
      <c r="K71" s="325"/>
    </row>
    <row r="72" spans="2:11" ht="7.5" customHeight="1">
      <c r="B72" s="326"/>
      <c r="C72" s="327"/>
      <c r="D72" s="327"/>
      <c r="E72" s="327"/>
      <c r="F72" s="327"/>
      <c r="G72" s="327"/>
      <c r="H72" s="327"/>
      <c r="I72" s="327"/>
      <c r="J72" s="327"/>
      <c r="K72" s="328"/>
    </row>
    <row r="73" spans="2:11" ht="45" customHeight="1">
      <c r="B73" s="329"/>
      <c r="C73" s="330" t="s">
        <v>1533</v>
      </c>
      <c r="D73" s="330"/>
      <c r="E73" s="330"/>
      <c r="F73" s="330"/>
      <c r="G73" s="330"/>
      <c r="H73" s="330"/>
      <c r="I73" s="330"/>
      <c r="J73" s="330"/>
      <c r="K73" s="331"/>
    </row>
    <row r="74" spans="2:11" ht="17.25" customHeight="1">
      <c r="B74" s="329"/>
      <c r="C74" s="332" t="s">
        <v>1597</v>
      </c>
      <c r="D74" s="332"/>
      <c r="E74" s="332"/>
      <c r="F74" s="332" t="s">
        <v>1598</v>
      </c>
      <c r="G74" s="333"/>
      <c r="H74" s="332" t="s">
        <v>134</v>
      </c>
      <c r="I74" s="332" t="s">
        <v>61</v>
      </c>
      <c r="J74" s="332" t="s">
        <v>1599</v>
      </c>
      <c r="K74" s="331"/>
    </row>
    <row r="75" spans="2:11" ht="17.25" customHeight="1">
      <c r="B75" s="329"/>
      <c r="C75" s="334" t="s">
        <v>1600</v>
      </c>
      <c r="D75" s="334"/>
      <c r="E75" s="334"/>
      <c r="F75" s="335" t="s">
        <v>1601</v>
      </c>
      <c r="G75" s="336"/>
      <c r="H75" s="334"/>
      <c r="I75" s="334"/>
      <c r="J75" s="334" t="s">
        <v>1602</v>
      </c>
      <c r="K75" s="331"/>
    </row>
    <row r="76" spans="2:11" ht="5.25" customHeight="1">
      <c r="B76" s="329"/>
      <c r="C76" s="337"/>
      <c r="D76" s="337"/>
      <c r="E76" s="337"/>
      <c r="F76" s="337"/>
      <c r="G76" s="338"/>
      <c r="H76" s="337"/>
      <c r="I76" s="337"/>
      <c r="J76" s="337"/>
      <c r="K76" s="331"/>
    </row>
    <row r="77" spans="2:11" ht="15" customHeight="1">
      <c r="B77" s="329"/>
      <c r="C77" s="318" t="s">
        <v>57</v>
      </c>
      <c r="D77" s="337"/>
      <c r="E77" s="337"/>
      <c r="F77" s="339" t="s">
        <v>1603</v>
      </c>
      <c r="G77" s="338"/>
      <c r="H77" s="318" t="s">
        <v>1604</v>
      </c>
      <c r="I77" s="318" t="s">
        <v>1605</v>
      </c>
      <c r="J77" s="318">
        <v>20</v>
      </c>
      <c r="K77" s="331"/>
    </row>
    <row r="78" spans="2:11" ht="15" customHeight="1">
      <c r="B78" s="329"/>
      <c r="C78" s="318" t="s">
        <v>1606</v>
      </c>
      <c r="D78" s="318"/>
      <c r="E78" s="318"/>
      <c r="F78" s="339" t="s">
        <v>1603</v>
      </c>
      <c r="G78" s="338"/>
      <c r="H78" s="318" t="s">
        <v>1607</v>
      </c>
      <c r="I78" s="318" t="s">
        <v>1605</v>
      </c>
      <c r="J78" s="318">
        <v>120</v>
      </c>
      <c r="K78" s="331"/>
    </row>
    <row r="79" spans="2:11" ht="15" customHeight="1">
      <c r="B79" s="340"/>
      <c r="C79" s="318" t="s">
        <v>1608</v>
      </c>
      <c r="D79" s="318"/>
      <c r="E79" s="318"/>
      <c r="F79" s="339" t="s">
        <v>1609</v>
      </c>
      <c r="G79" s="338"/>
      <c r="H79" s="318" t="s">
        <v>1610</v>
      </c>
      <c r="I79" s="318" t="s">
        <v>1605</v>
      </c>
      <c r="J79" s="318">
        <v>50</v>
      </c>
      <c r="K79" s="331"/>
    </row>
    <row r="80" spans="2:11" ht="15" customHeight="1">
      <c r="B80" s="340"/>
      <c r="C80" s="318" t="s">
        <v>1611</v>
      </c>
      <c r="D80" s="318"/>
      <c r="E80" s="318"/>
      <c r="F80" s="339" t="s">
        <v>1603</v>
      </c>
      <c r="G80" s="338"/>
      <c r="H80" s="318" t="s">
        <v>1612</v>
      </c>
      <c r="I80" s="318" t="s">
        <v>1613</v>
      </c>
      <c r="J80" s="318"/>
      <c r="K80" s="331"/>
    </row>
    <row r="81" spans="2:11" ht="15" customHeight="1">
      <c r="B81" s="340"/>
      <c r="C81" s="341" t="s">
        <v>1614</v>
      </c>
      <c r="D81" s="341"/>
      <c r="E81" s="341"/>
      <c r="F81" s="342" t="s">
        <v>1609</v>
      </c>
      <c r="G81" s="341"/>
      <c r="H81" s="341" t="s">
        <v>1615</v>
      </c>
      <c r="I81" s="341" t="s">
        <v>1605</v>
      </c>
      <c r="J81" s="341">
        <v>15</v>
      </c>
      <c r="K81" s="331"/>
    </row>
    <row r="82" spans="2:11" ht="15" customHeight="1">
      <c r="B82" s="340"/>
      <c r="C82" s="341" t="s">
        <v>1616</v>
      </c>
      <c r="D82" s="341"/>
      <c r="E82" s="341"/>
      <c r="F82" s="342" t="s">
        <v>1609</v>
      </c>
      <c r="G82" s="341"/>
      <c r="H82" s="341" t="s">
        <v>1617</v>
      </c>
      <c r="I82" s="341" t="s">
        <v>1605</v>
      </c>
      <c r="J82" s="341">
        <v>15</v>
      </c>
      <c r="K82" s="331"/>
    </row>
    <row r="83" spans="2:11" ht="15" customHeight="1">
      <c r="B83" s="340"/>
      <c r="C83" s="341" t="s">
        <v>1618</v>
      </c>
      <c r="D83" s="341"/>
      <c r="E83" s="341"/>
      <c r="F83" s="342" t="s">
        <v>1609</v>
      </c>
      <c r="G83" s="341"/>
      <c r="H83" s="341" t="s">
        <v>1619</v>
      </c>
      <c r="I83" s="341" t="s">
        <v>1605</v>
      </c>
      <c r="J83" s="341">
        <v>20</v>
      </c>
      <c r="K83" s="331"/>
    </row>
    <row r="84" spans="2:11" ht="15" customHeight="1">
      <c r="B84" s="340"/>
      <c r="C84" s="341" t="s">
        <v>1620</v>
      </c>
      <c r="D84" s="341"/>
      <c r="E84" s="341"/>
      <c r="F84" s="342" t="s">
        <v>1609</v>
      </c>
      <c r="G84" s="341"/>
      <c r="H84" s="341" t="s">
        <v>1621</v>
      </c>
      <c r="I84" s="341" t="s">
        <v>1605</v>
      </c>
      <c r="J84" s="341">
        <v>20</v>
      </c>
      <c r="K84" s="331"/>
    </row>
    <row r="85" spans="2:11" ht="15" customHeight="1">
      <c r="B85" s="340"/>
      <c r="C85" s="318" t="s">
        <v>1622</v>
      </c>
      <c r="D85" s="318"/>
      <c r="E85" s="318"/>
      <c r="F85" s="339" t="s">
        <v>1609</v>
      </c>
      <c r="G85" s="338"/>
      <c r="H85" s="318" t="s">
        <v>1623</v>
      </c>
      <c r="I85" s="318" t="s">
        <v>1605</v>
      </c>
      <c r="J85" s="318">
        <v>50</v>
      </c>
      <c r="K85" s="331"/>
    </row>
    <row r="86" spans="2:11" ht="15" customHeight="1">
      <c r="B86" s="340"/>
      <c r="C86" s="318" t="s">
        <v>1624</v>
      </c>
      <c r="D86" s="318"/>
      <c r="E86" s="318"/>
      <c r="F86" s="339" t="s">
        <v>1609</v>
      </c>
      <c r="G86" s="338"/>
      <c r="H86" s="318" t="s">
        <v>1625</v>
      </c>
      <c r="I86" s="318" t="s">
        <v>1605</v>
      </c>
      <c r="J86" s="318">
        <v>20</v>
      </c>
      <c r="K86" s="331"/>
    </row>
    <row r="87" spans="2:11" ht="15" customHeight="1">
      <c r="B87" s="340"/>
      <c r="C87" s="318" t="s">
        <v>1626</v>
      </c>
      <c r="D87" s="318"/>
      <c r="E87" s="318"/>
      <c r="F87" s="339" t="s">
        <v>1609</v>
      </c>
      <c r="G87" s="338"/>
      <c r="H87" s="318" t="s">
        <v>1627</v>
      </c>
      <c r="I87" s="318" t="s">
        <v>1605</v>
      </c>
      <c r="J87" s="318">
        <v>20</v>
      </c>
      <c r="K87" s="331"/>
    </row>
    <row r="88" spans="2:11" ht="15" customHeight="1">
      <c r="B88" s="340"/>
      <c r="C88" s="318" t="s">
        <v>1628</v>
      </c>
      <c r="D88" s="318"/>
      <c r="E88" s="318"/>
      <c r="F88" s="339" t="s">
        <v>1609</v>
      </c>
      <c r="G88" s="338"/>
      <c r="H88" s="318" t="s">
        <v>1629</v>
      </c>
      <c r="I88" s="318" t="s">
        <v>1605</v>
      </c>
      <c r="J88" s="318">
        <v>50</v>
      </c>
      <c r="K88" s="331"/>
    </row>
    <row r="89" spans="2:11" ht="15" customHeight="1">
      <c r="B89" s="340"/>
      <c r="C89" s="318" t="s">
        <v>1630</v>
      </c>
      <c r="D89" s="318"/>
      <c r="E89" s="318"/>
      <c r="F89" s="339" t="s">
        <v>1609</v>
      </c>
      <c r="G89" s="338"/>
      <c r="H89" s="318" t="s">
        <v>1630</v>
      </c>
      <c r="I89" s="318" t="s">
        <v>1605</v>
      </c>
      <c r="J89" s="318">
        <v>50</v>
      </c>
      <c r="K89" s="331"/>
    </row>
    <row r="90" spans="2:11" ht="15" customHeight="1">
      <c r="B90" s="340"/>
      <c r="C90" s="318" t="s">
        <v>139</v>
      </c>
      <c r="D90" s="318"/>
      <c r="E90" s="318"/>
      <c r="F90" s="339" t="s">
        <v>1609</v>
      </c>
      <c r="G90" s="338"/>
      <c r="H90" s="318" t="s">
        <v>1631</v>
      </c>
      <c r="I90" s="318" t="s">
        <v>1605</v>
      </c>
      <c r="J90" s="318">
        <v>255</v>
      </c>
      <c r="K90" s="331"/>
    </row>
    <row r="91" spans="2:11" ht="15" customHeight="1">
      <c r="B91" s="340"/>
      <c r="C91" s="318" t="s">
        <v>1632</v>
      </c>
      <c r="D91" s="318"/>
      <c r="E91" s="318"/>
      <c r="F91" s="339" t="s">
        <v>1603</v>
      </c>
      <c r="G91" s="338"/>
      <c r="H91" s="318" t="s">
        <v>1633</v>
      </c>
      <c r="I91" s="318" t="s">
        <v>1634</v>
      </c>
      <c r="J91" s="318"/>
      <c r="K91" s="331"/>
    </row>
    <row r="92" spans="2:11" ht="15" customHeight="1">
      <c r="B92" s="340"/>
      <c r="C92" s="318" t="s">
        <v>1635</v>
      </c>
      <c r="D92" s="318"/>
      <c r="E92" s="318"/>
      <c r="F92" s="339" t="s">
        <v>1603</v>
      </c>
      <c r="G92" s="338"/>
      <c r="H92" s="318" t="s">
        <v>1636</v>
      </c>
      <c r="I92" s="318" t="s">
        <v>1637</v>
      </c>
      <c r="J92" s="318"/>
      <c r="K92" s="331"/>
    </row>
    <row r="93" spans="2:11" ht="15" customHeight="1">
      <c r="B93" s="340"/>
      <c r="C93" s="318" t="s">
        <v>1638</v>
      </c>
      <c r="D93" s="318"/>
      <c r="E93" s="318"/>
      <c r="F93" s="339" t="s">
        <v>1603</v>
      </c>
      <c r="G93" s="338"/>
      <c r="H93" s="318" t="s">
        <v>1638</v>
      </c>
      <c r="I93" s="318" t="s">
        <v>1637</v>
      </c>
      <c r="J93" s="318"/>
      <c r="K93" s="331"/>
    </row>
    <row r="94" spans="2:11" ht="15" customHeight="1">
      <c r="B94" s="340"/>
      <c r="C94" s="318" t="s">
        <v>42</v>
      </c>
      <c r="D94" s="318"/>
      <c r="E94" s="318"/>
      <c r="F94" s="339" t="s">
        <v>1603</v>
      </c>
      <c r="G94" s="338"/>
      <c r="H94" s="318" t="s">
        <v>1639</v>
      </c>
      <c r="I94" s="318" t="s">
        <v>1637</v>
      </c>
      <c r="J94" s="318"/>
      <c r="K94" s="331"/>
    </row>
    <row r="95" spans="2:11" ht="15" customHeight="1">
      <c r="B95" s="340"/>
      <c r="C95" s="318" t="s">
        <v>52</v>
      </c>
      <c r="D95" s="318"/>
      <c r="E95" s="318"/>
      <c r="F95" s="339" t="s">
        <v>1603</v>
      </c>
      <c r="G95" s="338"/>
      <c r="H95" s="318" t="s">
        <v>1640</v>
      </c>
      <c r="I95" s="318" t="s">
        <v>1637</v>
      </c>
      <c r="J95" s="318"/>
      <c r="K95" s="331"/>
    </row>
    <row r="96" spans="2:11" ht="15" customHeight="1">
      <c r="B96" s="343"/>
      <c r="C96" s="344"/>
      <c r="D96" s="344"/>
      <c r="E96" s="344"/>
      <c r="F96" s="344"/>
      <c r="G96" s="344"/>
      <c r="H96" s="344"/>
      <c r="I96" s="344"/>
      <c r="J96" s="344"/>
      <c r="K96" s="345"/>
    </row>
    <row r="97" spans="2:11" ht="18.75" customHeight="1">
      <c r="B97" s="346"/>
      <c r="C97" s="347"/>
      <c r="D97" s="347"/>
      <c r="E97" s="347"/>
      <c r="F97" s="347"/>
      <c r="G97" s="347"/>
      <c r="H97" s="347"/>
      <c r="I97" s="347"/>
      <c r="J97" s="347"/>
      <c r="K97" s="346"/>
    </row>
    <row r="98" spans="2:11" ht="18.75" customHeight="1">
      <c r="B98" s="325"/>
      <c r="C98" s="325"/>
      <c r="D98" s="325"/>
      <c r="E98" s="325"/>
      <c r="F98" s="325"/>
      <c r="G98" s="325"/>
      <c r="H98" s="325"/>
      <c r="I98" s="325"/>
      <c r="J98" s="325"/>
      <c r="K98" s="325"/>
    </row>
    <row r="99" spans="2:11" ht="7.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8"/>
    </row>
    <row r="100" spans="2:11" ht="45" customHeight="1">
      <c r="B100" s="329"/>
      <c r="C100" s="330" t="s">
        <v>1641</v>
      </c>
      <c r="D100" s="330"/>
      <c r="E100" s="330"/>
      <c r="F100" s="330"/>
      <c r="G100" s="330"/>
      <c r="H100" s="330"/>
      <c r="I100" s="330"/>
      <c r="J100" s="330"/>
      <c r="K100" s="331"/>
    </row>
    <row r="101" spans="2:11" ht="17.25" customHeight="1">
      <c r="B101" s="329"/>
      <c r="C101" s="332" t="s">
        <v>1597</v>
      </c>
      <c r="D101" s="332"/>
      <c r="E101" s="332"/>
      <c r="F101" s="332" t="s">
        <v>1598</v>
      </c>
      <c r="G101" s="333"/>
      <c r="H101" s="332" t="s">
        <v>134</v>
      </c>
      <c r="I101" s="332" t="s">
        <v>61</v>
      </c>
      <c r="J101" s="332" t="s">
        <v>1599</v>
      </c>
      <c r="K101" s="331"/>
    </row>
    <row r="102" spans="2:11" ht="17.25" customHeight="1">
      <c r="B102" s="329"/>
      <c r="C102" s="334" t="s">
        <v>1600</v>
      </c>
      <c r="D102" s="334"/>
      <c r="E102" s="334"/>
      <c r="F102" s="335" t="s">
        <v>1601</v>
      </c>
      <c r="G102" s="336"/>
      <c r="H102" s="334"/>
      <c r="I102" s="334"/>
      <c r="J102" s="334" t="s">
        <v>1602</v>
      </c>
      <c r="K102" s="331"/>
    </row>
    <row r="103" spans="2:11" ht="5.25" customHeight="1">
      <c r="B103" s="329"/>
      <c r="C103" s="332"/>
      <c r="D103" s="332"/>
      <c r="E103" s="332"/>
      <c r="F103" s="332"/>
      <c r="G103" s="348"/>
      <c r="H103" s="332"/>
      <c r="I103" s="332"/>
      <c r="J103" s="332"/>
      <c r="K103" s="331"/>
    </row>
    <row r="104" spans="2:11" ht="15" customHeight="1">
      <c r="B104" s="329"/>
      <c r="C104" s="318" t="s">
        <v>57</v>
      </c>
      <c r="D104" s="337"/>
      <c r="E104" s="337"/>
      <c r="F104" s="339" t="s">
        <v>1603</v>
      </c>
      <c r="G104" s="348"/>
      <c r="H104" s="318" t="s">
        <v>1642</v>
      </c>
      <c r="I104" s="318" t="s">
        <v>1605</v>
      </c>
      <c r="J104" s="318">
        <v>20</v>
      </c>
      <c r="K104" s="331"/>
    </row>
    <row r="105" spans="2:11" ht="15" customHeight="1">
      <c r="B105" s="329"/>
      <c r="C105" s="318" t="s">
        <v>1606</v>
      </c>
      <c r="D105" s="318"/>
      <c r="E105" s="318"/>
      <c r="F105" s="339" t="s">
        <v>1603</v>
      </c>
      <c r="G105" s="318"/>
      <c r="H105" s="318" t="s">
        <v>1642</v>
      </c>
      <c r="I105" s="318" t="s">
        <v>1605</v>
      </c>
      <c r="J105" s="318">
        <v>120</v>
      </c>
      <c r="K105" s="331"/>
    </row>
    <row r="106" spans="2:11" ht="15" customHeight="1">
      <c r="B106" s="340"/>
      <c r="C106" s="318" t="s">
        <v>1608</v>
      </c>
      <c r="D106" s="318"/>
      <c r="E106" s="318"/>
      <c r="F106" s="339" t="s">
        <v>1609</v>
      </c>
      <c r="G106" s="318"/>
      <c r="H106" s="318" t="s">
        <v>1642</v>
      </c>
      <c r="I106" s="318" t="s">
        <v>1605</v>
      </c>
      <c r="J106" s="318">
        <v>50</v>
      </c>
      <c r="K106" s="331"/>
    </row>
    <row r="107" spans="2:11" ht="15" customHeight="1">
      <c r="B107" s="340"/>
      <c r="C107" s="318" t="s">
        <v>1611</v>
      </c>
      <c r="D107" s="318"/>
      <c r="E107" s="318"/>
      <c r="F107" s="339" t="s">
        <v>1603</v>
      </c>
      <c r="G107" s="318"/>
      <c r="H107" s="318" t="s">
        <v>1642</v>
      </c>
      <c r="I107" s="318" t="s">
        <v>1613</v>
      </c>
      <c r="J107" s="318"/>
      <c r="K107" s="331"/>
    </row>
    <row r="108" spans="2:11" ht="15" customHeight="1">
      <c r="B108" s="340"/>
      <c r="C108" s="318" t="s">
        <v>1622</v>
      </c>
      <c r="D108" s="318"/>
      <c r="E108" s="318"/>
      <c r="F108" s="339" t="s">
        <v>1609</v>
      </c>
      <c r="G108" s="318"/>
      <c r="H108" s="318" t="s">
        <v>1642</v>
      </c>
      <c r="I108" s="318" t="s">
        <v>1605</v>
      </c>
      <c r="J108" s="318">
        <v>50</v>
      </c>
      <c r="K108" s="331"/>
    </row>
    <row r="109" spans="2:11" ht="15" customHeight="1">
      <c r="B109" s="340"/>
      <c r="C109" s="318" t="s">
        <v>1630</v>
      </c>
      <c r="D109" s="318"/>
      <c r="E109" s="318"/>
      <c r="F109" s="339" t="s">
        <v>1609</v>
      </c>
      <c r="G109" s="318"/>
      <c r="H109" s="318" t="s">
        <v>1642</v>
      </c>
      <c r="I109" s="318" t="s">
        <v>1605</v>
      </c>
      <c r="J109" s="318">
        <v>50</v>
      </c>
      <c r="K109" s="331"/>
    </row>
    <row r="110" spans="2:11" ht="15" customHeight="1">
      <c r="B110" s="340"/>
      <c r="C110" s="318" t="s">
        <v>1628</v>
      </c>
      <c r="D110" s="318"/>
      <c r="E110" s="318"/>
      <c r="F110" s="339" t="s">
        <v>1609</v>
      </c>
      <c r="G110" s="318"/>
      <c r="H110" s="318" t="s">
        <v>1642</v>
      </c>
      <c r="I110" s="318" t="s">
        <v>1605</v>
      </c>
      <c r="J110" s="318">
        <v>50</v>
      </c>
      <c r="K110" s="331"/>
    </row>
    <row r="111" spans="2:11" ht="15" customHeight="1">
      <c r="B111" s="340"/>
      <c r="C111" s="318" t="s">
        <v>57</v>
      </c>
      <c r="D111" s="318"/>
      <c r="E111" s="318"/>
      <c r="F111" s="339" t="s">
        <v>1603</v>
      </c>
      <c r="G111" s="318"/>
      <c r="H111" s="318" t="s">
        <v>1643</v>
      </c>
      <c r="I111" s="318" t="s">
        <v>1605</v>
      </c>
      <c r="J111" s="318">
        <v>20</v>
      </c>
      <c r="K111" s="331"/>
    </row>
    <row r="112" spans="2:11" ht="15" customHeight="1">
      <c r="B112" s="340"/>
      <c r="C112" s="318" t="s">
        <v>1644</v>
      </c>
      <c r="D112" s="318"/>
      <c r="E112" s="318"/>
      <c r="F112" s="339" t="s">
        <v>1603</v>
      </c>
      <c r="G112" s="318"/>
      <c r="H112" s="318" t="s">
        <v>1645</v>
      </c>
      <c r="I112" s="318" t="s">
        <v>1605</v>
      </c>
      <c r="J112" s="318">
        <v>120</v>
      </c>
      <c r="K112" s="331"/>
    </row>
    <row r="113" spans="2:11" ht="15" customHeight="1">
      <c r="B113" s="340"/>
      <c r="C113" s="318" t="s">
        <v>42</v>
      </c>
      <c r="D113" s="318"/>
      <c r="E113" s="318"/>
      <c r="F113" s="339" t="s">
        <v>1603</v>
      </c>
      <c r="G113" s="318"/>
      <c r="H113" s="318" t="s">
        <v>1646</v>
      </c>
      <c r="I113" s="318" t="s">
        <v>1637</v>
      </c>
      <c r="J113" s="318"/>
      <c r="K113" s="331"/>
    </row>
    <row r="114" spans="2:11" ht="15" customHeight="1">
      <c r="B114" s="340"/>
      <c r="C114" s="318" t="s">
        <v>52</v>
      </c>
      <c r="D114" s="318"/>
      <c r="E114" s="318"/>
      <c r="F114" s="339" t="s">
        <v>1603</v>
      </c>
      <c r="G114" s="318"/>
      <c r="H114" s="318" t="s">
        <v>1647</v>
      </c>
      <c r="I114" s="318" t="s">
        <v>1637</v>
      </c>
      <c r="J114" s="318"/>
      <c r="K114" s="331"/>
    </row>
    <row r="115" spans="2:11" ht="15" customHeight="1">
      <c r="B115" s="340"/>
      <c r="C115" s="318" t="s">
        <v>61</v>
      </c>
      <c r="D115" s="318"/>
      <c r="E115" s="318"/>
      <c r="F115" s="339" t="s">
        <v>1603</v>
      </c>
      <c r="G115" s="318"/>
      <c r="H115" s="318" t="s">
        <v>1648</v>
      </c>
      <c r="I115" s="318" t="s">
        <v>1649</v>
      </c>
      <c r="J115" s="318"/>
      <c r="K115" s="331"/>
    </row>
    <row r="116" spans="2:11" ht="15" customHeight="1">
      <c r="B116" s="343"/>
      <c r="C116" s="349"/>
      <c r="D116" s="349"/>
      <c r="E116" s="349"/>
      <c r="F116" s="349"/>
      <c r="G116" s="349"/>
      <c r="H116" s="349"/>
      <c r="I116" s="349"/>
      <c r="J116" s="349"/>
      <c r="K116" s="345"/>
    </row>
    <row r="117" spans="2:11" ht="18.75" customHeight="1">
      <c r="B117" s="350"/>
      <c r="C117" s="315"/>
      <c r="D117" s="315"/>
      <c r="E117" s="315"/>
      <c r="F117" s="351"/>
      <c r="G117" s="315"/>
      <c r="H117" s="315"/>
      <c r="I117" s="315"/>
      <c r="J117" s="315"/>
      <c r="K117" s="350"/>
    </row>
    <row r="118" spans="2:11" ht="18.75" customHeight="1">
      <c r="B118" s="325"/>
      <c r="C118" s="325"/>
      <c r="D118" s="325"/>
      <c r="E118" s="325"/>
      <c r="F118" s="325"/>
      <c r="G118" s="325"/>
      <c r="H118" s="325"/>
      <c r="I118" s="325"/>
      <c r="J118" s="325"/>
      <c r="K118" s="325"/>
    </row>
    <row r="119" spans="2:11" ht="7.5" customHeight="1">
      <c r="B119" s="352"/>
      <c r="C119" s="353"/>
      <c r="D119" s="353"/>
      <c r="E119" s="353"/>
      <c r="F119" s="353"/>
      <c r="G119" s="353"/>
      <c r="H119" s="353"/>
      <c r="I119" s="353"/>
      <c r="J119" s="353"/>
      <c r="K119" s="354"/>
    </row>
    <row r="120" spans="2:11" ht="45" customHeight="1">
      <c r="B120" s="355"/>
      <c r="C120" s="306" t="s">
        <v>1650</v>
      </c>
      <c r="D120" s="306"/>
      <c r="E120" s="306"/>
      <c r="F120" s="306"/>
      <c r="G120" s="306"/>
      <c r="H120" s="306"/>
      <c r="I120" s="306"/>
      <c r="J120" s="306"/>
      <c r="K120" s="356"/>
    </row>
    <row r="121" spans="2:11" ht="17.25" customHeight="1">
      <c r="B121" s="357"/>
      <c r="C121" s="332" t="s">
        <v>1597</v>
      </c>
      <c r="D121" s="332"/>
      <c r="E121" s="332"/>
      <c r="F121" s="332" t="s">
        <v>1598</v>
      </c>
      <c r="G121" s="333"/>
      <c r="H121" s="332" t="s">
        <v>134</v>
      </c>
      <c r="I121" s="332" t="s">
        <v>61</v>
      </c>
      <c r="J121" s="332" t="s">
        <v>1599</v>
      </c>
      <c r="K121" s="358"/>
    </row>
    <row r="122" spans="2:11" ht="17.25" customHeight="1">
      <c r="B122" s="357"/>
      <c r="C122" s="334" t="s">
        <v>1600</v>
      </c>
      <c r="D122" s="334"/>
      <c r="E122" s="334"/>
      <c r="F122" s="335" t="s">
        <v>1601</v>
      </c>
      <c r="G122" s="336"/>
      <c r="H122" s="334"/>
      <c r="I122" s="334"/>
      <c r="J122" s="334" t="s">
        <v>1602</v>
      </c>
      <c r="K122" s="358"/>
    </row>
    <row r="123" spans="2:11" ht="5.25" customHeight="1">
      <c r="B123" s="359"/>
      <c r="C123" s="337"/>
      <c r="D123" s="337"/>
      <c r="E123" s="337"/>
      <c r="F123" s="337"/>
      <c r="G123" s="318"/>
      <c r="H123" s="337"/>
      <c r="I123" s="337"/>
      <c r="J123" s="337"/>
      <c r="K123" s="360"/>
    </row>
    <row r="124" spans="2:11" ht="15" customHeight="1">
      <c r="B124" s="359"/>
      <c r="C124" s="318" t="s">
        <v>1606</v>
      </c>
      <c r="D124" s="337"/>
      <c r="E124" s="337"/>
      <c r="F124" s="339" t="s">
        <v>1603</v>
      </c>
      <c r="G124" s="318"/>
      <c r="H124" s="318" t="s">
        <v>1642</v>
      </c>
      <c r="I124" s="318" t="s">
        <v>1605</v>
      </c>
      <c r="J124" s="318">
        <v>120</v>
      </c>
      <c r="K124" s="361"/>
    </row>
    <row r="125" spans="2:11" ht="15" customHeight="1">
      <c r="B125" s="359"/>
      <c r="C125" s="318" t="s">
        <v>1651</v>
      </c>
      <c r="D125" s="318"/>
      <c r="E125" s="318"/>
      <c r="F125" s="339" t="s">
        <v>1603</v>
      </c>
      <c r="G125" s="318"/>
      <c r="H125" s="318" t="s">
        <v>1652</v>
      </c>
      <c r="I125" s="318" t="s">
        <v>1605</v>
      </c>
      <c r="J125" s="318" t="s">
        <v>1653</v>
      </c>
      <c r="K125" s="361"/>
    </row>
    <row r="126" spans="2:11" ht="15" customHeight="1">
      <c r="B126" s="359"/>
      <c r="C126" s="318" t="s">
        <v>85</v>
      </c>
      <c r="D126" s="318"/>
      <c r="E126" s="318"/>
      <c r="F126" s="339" t="s">
        <v>1603</v>
      </c>
      <c r="G126" s="318"/>
      <c r="H126" s="318" t="s">
        <v>1654</v>
      </c>
      <c r="I126" s="318" t="s">
        <v>1605</v>
      </c>
      <c r="J126" s="318" t="s">
        <v>1653</v>
      </c>
      <c r="K126" s="361"/>
    </row>
    <row r="127" spans="2:11" ht="15" customHeight="1">
      <c r="B127" s="359"/>
      <c r="C127" s="318" t="s">
        <v>1614</v>
      </c>
      <c r="D127" s="318"/>
      <c r="E127" s="318"/>
      <c r="F127" s="339" t="s">
        <v>1609</v>
      </c>
      <c r="G127" s="318"/>
      <c r="H127" s="318" t="s">
        <v>1615</v>
      </c>
      <c r="I127" s="318" t="s">
        <v>1605</v>
      </c>
      <c r="J127" s="318">
        <v>15</v>
      </c>
      <c r="K127" s="361"/>
    </row>
    <row r="128" spans="2:11" ht="15" customHeight="1">
      <c r="B128" s="359"/>
      <c r="C128" s="341" t="s">
        <v>1616</v>
      </c>
      <c r="D128" s="341"/>
      <c r="E128" s="341"/>
      <c r="F128" s="342" t="s">
        <v>1609</v>
      </c>
      <c r="G128" s="341"/>
      <c r="H128" s="341" t="s">
        <v>1617</v>
      </c>
      <c r="I128" s="341" t="s">
        <v>1605</v>
      </c>
      <c r="J128" s="341">
        <v>15</v>
      </c>
      <c r="K128" s="361"/>
    </row>
    <row r="129" spans="2:11" ht="15" customHeight="1">
      <c r="B129" s="359"/>
      <c r="C129" s="341" t="s">
        <v>1618</v>
      </c>
      <c r="D129" s="341"/>
      <c r="E129" s="341"/>
      <c r="F129" s="342" t="s">
        <v>1609</v>
      </c>
      <c r="G129" s="341"/>
      <c r="H129" s="341" t="s">
        <v>1619</v>
      </c>
      <c r="I129" s="341" t="s">
        <v>1605</v>
      </c>
      <c r="J129" s="341">
        <v>20</v>
      </c>
      <c r="K129" s="361"/>
    </row>
    <row r="130" spans="2:11" ht="15" customHeight="1">
      <c r="B130" s="359"/>
      <c r="C130" s="341" t="s">
        <v>1620</v>
      </c>
      <c r="D130" s="341"/>
      <c r="E130" s="341"/>
      <c r="F130" s="342" t="s">
        <v>1609</v>
      </c>
      <c r="G130" s="341"/>
      <c r="H130" s="341" t="s">
        <v>1621</v>
      </c>
      <c r="I130" s="341" t="s">
        <v>1605</v>
      </c>
      <c r="J130" s="341">
        <v>20</v>
      </c>
      <c r="K130" s="361"/>
    </row>
    <row r="131" spans="2:11" ht="15" customHeight="1">
      <c r="B131" s="359"/>
      <c r="C131" s="318" t="s">
        <v>1608</v>
      </c>
      <c r="D131" s="318"/>
      <c r="E131" s="318"/>
      <c r="F131" s="339" t="s">
        <v>1609</v>
      </c>
      <c r="G131" s="318"/>
      <c r="H131" s="318" t="s">
        <v>1642</v>
      </c>
      <c r="I131" s="318" t="s">
        <v>1605</v>
      </c>
      <c r="J131" s="318">
        <v>50</v>
      </c>
      <c r="K131" s="361"/>
    </row>
    <row r="132" spans="2:11" ht="15" customHeight="1">
      <c r="B132" s="359"/>
      <c r="C132" s="318" t="s">
        <v>1622</v>
      </c>
      <c r="D132" s="318"/>
      <c r="E132" s="318"/>
      <c r="F132" s="339" t="s">
        <v>1609</v>
      </c>
      <c r="G132" s="318"/>
      <c r="H132" s="318" t="s">
        <v>1642</v>
      </c>
      <c r="I132" s="318" t="s">
        <v>1605</v>
      </c>
      <c r="J132" s="318">
        <v>50</v>
      </c>
      <c r="K132" s="361"/>
    </row>
    <row r="133" spans="2:11" ht="15" customHeight="1">
      <c r="B133" s="359"/>
      <c r="C133" s="318" t="s">
        <v>1628</v>
      </c>
      <c r="D133" s="318"/>
      <c r="E133" s="318"/>
      <c r="F133" s="339" t="s">
        <v>1609</v>
      </c>
      <c r="G133" s="318"/>
      <c r="H133" s="318" t="s">
        <v>1642</v>
      </c>
      <c r="I133" s="318" t="s">
        <v>1605</v>
      </c>
      <c r="J133" s="318">
        <v>50</v>
      </c>
      <c r="K133" s="361"/>
    </row>
    <row r="134" spans="2:11" ht="15" customHeight="1">
      <c r="B134" s="359"/>
      <c r="C134" s="318" t="s">
        <v>1630</v>
      </c>
      <c r="D134" s="318"/>
      <c r="E134" s="318"/>
      <c r="F134" s="339" t="s">
        <v>1609</v>
      </c>
      <c r="G134" s="318"/>
      <c r="H134" s="318" t="s">
        <v>1642</v>
      </c>
      <c r="I134" s="318" t="s">
        <v>1605</v>
      </c>
      <c r="J134" s="318">
        <v>50</v>
      </c>
      <c r="K134" s="361"/>
    </row>
    <row r="135" spans="2:11" ht="15" customHeight="1">
      <c r="B135" s="359"/>
      <c r="C135" s="318" t="s">
        <v>139</v>
      </c>
      <c r="D135" s="318"/>
      <c r="E135" s="318"/>
      <c r="F135" s="339" t="s">
        <v>1609</v>
      </c>
      <c r="G135" s="318"/>
      <c r="H135" s="318" t="s">
        <v>1655</v>
      </c>
      <c r="I135" s="318" t="s">
        <v>1605</v>
      </c>
      <c r="J135" s="318">
        <v>255</v>
      </c>
      <c r="K135" s="361"/>
    </row>
    <row r="136" spans="2:11" ht="15" customHeight="1">
      <c r="B136" s="359"/>
      <c r="C136" s="318" t="s">
        <v>1632</v>
      </c>
      <c r="D136" s="318"/>
      <c r="E136" s="318"/>
      <c r="F136" s="339" t="s">
        <v>1603</v>
      </c>
      <c r="G136" s="318"/>
      <c r="H136" s="318" t="s">
        <v>1656</v>
      </c>
      <c r="I136" s="318" t="s">
        <v>1634</v>
      </c>
      <c r="J136" s="318"/>
      <c r="K136" s="361"/>
    </row>
    <row r="137" spans="2:11" ht="15" customHeight="1">
      <c r="B137" s="359"/>
      <c r="C137" s="318" t="s">
        <v>1635</v>
      </c>
      <c r="D137" s="318"/>
      <c r="E137" s="318"/>
      <c r="F137" s="339" t="s">
        <v>1603</v>
      </c>
      <c r="G137" s="318"/>
      <c r="H137" s="318" t="s">
        <v>1657</v>
      </c>
      <c r="I137" s="318" t="s">
        <v>1637</v>
      </c>
      <c r="J137" s="318"/>
      <c r="K137" s="361"/>
    </row>
    <row r="138" spans="2:11" ht="15" customHeight="1">
      <c r="B138" s="359"/>
      <c r="C138" s="318" t="s">
        <v>1638</v>
      </c>
      <c r="D138" s="318"/>
      <c r="E138" s="318"/>
      <c r="F138" s="339" t="s">
        <v>1603</v>
      </c>
      <c r="G138" s="318"/>
      <c r="H138" s="318" t="s">
        <v>1638</v>
      </c>
      <c r="I138" s="318" t="s">
        <v>1637</v>
      </c>
      <c r="J138" s="318"/>
      <c r="K138" s="361"/>
    </row>
    <row r="139" spans="2:11" ht="15" customHeight="1">
      <c r="B139" s="359"/>
      <c r="C139" s="318" t="s">
        <v>42</v>
      </c>
      <c r="D139" s="318"/>
      <c r="E139" s="318"/>
      <c r="F139" s="339" t="s">
        <v>1603</v>
      </c>
      <c r="G139" s="318"/>
      <c r="H139" s="318" t="s">
        <v>1658</v>
      </c>
      <c r="I139" s="318" t="s">
        <v>1637</v>
      </c>
      <c r="J139" s="318"/>
      <c r="K139" s="361"/>
    </row>
    <row r="140" spans="2:11" ht="15" customHeight="1">
      <c r="B140" s="359"/>
      <c r="C140" s="318" t="s">
        <v>1659</v>
      </c>
      <c r="D140" s="318"/>
      <c r="E140" s="318"/>
      <c r="F140" s="339" t="s">
        <v>1603</v>
      </c>
      <c r="G140" s="318"/>
      <c r="H140" s="318" t="s">
        <v>1660</v>
      </c>
      <c r="I140" s="318" t="s">
        <v>1637</v>
      </c>
      <c r="J140" s="318"/>
      <c r="K140" s="361"/>
    </row>
    <row r="141" spans="2:11" ht="15" customHeight="1">
      <c r="B141" s="362"/>
      <c r="C141" s="363"/>
      <c r="D141" s="363"/>
      <c r="E141" s="363"/>
      <c r="F141" s="363"/>
      <c r="G141" s="363"/>
      <c r="H141" s="363"/>
      <c r="I141" s="363"/>
      <c r="J141" s="363"/>
      <c r="K141" s="364"/>
    </row>
    <row r="142" spans="2:11" ht="18.75" customHeight="1">
      <c r="B142" s="315"/>
      <c r="C142" s="315"/>
      <c r="D142" s="315"/>
      <c r="E142" s="315"/>
      <c r="F142" s="351"/>
      <c r="G142" s="315"/>
      <c r="H142" s="315"/>
      <c r="I142" s="315"/>
      <c r="J142" s="315"/>
      <c r="K142" s="315"/>
    </row>
    <row r="143" spans="2:11" ht="18.75" customHeight="1">
      <c r="B143" s="325"/>
      <c r="C143" s="325"/>
      <c r="D143" s="325"/>
      <c r="E143" s="325"/>
      <c r="F143" s="325"/>
      <c r="G143" s="325"/>
      <c r="H143" s="325"/>
      <c r="I143" s="325"/>
      <c r="J143" s="325"/>
      <c r="K143" s="325"/>
    </row>
    <row r="144" spans="2:11" ht="7.5" customHeight="1">
      <c r="B144" s="326"/>
      <c r="C144" s="327"/>
      <c r="D144" s="327"/>
      <c r="E144" s="327"/>
      <c r="F144" s="327"/>
      <c r="G144" s="327"/>
      <c r="H144" s="327"/>
      <c r="I144" s="327"/>
      <c r="J144" s="327"/>
      <c r="K144" s="328"/>
    </row>
    <row r="145" spans="2:11" ht="45" customHeight="1">
      <c r="B145" s="329"/>
      <c r="C145" s="330" t="s">
        <v>1661</v>
      </c>
      <c r="D145" s="330"/>
      <c r="E145" s="330"/>
      <c r="F145" s="330"/>
      <c r="G145" s="330"/>
      <c r="H145" s="330"/>
      <c r="I145" s="330"/>
      <c r="J145" s="330"/>
      <c r="K145" s="331"/>
    </row>
    <row r="146" spans="2:11" ht="17.25" customHeight="1">
      <c r="B146" s="329"/>
      <c r="C146" s="332" t="s">
        <v>1597</v>
      </c>
      <c r="D146" s="332"/>
      <c r="E146" s="332"/>
      <c r="F146" s="332" t="s">
        <v>1598</v>
      </c>
      <c r="G146" s="333"/>
      <c r="H146" s="332" t="s">
        <v>134</v>
      </c>
      <c r="I146" s="332" t="s">
        <v>61</v>
      </c>
      <c r="J146" s="332" t="s">
        <v>1599</v>
      </c>
      <c r="K146" s="331"/>
    </row>
    <row r="147" spans="2:11" ht="17.25" customHeight="1">
      <c r="B147" s="329"/>
      <c r="C147" s="334" t="s">
        <v>1600</v>
      </c>
      <c r="D147" s="334"/>
      <c r="E147" s="334"/>
      <c r="F147" s="335" t="s">
        <v>1601</v>
      </c>
      <c r="G147" s="336"/>
      <c r="H147" s="334"/>
      <c r="I147" s="334"/>
      <c r="J147" s="334" t="s">
        <v>1602</v>
      </c>
      <c r="K147" s="331"/>
    </row>
    <row r="148" spans="2:11" ht="5.25" customHeight="1">
      <c r="B148" s="340"/>
      <c r="C148" s="337"/>
      <c r="D148" s="337"/>
      <c r="E148" s="337"/>
      <c r="F148" s="337"/>
      <c r="G148" s="338"/>
      <c r="H148" s="337"/>
      <c r="I148" s="337"/>
      <c r="J148" s="337"/>
      <c r="K148" s="361"/>
    </row>
    <row r="149" spans="2:11" ht="15" customHeight="1">
      <c r="B149" s="340"/>
      <c r="C149" s="365" t="s">
        <v>1606</v>
      </c>
      <c r="D149" s="318"/>
      <c r="E149" s="318"/>
      <c r="F149" s="366" t="s">
        <v>1603</v>
      </c>
      <c r="G149" s="318"/>
      <c r="H149" s="365" t="s">
        <v>1642</v>
      </c>
      <c r="I149" s="365" t="s">
        <v>1605</v>
      </c>
      <c r="J149" s="365">
        <v>120</v>
      </c>
      <c r="K149" s="361"/>
    </row>
    <row r="150" spans="2:11" ht="15" customHeight="1">
      <c r="B150" s="340"/>
      <c r="C150" s="365" t="s">
        <v>1651</v>
      </c>
      <c r="D150" s="318"/>
      <c r="E150" s="318"/>
      <c r="F150" s="366" t="s">
        <v>1603</v>
      </c>
      <c r="G150" s="318"/>
      <c r="H150" s="365" t="s">
        <v>1662</v>
      </c>
      <c r="I150" s="365" t="s">
        <v>1605</v>
      </c>
      <c r="J150" s="365" t="s">
        <v>1653</v>
      </c>
      <c r="K150" s="361"/>
    </row>
    <row r="151" spans="2:11" ht="15" customHeight="1">
      <c r="B151" s="340"/>
      <c r="C151" s="365" t="s">
        <v>85</v>
      </c>
      <c r="D151" s="318"/>
      <c r="E151" s="318"/>
      <c r="F151" s="366" t="s">
        <v>1603</v>
      </c>
      <c r="G151" s="318"/>
      <c r="H151" s="365" t="s">
        <v>1663</v>
      </c>
      <c r="I151" s="365" t="s">
        <v>1605</v>
      </c>
      <c r="J151" s="365" t="s">
        <v>1653</v>
      </c>
      <c r="K151" s="361"/>
    </row>
    <row r="152" spans="2:11" ht="15" customHeight="1">
      <c r="B152" s="340"/>
      <c r="C152" s="365" t="s">
        <v>1608</v>
      </c>
      <c r="D152" s="318"/>
      <c r="E152" s="318"/>
      <c r="F152" s="366" t="s">
        <v>1609</v>
      </c>
      <c r="G152" s="318"/>
      <c r="H152" s="365" t="s">
        <v>1642</v>
      </c>
      <c r="I152" s="365" t="s">
        <v>1605</v>
      </c>
      <c r="J152" s="365">
        <v>50</v>
      </c>
      <c r="K152" s="361"/>
    </row>
    <row r="153" spans="2:11" ht="15" customHeight="1">
      <c r="B153" s="340"/>
      <c r="C153" s="365" t="s">
        <v>1611</v>
      </c>
      <c r="D153" s="318"/>
      <c r="E153" s="318"/>
      <c r="F153" s="366" t="s">
        <v>1603</v>
      </c>
      <c r="G153" s="318"/>
      <c r="H153" s="365" t="s">
        <v>1642</v>
      </c>
      <c r="I153" s="365" t="s">
        <v>1613</v>
      </c>
      <c r="J153" s="365"/>
      <c r="K153" s="361"/>
    </row>
    <row r="154" spans="2:11" ht="15" customHeight="1">
      <c r="B154" s="340"/>
      <c r="C154" s="365" t="s">
        <v>1622</v>
      </c>
      <c r="D154" s="318"/>
      <c r="E154" s="318"/>
      <c r="F154" s="366" t="s">
        <v>1609</v>
      </c>
      <c r="G154" s="318"/>
      <c r="H154" s="365" t="s">
        <v>1642</v>
      </c>
      <c r="I154" s="365" t="s">
        <v>1605</v>
      </c>
      <c r="J154" s="365">
        <v>50</v>
      </c>
      <c r="K154" s="361"/>
    </row>
    <row r="155" spans="2:11" ht="15" customHeight="1">
      <c r="B155" s="340"/>
      <c r="C155" s="365" t="s">
        <v>1630</v>
      </c>
      <c r="D155" s="318"/>
      <c r="E155" s="318"/>
      <c r="F155" s="366" t="s">
        <v>1609</v>
      </c>
      <c r="G155" s="318"/>
      <c r="H155" s="365" t="s">
        <v>1642</v>
      </c>
      <c r="I155" s="365" t="s">
        <v>1605</v>
      </c>
      <c r="J155" s="365">
        <v>50</v>
      </c>
      <c r="K155" s="361"/>
    </row>
    <row r="156" spans="2:11" ht="15" customHeight="1">
      <c r="B156" s="340"/>
      <c r="C156" s="365" t="s">
        <v>1628</v>
      </c>
      <c r="D156" s="318"/>
      <c r="E156" s="318"/>
      <c r="F156" s="366" t="s">
        <v>1609</v>
      </c>
      <c r="G156" s="318"/>
      <c r="H156" s="365" t="s">
        <v>1642</v>
      </c>
      <c r="I156" s="365" t="s">
        <v>1605</v>
      </c>
      <c r="J156" s="365">
        <v>50</v>
      </c>
      <c r="K156" s="361"/>
    </row>
    <row r="157" spans="2:11" ht="15" customHeight="1">
      <c r="B157" s="340"/>
      <c r="C157" s="365" t="s">
        <v>101</v>
      </c>
      <c r="D157" s="318"/>
      <c r="E157" s="318"/>
      <c r="F157" s="366" t="s">
        <v>1603</v>
      </c>
      <c r="G157" s="318"/>
      <c r="H157" s="365" t="s">
        <v>1664</v>
      </c>
      <c r="I157" s="365" t="s">
        <v>1605</v>
      </c>
      <c r="J157" s="365" t="s">
        <v>1665</v>
      </c>
      <c r="K157" s="361"/>
    </row>
    <row r="158" spans="2:11" ht="15" customHeight="1">
      <c r="B158" s="340"/>
      <c r="C158" s="365" t="s">
        <v>1666</v>
      </c>
      <c r="D158" s="318"/>
      <c r="E158" s="318"/>
      <c r="F158" s="366" t="s">
        <v>1603</v>
      </c>
      <c r="G158" s="318"/>
      <c r="H158" s="365" t="s">
        <v>1667</v>
      </c>
      <c r="I158" s="365" t="s">
        <v>1637</v>
      </c>
      <c r="J158" s="365"/>
      <c r="K158" s="361"/>
    </row>
    <row r="159" spans="2:11" ht="15" customHeight="1">
      <c r="B159" s="367"/>
      <c r="C159" s="349"/>
      <c r="D159" s="349"/>
      <c r="E159" s="349"/>
      <c r="F159" s="349"/>
      <c r="G159" s="349"/>
      <c r="H159" s="349"/>
      <c r="I159" s="349"/>
      <c r="J159" s="349"/>
      <c r="K159" s="368"/>
    </row>
    <row r="160" spans="2:11" ht="18.75" customHeight="1">
      <c r="B160" s="315"/>
      <c r="C160" s="318"/>
      <c r="D160" s="318"/>
      <c r="E160" s="318"/>
      <c r="F160" s="339"/>
      <c r="G160" s="318"/>
      <c r="H160" s="318"/>
      <c r="I160" s="318"/>
      <c r="J160" s="318"/>
      <c r="K160" s="315"/>
    </row>
    <row r="161" spans="2:11" ht="18.75" customHeight="1">
      <c r="B161" s="325"/>
      <c r="C161" s="325"/>
      <c r="D161" s="325"/>
      <c r="E161" s="325"/>
      <c r="F161" s="325"/>
      <c r="G161" s="325"/>
      <c r="H161" s="325"/>
      <c r="I161" s="325"/>
      <c r="J161" s="325"/>
      <c r="K161" s="325"/>
    </row>
    <row r="162" spans="2:11" ht="7.5" customHeight="1">
      <c r="B162" s="302"/>
      <c r="C162" s="303"/>
      <c r="D162" s="303"/>
      <c r="E162" s="303"/>
      <c r="F162" s="303"/>
      <c r="G162" s="303"/>
      <c r="H162" s="303"/>
      <c r="I162" s="303"/>
      <c r="J162" s="303"/>
      <c r="K162" s="304"/>
    </row>
    <row r="163" spans="2:11" ht="45" customHeight="1">
      <c r="B163" s="305"/>
      <c r="C163" s="306" t="s">
        <v>1668</v>
      </c>
      <c r="D163" s="306"/>
      <c r="E163" s="306"/>
      <c r="F163" s="306"/>
      <c r="G163" s="306"/>
      <c r="H163" s="306"/>
      <c r="I163" s="306"/>
      <c r="J163" s="306"/>
      <c r="K163" s="307"/>
    </row>
    <row r="164" spans="2:11" ht="17.25" customHeight="1">
      <c r="B164" s="305"/>
      <c r="C164" s="332" t="s">
        <v>1597</v>
      </c>
      <c r="D164" s="332"/>
      <c r="E164" s="332"/>
      <c r="F164" s="332" t="s">
        <v>1598</v>
      </c>
      <c r="G164" s="369"/>
      <c r="H164" s="370" t="s">
        <v>134</v>
      </c>
      <c r="I164" s="370" t="s">
        <v>61</v>
      </c>
      <c r="J164" s="332" t="s">
        <v>1599</v>
      </c>
      <c r="K164" s="307"/>
    </row>
    <row r="165" spans="2:11" ht="17.25" customHeight="1">
      <c r="B165" s="309"/>
      <c r="C165" s="334" t="s">
        <v>1600</v>
      </c>
      <c r="D165" s="334"/>
      <c r="E165" s="334"/>
      <c r="F165" s="335" t="s">
        <v>1601</v>
      </c>
      <c r="G165" s="371"/>
      <c r="H165" s="372"/>
      <c r="I165" s="372"/>
      <c r="J165" s="334" t="s">
        <v>1602</v>
      </c>
      <c r="K165" s="311"/>
    </row>
    <row r="166" spans="2:11" ht="5.25" customHeight="1">
      <c r="B166" s="340"/>
      <c r="C166" s="337"/>
      <c r="D166" s="337"/>
      <c r="E166" s="337"/>
      <c r="F166" s="337"/>
      <c r="G166" s="338"/>
      <c r="H166" s="337"/>
      <c r="I166" s="337"/>
      <c r="J166" s="337"/>
      <c r="K166" s="361"/>
    </row>
    <row r="167" spans="2:11" ht="15" customHeight="1">
      <c r="B167" s="340"/>
      <c r="C167" s="318" t="s">
        <v>1606</v>
      </c>
      <c r="D167" s="318"/>
      <c r="E167" s="318"/>
      <c r="F167" s="339" t="s">
        <v>1603</v>
      </c>
      <c r="G167" s="318"/>
      <c r="H167" s="318" t="s">
        <v>1642</v>
      </c>
      <c r="I167" s="318" t="s">
        <v>1605</v>
      </c>
      <c r="J167" s="318">
        <v>120</v>
      </c>
      <c r="K167" s="361"/>
    </row>
    <row r="168" spans="2:11" ht="15" customHeight="1">
      <c r="B168" s="340"/>
      <c r="C168" s="318" t="s">
        <v>1651</v>
      </c>
      <c r="D168" s="318"/>
      <c r="E168" s="318"/>
      <c r="F168" s="339" t="s">
        <v>1603</v>
      </c>
      <c r="G168" s="318"/>
      <c r="H168" s="318" t="s">
        <v>1652</v>
      </c>
      <c r="I168" s="318" t="s">
        <v>1605</v>
      </c>
      <c r="J168" s="318" t="s">
        <v>1653</v>
      </c>
      <c r="K168" s="361"/>
    </row>
    <row r="169" spans="2:11" ht="15" customHeight="1">
      <c r="B169" s="340"/>
      <c r="C169" s="318" t="s">
        <v>85</v>
      </c>
      <c r="D169" s="318"/>
      <c r="E169" s="318"/>
      <c r="F169" s="339" t="s">
        <v>1603</v>
      </c>
      <c r="G169" s="318"/>
      <c r="H169" s="318" t="s">
        <v>1669</v>
      </c>
      <c r="I169" s="318" t="s">
        <v>1605</v>
      </c>
      <c r="J169" s="318" t="s">
        <v>1653</v>
      </c>
      <c r="K169" s="361"/>
    </row>
    <row r="170" spans="2:11" ht="15" customHeight="1">
      <c r="B170" s="340"/>
      <c r="C170" s="318" t="s">
        <v>1608</v>
      </c>
      <c r="D170" s="318"/>
      <c r="E170" s="318"/>
      <c r="F170" s="339" t="s">
        <v>1609</v>
      </c>
      <c r="G170" s="318"/>
      <c r="H170" s="318" t="s">
        <v>1669</v>
      </c>
      <c r="I170" s="318" t="s">
        <v>1605</v>
      </c>
      <c r="J170" s="318">
        <v>50</v>
      </c>
      <c r="K170" s="361"/>
    </row>
    <row r="171" spans="2:11" ht="15" customHeight="1">
      <c r="B171" s="340"/>
      <c r="C171" s="318" t="s">
        <v>1611</v>
      </c>
      <c r="D171" s="318"/>
      <c r="E171" s="318"/>
      <c r="F171" s="339" t="s">
        <v>1603</v>
      </c>
      <c r="G171" s="318"/>
      <c r="H171" s="318" t="s">
        <v>1669</v>
      </c>
      <c r="I171" s="318" t="s">
        <v>1613</v>
      </c>
      <c r="J171" s="318"/>
      <c r="K171" s="361"/>
    </row>
    <row r="172" spans="2:11" ht="15" customHeight="1">
      <c r="B172" s="340"/>
      <c r="C172" s="318" t="s">
        <v>1622</v>
      </c>
      <c r="D172" s="318"/>
      <c r="E172" s="318"/>
      <c r="F172" s="339" t="s">
        <v>1609</v>
      </c>
      <c r="G172" s="318"/>
      <c r="H172" s="318" t="s">
        <v>1669</v>
      </c>
      <c r="I172" s="318" t="s">
        <v>1605</v>
      </c>
      <c r="J172" s="318">
        <v>50</v>
      </c>
      <c r="K172" s="361"/>
    </row>
    <row r="173" spans="2:11" ht="15" customHeight="1">
      <c r="B173" s="340"/>
      <c r="C173" s="318" t="s">
        <v>1630</v>
      </c>
      <c r="D173" s="318"/>
      <c r="E173" s="318"/>
      <c r="F173" s="339" t="s">
        <v>1609</v>
      </c>
      <c r="G173" s="318"/>
      <c r="H173" s="318" t="s">
        <v>1669</v>
      </c>
      <c r="I173" s="318" t="s">
        <v>1605</v>
      </c>
      <c r="J173" s="318">
        <v>50</v>
      </c>
      <c r="K173" s="361"/>
    </row>
    <row r="174" spans="2:11" ht="15" customHeight="1">
      <c r="B174" s="340"/>
      <c r="C174" s="318" t="s">
        <v>1628</v>
      </c>
      <c r="D174" s="318"/>
      <c r="E174" s="318"/>
      <c r="F174" s="339" t="s">
        <v>1609</v>
      </c>
      <c r="G174" s="318"/>
      <c r="H174" s="318" t="s">
        <v>1669</v>
      </c>
      <c r="I174" s="318" t="s">
        <v>1605</v>
      </c>
      <c r="J174" s="318">
        <v>50</v>
      </c>
      <c r="K174" s="361"/>
    </row>
    <row r="175" spans="2:11" ht="15" customHeight="1">
      <c r="B175" s="340"/>
      <c r="C175" s="318" t="s">
        <v>133</v>
      </c>
      <c r="D175" s="318"/>
      <c r="E175" s="318"/>
      <c r="F175" s="339" t="s">
        <v>1603</v>
      </c>
      <c r="G175" s="318"/>
      <c r="H175" s="318" t="s">
        <v>1670</v>
      </c>
      <c r="I175" s="318" t="s">
        <v>1671</v>
      </c>
      <c r="J175" s="318"/>
      <c r="K175" s="361"/>
    </row>
    <row r="176" spans="2:11" ht="15" customHeight="1">
      <c r="B176" s="340"/>
      <c r="C176" s="318" t="s">
        <v>61</v>
      </c>
      <c r="D176" s="318"/>
      <c r="E176" s="318"/>
      <c r="F176" s="339" t="s">
        <v>1603</v>
      </c>
      <c r="G176" s="318"/>
      <c r="H176" s="318" t="s">
        <v>1672</v>
      </c>
      <c r="I176" s="318" t="s">
        <v>1673</v>
      </c>
      <c r="J176" s="318">
        <v>1</v>
      </c>
      <c r="K176" s="361"/>
    </row>
    <row r="177" spans="2:11" ht="15" customHeight="1">
      <c r="B177" s="340"/>
      <c r="C177" s="318" t="s">
        <v>57</v>
      </c>
      <c r="D177" s="318"/>
      <c r="E177" s="318"/>
      <c r="F177" s="339" t="s">
        <v>1603</v>
      </c>
      <c r="G177" s="318"/>
      <c r="H177" s="318" t="s">
        <v>1674</v>
      </c>
      <c r="I177" s="318" t="s">
        <v>1605</v>
      </c>
      <c r="J177" s="318">
        <v>20</v>
      </c>
      <c r="K177" s="361"/>
    </row>
    <row r="178" spans="2:11" ht="15" customHeight="1">
      <c r="B178" s="340"/>
      <c r="C178" s="318" t="s">
        <v>134</v>
      </c>
      <c r="D178" s="318"/>
      <c r="E178" s="318"/>
      <c r="F178" s="339" t="s">
        <v>1603</v>
      </c>
      <c r="G178" s="318"/>
      <c r="H178" s="318" t="s">
        <v>1675</v>
      </c>
      <c r="I178" s="318" t="s">
        <v>1605</v>
      </c>
      <c r="J178" s="318">
        <v>255</v>
      </c>
      <c r="K178" s="361"/>
    </row>
    <row r="179" spans="2:11" ht="15" customHeight="1">
      <c r="B179" s="340"/>
      <c r="C179" s="318" t="s">
        <v>135</v>
      </c>
      <c r="D179" s="318"/>
      <c r="E179" s="318"/>
      <c r="F179" s="339" t="s">
        <v>1603</v>
      </c>
      <c r="G179" s="318"/>
      <c r="H179" s="318" t="s">
        <v>1568</v>
      </c>
      <c r="I179" s="318" t="s">
        <v>1605</v>
      </c>
      <c r="J179" s="318">
        <v>10</v>
      </c>
      <c r="K179" s="361"/>
    </row>
    <row r="180" spans="2:11" ht="15" customHeight="1">
      <c r="B180" s="340"/>
      <c r="C180" s="318" t="s">
        <v>136</v>
      </c>
      <c r="D180" s="318"/>
      <c r="E180" s="318"/>
      <c r="F180" s="339" t="s">
        <v>1603</v>
      </c>
      <c r="G180" s="318"/>
      <c r="H180" s="318" t="s">
        <v>1676</v>
      </c>
      <c r="I180" s="318" t="s">
        <v>1637</v>
      </c>
      <c r="J180" s="318"/>
      <c r="K180" s="361"/>
    </row>
    <row r="181" spans="2:11" ht="15" customHeight="1">
      <c r="B181" s="340"/>
      <c r="C181" s="318" t="s">
        <v>1677</v>
      </c>
      <c r="D181" s="318"/>
      <c r="E181" s="318"/>
      <c r="F181" s="339" t="s">
        <v>1603</v>
      </c>
      <c r="G181" s="318"/>
      <c r="H181" s="318" t="s">
        <v>1678</v>
      </c>
      <c r="I181" s="318" t="s">
        <v>1637</v>
      </c>
      <c r="J181" s="318"/>
      <c r="K181" s="361"/>
    </row>
    <row r="182" spans="2:11" ht="15" customHeight="1">
      <c r="B182" s="340"/>
      <c r="C182" s="318" t="s">
        <v>1666</v>
      </c>
      <c r="D182" s="318"/>
      <c r="E182" s="318"/>
      <c r="F182" s="339" t="s">
        <v>1603</v>
      </c>
      <c r="G182" s="318"/>
      <c r="H182" s="318" t="s">
        <v>1679</v>
      </c>
      <c r="I182" s="318" t="s">
        <v>1637</v>
      </c>
      <c r="J182" s="318"/>
      <c r="K182" s="361"/>
    </row>
    <row r="183" spans="2:11" ht="15" customHeight="1">
      <c r="B183" s="340"/>
      <c r="C183" s="318" t="s">
        <v>138</v>
      </c>
      <c r="D183" s="318"/>
      <c r="E183" s="318"/>
      <c r="F183" s="339" t="s">
        <v>1609</v>
      </c>
      <c r="G183" s="318"/>
      <c r="H183" s="318" t="s">
        <v>1680</v>
      </c>
      <c r="I183" s="318" t="s">
        <v>1605</v>
      </c>
      <c r="J183" s="318">
        <v>50</v>
      </c>
      <c r="K183" s="361"/>
    </row>
    <row r="184" spans="2:11" ht="15" customHeight="1">
      <c r="B184" s="340"/>
      <c r="C184" s="318" t="s">
        <v>1681</v>
      </c>
      <c r="D184" s="318"/>
      <c r="E184" s="318"/>
      <c r="F184" s="339" t="s">
        <v>1609</v>
      </c>
      <c r="G184" s="318"/>
      <c r="H184" s="318" t="s">
        <v>1682</v>
      </c>
      <c r="I184" s="318" t="s">
        <v>1683</v>
      </c>
      <c r="J184" s="318"/>
      <c r="K184" s="361"/>
    </row>
    <row r="185" spans="2:11" ht="15" customHeight="1">
      <c r="B185" s="340"/>
      <c r="C185" s="318" t="s">
        <v>1684</v>
      </c>
      <c r="D185" s="318"/>
      <c r="E185" s="318"/>
      <c r="F185" s="339" t="s">
        <v>1609</v>
      </c>
      <c r="G185" s="318"/>
      <c r="H185" s="318" t="s">
        <v>1685</v>
      </c>
      <c r="I185" s="318" t="s">
        <v>1683</v>
      </c>
      <c r="J185" s="318"/>
      <c r="K185" s="361"/>
    </row>
    <row r="186" spans="2:11" ht="15" customHeight="1">
      <c r="B186" s="340"/>
      <c r="C186" s="318" t="s">
        <v>1686</v>
      </c>
      <c r="D186" s="318"/>
      <c r="E186" s="318"/>
      <c r="F186" s="339" t="s">
        <v>1609</v>
      </c>
      <c r="G186" s="318"/>
      <c r="H186" s="318" t="s">
        <v>1687</v>
      </c>
      <c r="I186" s="318" t="s">
        <v>1683</v>
      </c>
      <c r="J186" s="318"/>
      <c r="K186" s="361"/>
    </row>
    <row r="187" spans="2:11" ht="15" customHeight="1">
      <c r="B187" s="340"/>
      <c r="C187" s="373" t="s">
        <v>1688</v>
      </c>
      <c r="D187" s="318"/>
      <c r="E187" s="318"/>
      <c r="F187" s="339" t="s">
        <v>1609</v>
      </c>
      <c r="G187" s="318"/>
      <c r="H187" s="318" t="s">
        <v>1689</v>
      </c>
      <c r="I187" s="318" t="s">
        <v>1690</v>
      </c>
      <c r="J187" s="374" t="s">
        <v>1691</v>
      </c>
      <c r="K187" s="361"/>
    </row>
    <row r="188" spans="2:11" ht="15" customHeight="1">
      <c r="B188" s="367"/>
      <c r="C188" s="375"/>
      <c r="D188" s="349"/>
      <c r="E188" s="349"/>
      <c r="F188" s="349"/>
      <c r="G188" s="349"/>
      <c r="H188" s="349"/>
      <c r="I188" s="349"/>
      <c r="J188" s="349"/>
      <c r="K188" s="368"/>
    </row>
    <row r="189" spans="2:11" ht="18.75" customHeight="1">
      <c r="B189" s="376"/>
      <c r="C189" s="377"/>
      <c r="D189" s="377"/>
      <c r="E189" s="377"/>
      <c r="F189" s="378"/>
      <c r="G189" s="318"/>
      <c r="H189" s="318"/>
      <c r="I189" s="318"/>
      <c r="J189" s="318"/>
      <c r="K189" s="315"/>
    </row>
    <row r="190" spans="2:11" ht="18.75" customHeight="1">
      <c r="B190" s="315"/>
      <c r="C190" s="318"/>
      <c r="D190" s="318"/>
      <c r="E190" s="318"/>
      <c r="F190" s="339"/>
      <c r="G190" s="318"/>
      <c r="H190" s="318"/>
      <c r="I190" s="318"/>
      <c r="J190" s="318"/>
      <c r="K190" s="315"/>
    </row>
    <row r="191" spans="2:11" ht="18.75" customHeight="1">
      <c r="B191" s="325"/>
      <c r="C191" s="325"/>
      <c r="D191" s="325"/>
      <c r="E191" s="325"/>
      <c r="F191" s="325"/>
      <c r="G191" s="325"/>
      <c r="H191" s="325"/>
      <c r="I191" s="325"/>
      <c r="J191" s="325"/>
      <c r="K191" s="325"/>
    </row>
    <row r="192" spans="2:11" ht="13.5">
      <c r="B192" s="302"/>
      <c r="C192" s="303"/>
      <c r="D192" s="303"/>
      <c r="E192" s="303"/>
      <c r="F192" s="303"/>
      <c r="G192" s="303"/>
      <c r="H192" s="303"/>
      <c r="I192" s="303"/>
      <c r="J192" s="303"/>
      <c r="K192" s="304"/>
    </row>
    <row r="193" spans="2:11" ht="21">
      <c r="B193" s="305"/>
      <c r="C193" s="306" t="s">
        <v>1692</v>
      </c>
      <c r="D193" s="306"/>
      <c r="E193" s="306"/>
      <c r="F193" s="306"/>
      <c r="G193" s="306"/>
      <c r="H193" s="306"/>
      <c r="I193" s="306"/>
      <c r="J193" s="306"/>
      <c r="K193" s="307"/>
    </row>
    <row r="194" spans="2:11" ht="25.5" customHeight="1">
      <c r="B194" s="305"/>
      <c r="C194" s="379" t="s">
        <v>1693</v>
      </c>
      <c r="D194" s="379"/>
      <c r="E194" s="379"/>
      <c r="F194" s="379" t="s">
        <v>1694</v>
      </c>
      <c r="G194" s="380"/>
      <c r="H194" s="381" t="s">
        <v>1695</v>
      </c>
      <c r="I194" s="381"/>
      <c r="J194" s="381"/>
      <c r="K194" s="307"/>
    </row>
    <row r="195" spans="2:11" ht="5.25" customHeight="1">
      <c r="B195" s="340"/>
      <c r="C195" s="337"/>
      <c r="D195" s="337"/>
      <c r="E195" s="337"/>
      <c r="F195" s="337"/>
      <c r="G195" s="318"/>
      <c r="H195" s="337"/>
      <c r="I195" s="337"/>
      <c r="J195" s="337"/>
      <c r="K195" s="361"/>
    </row>
    <row r="196" spans="2:11" ht="15" customHeight="1">
      <c r="B196" s="340"/>
      <c r="C196" s="318" t="s">
        <v>1696</v>
      </c>
      <c r="D196" s="318"/>
      <c r="E196" s="318"/>
      <c r="F196" s="339" t="s">
        <v>47</v>
      </c>
      <c r="G196" s="318"/>
      <c r="H196" s="382" t="s">
        <v>1697</v>
      </c>
      <c r="I196" s="382"/>
      <c r="J196" s="382"/>
      <c r="K196" s="361"/>
    </row>
    <row r="197" spans="2:11" ht="15" customHeight="1">
      <c r="B197" s="340"/>
      <c r="C197" s="346"/>
      <c r="D197" s="318"/>
      <c r="E197" s="318"/>
      <c r="F197" s="339" t="s">
        <v>48</v>
      </c>
      <c r="G197" s="318"/>
      <c r="H197" s="382" t="s">
        <v>1698</v>
      </c>
      <c r="I197" s="382"/>
      <c r="J197" s="382"/>
      <c r="K197" s="361"/>
    </row>
    <row r="198" spans="2:11" ht="15" customHeight="1">
      <c r="B198" s="340"/>
      <c r="C198" s="346"/>
      <c r="D198" s="318"/>
      <c r="E198" s="318"/>
      <c r="F198" s="339" t="s">
        <v>51</v>
      </c>
      <c r="G198" s="318"/>
      <c r="H198" s="382" t="s">
        <v>1699</v>
      </c>
      <c r="I198" s="382"/>
      <c r="J198" s="382"/>
      <c r="K198" s="361"/>
    </row>
    <row r="199" spans="2:11" ht="15" customHeight="1">
      <c r="B199" s="340"/>
      <c r="C199" s="318"/>
      <c r="D199" s="318"/>
      <c r="E199" s="318"/>
      <c r="F199" s="339" t="s">
        <v>49</v>
      </c>
      <c r="G199" s="318"/>
      <c r="H199" s="382" t="s">
        <v>1700</v>
      </c>
      <c r="I199" s="382"/>
      <c r="J199" s="382"/>
      <c r="K199" s="361"/>
    </row>
    <row r="200" spans="2:11" ht="15" customHeight="1">
      <c r="B200" s="340"/>
      <c r="C200" s="318"/>
      <c r="D200" s="318"/>
      <c r="E200" s="318"/>
      <c r="F200" s="339" t="s">
        <v>50</v>
      </c>
      <c r="G200" s="318"/>
      <c r="H200" s="382" t="s">
        <v>1701</v>
      </c>
      <c r="I200" s="382"/>
      <c r="J200" s="382"/>
      <c r="K200" s="361"/>
    </row>
    <row r="201" spans="2:11" ht="15" customHeight="1">
      <c r="B201" s="340"/>
      <c r="C201" s="318"/>
      <c r="D201" s="318"/>
      <c r="E201" s="318"/>
      <c r="F201" s="339"/>
      <c r="G201" s="318"/>
      <c r="H201" s="318"/>
      <c r="I201" s="318"/>
      <c r="J201" s="318"/>
      <c r="K201" s="361"/>
    </row>
    <row r="202" spans="2:11" ht="15" customHeight="1">
      <c r="B202" s="340"/>
      <c r="C202" s="318" t="s">
        <v>1649</v>
      </c>
      <c r="D202" s="318"/>
      <c r="E202" s="318"/>
      <c r="F202" s="339" t="s">
        <v>82</v>
      </c>
      <c r="G202" s="318"/>
      <c r="H202" s="382" t="s">
        <v>1702</v>
      </c>
      <c r="I202" s="382"/>
      <c r="J202" s="382"/>
      <c r="K202" s="361"/>
    </row>
    <row r="203" spans="2:11" ht="15" customHeight="1">
      <c r="B203" s="340"/>
      <c r="C203" s="346"/>
      <c r="D203" s="318"/>
      <c r="E203" s="318"/>
      <c r="F203" s="339" t="s">
        <v>1547</v>
      </c>
      <c r="G203" s="318"/>
      <c r="H203" s="382" t="s">
        <v>1548</v>
      </c>
      <c r="I203" s="382"/>
      <c r="J203" s="382"/>
      <c r="K203" s="361"/>
    </row>
    <row r="204" spans="2:11" ht="15" customHeight="1">
      <c r="B204" s="340"/>
      <c r="C204" s="318"/>
      <c r="D204" s="318"/>
      <c r="E204" s="318"/>
      <c r="F204" s="339" t="s">
        <v>1545</v>
      </c>
      <c r="G204" s="318"/>
      <c r="H204" s="382" t="s">
        <v>1703</v>
      </c>
      <c r="I204" s="382"/>
      <c r="J204" s="382"/>
      <c r="K204" s="361"/>
    </row>
    <row r="205" spans="2:11" ht="15" customHeight="1">
      <c r="B205" s="383"/>
      <c r="C205" s="346"/>
      <c r="D205" s="346"/>
      <c r="E205" s="346"/>
      <c r="F205" s="339" t="s">
        <v>1549</v>
      </c>
      <c r="G205" s="324"/>
      <c r="H205" s="384" t="s">
        <v>1550</v>
      </c>
      <c r="I205" s="384"/>
      <c r="J205" s="384"/>
      <c r="K205" s="385"/>
    </row>
    <row r="206" spans="2:11" ht="15" customHeight="1">
      <c r="B206" s="383"/>
      <c r="C206" s="346"/>
      <c r="D206" s="346"/>
      <c r="E206" s="346"/>
      <c r="F206" s="339" t="s">
        <v>1551</v>
      </c>
      <c r="G206" s="324"/>
      <c r="H206" s="384" t="s">
        <v>1704</v>
      </c>
      <c r="I206" s="384"/>
      <c r="J206" s="384"/>
      <c r="K206" s="385"/>
    </row>
    <row r="207" spans="2:11" ht="15" customHeight="1">
      <c r="B207" s="383"/>
      <c r="C207" s="346"/>
      <c r="D207" s="346"/>
      <c r="E207" s="346"/>
      <c r="F207" s="386"/>
      <c r="G207" s="324"/>
      <c r="H207" s="387"/>
      <c r="I207" s="387"/>
      <c r="J207" s="387"/>
      <c r="K207" s="385"/>
    </row>
    <row r="208" spans="2:11" ht="15" customHeight="1">
      <c r="B208" s="383"/>
      <c r="C208" s="318" t="s">
        <v>1673</v>
      </c>
      <c r="D208" s="346"/>
      <c r="E208" s="346"/>
      <c r="F208" s="339">
        <v>1</v>
      </c>
      <c r="G208" s="324"/>
      <c r="H208" s="384" t="s">
        <v>1705</v>
      </c>
      <c r="I208" s="384"/>
      <c r="J208" s="384"/>
      <c r="K208" s="385"/>
    </row>
    <row r="209" spans="2:11" ht="15" customHeight="1">
      <c r="B209" s="383"/>
      <c r="C209" s="346"/>
      <c r="D209" s="346"/>
      <c r="E209" s="346"/>
      <c r="F209" s="339">
        <v>2</v>
      </c>
      <c r="G209" s="324"/>
      <c r="H209" s="384" t="s">
        <v>1706</v>
      </c>
      <c r="I209" s="384"/>
      <c r="J209" s="384"/>
      <c r="K209" s="385"/>
    </row>
    <row r="210" spans="2:11" ht="15" customHeight="1">
      <c r="B210" s="383"/>
      <c r="C210" s="346"/>
      <c r="D210" s="346"/>
      <c r="E210" s="346"/>
      <c r="F210" s="339">
        <v>3</v>
      </c>
      <c r="G210" s="324"/>
      <c r="H210" s="384" t="s">
        <v>1707</v>
      </c>
      <c r="I210" s="384"/>
      <c r="J210" s="384"/>
      <c r="K210" s="385"/>
    </row>
    <row r="211" spans="2:11" ht="15" customHeight="1">
      <c r="B211" s="383"/>
      <c r="C211" s="346"/>
      <c r="D211" s="346"/>
      <c r="E211" s="346"/>
      <c r="F211" s="339">
        <v>4</v>
      </c>
      <c r="G211" s="324"/>
      <c r="H211" s="384" t="s">
        <v>1708</v>
      </c>
      <c r="I211" s="384"/>
      <c r="J211" s="384"/>
      <c r="K211" s="385"/>
    </row>
    <row r="212" spans="2:11" ht="12.75" customHeight="1">
      <c r="B212" s="388"/>
      <c r="C212" s="389"/>
      <c r="D212" s="389"/>
      <c r="E212" s="389"/>
      <c r="F212" s="389"/>
      <c r="G212" s="389"/>
      <c r="H212" s="389"/>
      <c r="I212" s="389"/>
      <c r="J212" s="389"/>
      <c r="K212" s="390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DESKTOP\Petr</dc:creator>
  <cp:keywords/>
  <dc:description/>
  <cp:lastModifiedBy>Petr</cp:lastModifiedBy>
  <dcterms:created xsi:type="dcterms:W3CDTF">2016-04-23T12:45:45Z</dcterms:created>
  <dcterms:modified xsi:type="dcterms:W3CDTF">2016-04-23T12:45:57Z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