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4250"/>
  </bookViews>
  <sheets>
    <sheet name="Rekapitulace stavby" sheetId="1" r:id="rId1"/>
    <sheet name="NTZ 06 - Horkovod - demol..." sheetId="2" r:id="rId2"/>
    <sheet name="Pokyny pro vyplnění" sheetId="3" r:id="rId3"/>
  </sheets>
  <definedNames>
    <definedName name="_xlnm._FilterDatabase" localSheetId="1" hidden="1">'NTZ 06 - Horkovod - demol...'!$C$80:$K$132</definedName>
    <definedName name="_xlnm.Print_Titles" localSheetId="1">'NTZ 06 - Horkovod - demol...'!$80:$80</definedName>
    <definedName name="_xlnm.Print_Titles" localSheetId="0">'Rekapitulace stavby'!$49:$49</definedName>
    <definedName name="_xlnm.Print_Area" localSheetId="1">'NTZ 06 - Horkovod - demol...'!$C$4:$J$36,'NTZ 06 - Horkovod - demol...'!$C$42:$J$62,'NTZ 06 - Horkovod - demol...'!$C$68:$K$132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45621"/>
</workbook>
</file>

<file path=xl/calcChain.xml><?xml version="1.0" encoding="utf-8"?>
<calcChain xmlns="http://schemas.openxmlformats.org/spreadsheetml/2006/main">
  <c r="J103" i="2" l="1"/>
  <c r="AY52" i="1"/>
  <c r="AX52" i="1"/>
  <c r="BI127" i="2"/>
  <c r="BH127" i="2"/>
  <c r="BG127" i="2"/>
  <c r="BF127" i="2"/>
  <c r="T127" i="2"/>
  <c r="R127" i="2"/>
  <c r="P127" i="2"/>
  <c r="BK127" i="2"/>
  <c r="J127" i="2"/>
  <c r="BE127" i="2" s="1"/>
  <c r="BI122" i="2"/>
  <c r="BH122" i="2"/>
  <c r="BG122" i="2"/>
  <c r="BF122" i="2"/>
  <c r="T122" i="2"/>
  <c r="R122" i="2"/>
  <c r="P122" i="2"/>
  <c r="BK122" i="2"/>
  <c r="J122" i="2"/>
  <c r="BE122" i="2" s="1"/>
  <c r="BI118" i="2"/>
  <c r="BH118" i="2"/>
  <c r="BG118" i="2"/>
  <c r="BF118" i="2"/>
  <c r="BE118" i="2"/>
  <c r="T118" i="2"/>
  <c r="R118" i="2"/>
  <c r="P118" i="2"/>
  <c r="BK118" i="2"/>
  <c r="J118" i="2"/>
  <c r="BI114" i="2"/>
  <c r="BH114" i="2"/>
  <c r="BG114" i="2"/>
  <c r="BF114" i="2"/>
  <c r="BE114" i="2"/>
  <c r="T114" i="2"/>
  <c r="T113" i="2" s="1"/>
  <c r="R114" i="2"/>
  <c r="R113" i="2" s="1"/>
  <c r="P114" i="2"/>
  <c r="P113" i="2" s="1"/>
  <c r="BK114" i="2"/>
  <c r="BK113" i="2" s="1"/>
  <c r="J113" i="2" s="1"/>
  <c r="J61" i="2" s="1"/>
  <c r="J114" i="2"/>
  <c r="BI109" i="2"/>
  <c r="BH109" i="2"/>
  <c r="BG109" i="2"/>
  <c r="BF109" i="2"/>
  <c r="T109" i="2"/>
  <c r="R109" i="2"/>
  <c r="P109" i="2"/>
  <c r="BK109" i="2"/>
  <c r="J109" i="2"/>
  <c r="BE109" i="2" s="1"/>
  <c r="BI105" i="2"/>
  <c r="BH105" i="2"/>
  <c r="BG105" i="2"/>
  <c r="BF105" i="2"/>
  <c r="T105" i="2"/>
  <c r="T104" i="2" s="1"/>
  <c r="R105" i="2"/>
  <c r="R104" i="2" s="1"/>
  <c r="P105" i="2"/>
  <c r="P104" i="2" s="1"/>
  <c r="BK105" i="2"/>
  <c r="BK104" i="2" s="1"/>
  <c r="J104" i="2" s="1"/>
  <c r="J60" i="2" s="1"/>
  <c r="J105" i="2"/>
  <c r="BE105" i="2" s="1"/>
  <c r="J59" i="2"/>
  <c r="BI98" i="2"/>
  <c r="BH98" i="2"/>
  <c r="BG98" i="2"/>
  <c r="BF98" i="2"/>
  <c r="T98" i="2"/>
  <c r="R98" i="2"/>
  <c r="P98" i="2"/>
  <c r="BK98" i="2"/>
  <c r="J98" i="2"/>
  <c r="BE98" i="2" s="1"/>
  <c r="BI94" i="2"/>
  <c r="BH94" i="2"/>
  <c r="BG94" i="2"/>
  <c r="BF94" i="2"/>
  <c r="BE94" i="2"/>
  <c r="T94" i="2"/>
  <c r="R94" i="2"/>
  <c r="P94" i="2"/>
  <c r="BK94" i="2"/>
  <c r="J94" i="2"/>
  <c r="BI88" i="2"/>
  <c r="BH88" i="2"/>
  <c r="BG88" i="2"/>
  <c r="BF88" i="2"/>
  <c r="BE88" i="2"/>
  <c r="T88" i="2"/>
  <c r="R88" i="2"/>
  <c r="P88" i="2"/>
  <c r="BK88" i="2"/>
  <c r="J88" i="2"/>
  <c r="BI84" i="2"/>
  <c r="F34" i="2" s="1"/>
  <c r="BD52" i="1" s="1"/>
  <c r="BD51" i="1" s="1"/>
  <c r="W30" i="1" s="1"/>
  <c r="BH84" i="2"/>
  <c r="F33" i="2" s="1"/>
  <c r="BC52" i="1" s="1"/>
  <c r="BC51" i="1" s="1"/>
  <c r="BG84" i="2"/>
  <c r="F32" i="2" s="1"/>
  <c r="BB52" i="1" s="1"/>
  <c r="BB51" i="1" s="1"/>
  <c r="BF84" i="2"/>
  <c r="J31" i="2" s="1"/>
  <c r="AW52" i="1" s="1"/>
  <c r="BE84" i="2"/>
  <c r="J30" i="2" s="1"/>
  <c r="AV52" i="1" s="1"/>
  <c r="AT52" i="1" s="1"/>
  <c r="T84" i="2"/>
  <c r="T83" i="2" s="1"/>
  <c r="T82" i="2" s="1"/>
  <c r="T81" i="2" s="1"/>
  <c r="R84" i="2"/>
  <c r="R83" i="2" s="1"/>
  <c r="R82" i="2" s="1"/>
  <c r="R81" i="2" s="1"/>
  <c r="P84" i="2"/>
  <c r="P83" i="2" s="1"/>
  <c r="P82" i="2" s="1"/>
  <c r="P81" i="2" s="1"/>
  <c r="AU52" i="1" s="1"/>
  <c r="AU51" i="1" s="1"/>
  <c r="BK84" i="2"/>
  <c r="BK83" i="2" s="1"/>
  <c r="J84" i="2"/>
  <c r="F75" i="2"/>
  <c r="E73" i="2"/>
  <c r="F49" i="2"/>
  <c r="E47" i="2"/>
  <c r="J21" i="2"/>
  <c r="E21" i="2"/>
  <c r="J77" i="2" s="1"/>
  <c r="J20" i="2"/>
  <c r="J18" i="2"/>
  <c r="E18" i="2"/>
  <c r="F52" i="2" s="1"/>
  <c r="J17" i="2"/>
  <c r="J15" i="2"/>
  <c r="E15" i="2"/>
  <c r="F51" i="2" s="1"/>
  <c r="J14" i="2"/>
  <c r="J12" i="2"/>
  <c r="J49" i="2" s="1"/>
  <c r="E7" i="2"/>
  <c r="E45" i="2" s="1"/>
  <c r="AS51" i="1"/>
  <c r="L47" i="1"/>
  <c r="AM46" i="1"/>
  <c r="L46" i="1"/>
  <c r="AM44" i="1"/>
  <c r="L44" i="1"/>
  <c r="L42" i="1"/>
  <c r="L41" i="1"/>
  <c r="W28" i="1" l="1"/>
  <c r="AX51" i="1"/>
  <c r="BK82" i="2"/>
  <c r="J83" i="2"/>
  <c r="J58" i="2" s="1"/>
  <c r="W29" i="1"/>
  <c r="AY51" i="1"/>
  <c r="J51" i="2"/>
  <c r="F78" i="2"/>
  <c r="F31" i="2"/>
  <c r="BA52" i="1" s="1"/>
  <c r="BA51" i="1" s="1"/>
  <c r="J75" i="2"/>
  <c r="E71" i="2"/>
  <c r="F77" i="2"/>
  <c r="F30" i="2"/>
  <c r="AZ52" i="1" s="1"/>
  <c r="AZ51" i="1" s="1"/>
  <c r="BK81" i="2" l="1"/>
  <c r="J81" i="2" s="1"/>
  <c r="J82" i="2"/>
  <c r="J57" i="2" s="1"/>
  <c r="AV51" i="1"/>
  <c r="W26" i="1"/>
  <c r="AW51" i="1"/>
  <c r="AK27" i="1" s="1"/>
  <c r="W27" i="1"/>
  <c r="AK26" i="1" l="1"/>
  <c r="AT51" i="1"/>
  <c r="J56" i="2"/>
  <c r="J27" i="2"/>
  <c r="AG52" i="1" l="1"/>
  <c r="J36" i="2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<sst xmlns="http://schemas.openxmlformats.org/spreadsheetml/2006/main" count="1104" uniqueCount="384">
  <si>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</si>
  <si>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</si>
  <si>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</si>
  <si>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</si>
  <si>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</si>
  <si>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</si>
  <si>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</si>
  <si>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{73ef4df3-0777-414d-97d7-465f6d59b8ac}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</si>
  <si>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</si>
  <si>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</si>
  <si>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</si>
  <si>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</si>
  <si>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</si>
  <si>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</si>
  <si>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</si>
  <si>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</si>
  <si>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EK-056/2017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</si>
  <si>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</si>
  <si>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</si>
  <si>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Výstavba inženýrských sítí v prostoru Slatinice - produktovody a trubní sítě</t>
  </si>
  <si>
    <t>KSO:</t>
  </si>
  <si>
    <t/>
  </si>
  <si>
    <t>CC-CZ:</t>
  </si>
  <si>
    <t>Místo:</t>
  </si>
  <si>
    <t xml:space="preserve"> </t>
  </si>
  <si>
    <t>Datum:</t>
  </si>
  <si>
    <t>24.5.2017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</si>
  <si>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</si>
  <si>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</si>
  <si>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</si>
  <si>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</si>
  <si>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</si>
  <si>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</si>
  <si>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</si>
  <si>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</si>
  <si>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</si>
  <si>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</si>
  <si>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</si>
  <si>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</si>
  <si>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</si>
  <si>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</si>
  <si>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</si>
  <si>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</si>
  <si>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</si>
  <si>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</si>
  <si>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</si>
  <si>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</si>
  <si>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</si>
  <si>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</si>
  <si>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</si>
  <si>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</si>
  <si>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</si>
  <si>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</si>
  <si>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</si>
  <si>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</si>
  <si>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</si>
  <si>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</si>
  <si>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</si>
  <si>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</si>
  <si>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</si>
  <si>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</si>
  <si>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</si>
  <si>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</si>
  <si>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</si>
  <si>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</si>
  <si>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</si>
  <si>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</si>
  <si>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</si>
  <si>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</si>
  <si>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</si>
  <si>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</si>
  <si>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</si>
  <si>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</si>
  <si>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</si>
  <si>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NTZ 06</t>
  </si>
  <si>
    <t>Horkovod - demolice stávajících základů</t>
  </si>
  <si>
    <t>STA</t>
  </si>
  <si>
    <t>1</t>
  </si>
  <si>
    <t>{e6807685-10a4-4dd8-85e1-f7660cd8b8cb}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</si>
  <si>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</si>
  <si>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</si>
  <si>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</si>
  <si>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</si>
  <si>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</si>
  <si>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</si>
  <si>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</si>
  <si>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</si>
  <si>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NTZ 06 - Horkovod - demolice stávajících základů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</si>
  <si>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</si>
  <si>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</si>
  <si>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</si>
  <si>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</si>
  <si>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</si>
  <si>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</si>
  <si>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</si>
  <si>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</si>
  <si>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96 - Bourání konstrukcí</t>
  </si>
  <si>
    <t xml:space="preserve">    997 - Přesun sutě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</si>
  <si>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</si>
  <si>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</si>
  <si>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</si>
  <si>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</si>
  <si>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</si>
  <si>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</si>
  <si>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</si>
  <si>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</si>
  <si>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</si>
  <si>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</si>
  <si>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</si>
  <si>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</si>
  <si>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</si>
  <si>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</si>
  <si>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</si>
  <si>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</si>
  <si>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</si>
  <si>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</si>
  <si>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</si>
  <si>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131101102</t>
  </si>
  <si>
    <t>Hloubení jam nezapažených v hornině tř. 1 a 2 objemu do 1000 m3</t>
  </si>
  <si>
    <t>m3</t>
  </si>
  <si>
    <t>CS ÚRS 2017 01</t>
  </si>
  <si>
    <t>4</t>
  </si>
  <si>
    <t>-1721293213</t>
  </si>
  <si>
    <t>PP</t>
  </si>
  <si>
    <t>Hloubení nezapažených jam a zářezů s urovnáním dna do předepsaného profilu a spádu v horninách tř. 1 a 2 přes 100 do 1 000 m3</t>
  </si>
  <si>
    <t>PSC</t>
  </si>
  <si>
    <t xml:space="preserve">Poznámka k souboru cen:_x000D_
1. Hloubení jam ve stržích a jam pro základy pro příčná a podélná zpevnění dna a břehů pod obrysem výkopu pro koryta vodotečí při lesnicko-technických melioracích (LTM) zejména vykopávky pro konstrukce těles, stupňů, boků, předprahů, prahů, podháněk, výhonů a pro základy zdí, dlažeb, rovnanin, plůtků a hatí se oceňují cenami příslušnými pro objem výkopů do 100 m3, i když skutečný objem výkopu je větší. 2. Ceny lze použít i pro hloubení nezapažených jam a zářezů pro podzemní vedení, jsou-li tyto práce prováděny z povrchu území. 3. Předepisuje-li projekt hloubit jámy popsané v pozn. č. 1 v hornině 5 až 7 bez použití trhavin, oceňuje se toto hloubení a) v suchu nebo v mokru cenami 138 40-1101, 138 50-1101 a 138 60-1101 Dolamování zapažených nebo nezapažených hloubených vykopávek; b) v tekoucí vodě při jakékoliv její rychlosti individuálně. 4. Hloubení nezapažených jam hloubky přes 16 m se oceňuje individuálně. 5. V cenách jsou započteny i náklady na případné nutné přemístění výkopku ve výkopišti a na přehození výkopku na přilehlém terénu na vzdálenost do 3 m od okraje jámy nebo naložení na dopravní prostředek. 6. Náklady na svislé přemístění výkopku nad 1 m hloubky se určí dle ustanovení článku č. 3161 všeobecných podmínek katalogu. </t>
  </si>
  <si>
    <t>VV</t>
  </si>
  <si>
    <t>"výkop kolem základů" 105,6</t>
  </si>
  <si>
    <t>162301101</t>
  </si>
  <si>
    <t>Vodorovné přemístění do 500 m výkopku/sypaniny z horniny tř. 1 až 4</t>
  </si>
  <si>
    <t>-464138394</t>
  </si>
  <si>
    <t>Vodorovné přemístění výkopku nebo sypaniny po suchu na obvyklém dopravním prostředku, bez naložení výkopku, avšak se složením bez rozhrnutí z horniny tř. 1 až 4 na vzdálenost přes 50 do 500 m</t>
  </si>
  <si>
    <t xml:space="preserve">Poznámka k souboru cen:_x000D_
1. Ceny nelze použít, předepisuje-li projekt přemístit výkopek na místo nepřístupné obvyklým dopravním prostředkům; toto přemístění se oceňuje individuálně. 2. V cenách jsou započteny i náhrady za jízdu loženého vozidla v terénu ve výkopišti nebo na násypišti. 3. V cenách nejsou započteny náklady na rozhrnutí výkopku na násypišti; toto rozhrnutí se oceňuje cenami souboru cen 171 . 0- . . Uložení sypaniny do násypů a 171 20-1201Uložení sypaniny na skládky. 4. Je-li na dopravní dráze pro vodorovné přemístění nějaká překážka, pro kterou je nutno překládat výkopek z jednoho obvyklého dopravního prostředku na jiný obvyklý dopravní prostředek, oceňuje se toto lomené vodorovné přemístění výkopku v každém úseku samostatně příslušnou cenou tohoto souboru cen a překládání výkopku cenami souboru cen 167 10-3 . Nakládání neulehlého výkopku z hromad s ohledem na ustanovení pozn. číslo 5. 5. Přemísťuje-li se výkopek z dočasných skládek vzdálených do 50 m, neoceňuje se nakládání výkopku, i když se provádí. Toto ustanovení neplatí, vylučuje-li projekt použití dozeru. 6. V cenách vodorovného přemístění sypaniny nejsou započteny náklady na dodávku materiálu, tyto se oceňují ve specifikaci. </t>
  </si>
  <si>
    <t>"odvoz výkopku na mezideponii" 105,6</t>
  </si>
  <si>
    <t>"dovoz výkopku z mezideponie" 105,6</t>
  </si>
  <si>
    <t>"dovoz zeminy pro zpětné zásypy" 56,3</t>
  </si>
  <si>
    <t>3</t>
  </si>
  <si>
    <t>167101101</t>
  </si>
  <si>
    <t>Nakládání výkopku z hornin tř. 1 až 4 do 100 m3</t>
  </si>
  <si>
    <t>-1185824659</t>
  </si>
  <si>
    <t>Nakládání, skládání a překládání neulehlého výkopku nebo sypaniny nakládání, množství do 100 m3, z hornin tř. 1 až 4</t>
  </si>
  <si>
    <t xml:space="preserve">Poznámka k souboru cen:_x000D_
1. Ceny -1101, -1151, -1102, -1152, -1103, -1153, jsou určeny pro nakládání, skládání a překládání na obvyklý nebo z obvyklého dopravního prostředku. Pro nakládání z lodi nebo na loď jsou určeny ceny -1105 a -1155. 2. Ceny -1105 a -1155 jsou určeny pro nakládání, překládání a vykládání na vzdálenost a) do 20 m vodorovně; vodorovná vzdálenost se měří od těžnice lodi k těžnici druhé lodi, nebo k těžišti hromady na břehu nebo k těžišti dopravního prostředku na suchu, b) do 4 m svisle; svislá vzdálenost se měří od pracovní hladiny vody k úrovni srovna- ného terénu v místě hromady nebo v místě dopravní plochy pro dopravní prostředek na suchu. Uvedenou svislou vzdálenost 4 m lze zvětšit, a to nejvýše do 6 m, jestliže je vodorovná vzdálenost uvedená v bodu a) kratší než 20 m nejméně o trojnásobek zvětšení výšky přes 4 m. 3. Množství měrných jednotek se určí v rostlém stavu horniny. </t>
  </si>
  <si>
    <t>"nakládání výkopku na mezideponie" 105,6</t>
  </si>
  <si>
    <t>174101101</t>
  </si>
  <si>
    <t>Zásyp jam, šachet rýh nebo kolem objektů sypaninou se zhutněním</t>
  </si>
  <si>
    <t>483180597</t>
  </si>
  <si>
    <t>Zásyp sypaninou z jakékoliv horniny s uložením výkopku ve vrstvách se zhutněním jam, šachet, rýh nebo kolem objektů v těchto vykopávkách</t>
  </si>
  <si>
    <t xml:space="preserve">Poznámka k souboru cen:_x000D_
1. Ceny 174 10- . . jsou určeny pro zhutněné zásypy s mírou zhutnění: a) z hornin soudržných do 100 % PS, b) z hornin nesoudržných do I(d) 0,9, c) z hornin kamenitých pro jakoukoliv míru zhutnění. 2. Je-li projektem předepsáno vyšší zhutnění, podle bodu a) a b) poznámky č 1., ocení se zásyp individuálně. 3. Ceny nelze použít pro zásyp rýh pro drenážní trativody pro lesnicko-technické meliorace a zemědělské. Zásyp těchto rýh se oceňuje cenami souboru cen 174 20-3 . části A 03 Zemní práce pro objekty oborů 831 až 833. Nezhutněný zásyp odvodňovacích kanálů z betonových a železobetonových trub v polních a lučních tratích se oceňuje cenou -1101 Zásyp sypaninou rýh bez ohledu na šířku kanálu; cena obsahuje i náklady na ruční nezhutněný zásyp výšky do 200 mm nad vrchol potrubí. 4. V cenách 10-1101, 10-1103, 20-1101 a 20-1103 je započteno přemístění sypaniny ze vzdálenosti 10 m od kraje výkopu nebo zasypávaného prostoru, měřeno k těžišti skládky. 5. V ceně 10-1102 je započteno přemístění sypaniny ze vzdálenosti 15 m od hrany zasypávaného prostoru, měřeno k těžišti skládky. 6. Objem zásypu je rozdíl objemu výkopu a objemu do něho vestavěných konstrukcí nebo uložených vedení i s jejich obklady a podklady (tento objem se nazývá objemem horniny vytlačené konstrukcí). Objem potrubí do DN 180, příp. i s obalem, se od objemu zásypu neodečítá. Pro stanovení objemu zásypu se od objemu výkopu odečítá i objem obsypu potrubí oceňovaný cenami souboru cen 175 10-11 Obsyp potrubí, přichází-li v úvahu . 7. Odklizení zbylého výkopku po provedení zásypu zářezů se šikmými stěnami pro podzemní vedení nebo zásypu jam a rýh pro podzemní vedení se oceňuje, je-li objem zbylého výkopku: a) do 1 m3 na 1 m vedení a jedná se o výkopek neulehlý - cenami souboru cen 167 10-110 Nakládání výkopku nebo sypaniny a 162 . 0-1 . Vodorovné přemístění výkopku. V případě, že se jedná o výkopek ulehlý - rozpojení a naložení výkopku cenami souboru cen 122 . 0-1 . souboru cen 162 . 0-1 . Vodorovné přemístění výkopku; b) přes 1 m3 na 1 m vedení, jestliže projekt předepíše, že se zbylý výkopek bude odklízet zároveň s prováděním vykopávky, pouze přemístění výkopku cenami souboru cen 162 . 0-1 . Vodorovné přemístění výkopku. Při zmíněném objemu zbylého výkopku se neoceňuje ani naložení ani rozpojení výkopku. Jestliže se zbylý výkopek neodklízí, nýbrž rozprostírá podél výkopu a nad výkopem, platí poznámka č. 8. 8. Rozprostření zbylého výkopku podél výkopu a nad výkopem po provedení zásypů zářezů se šikmými stěnami pro podzemní vedení nebo zásypu jam a rýh pro podzemní vedení se oceňuje: a) cenou 171 20-1101 Uložení sypaniny do nezhutněných násypů, není-li projektem předepsáno zhutnění rozprostřeného zbylého výkopku, b) cenou 171 10-1111 Uložení sypaniny do násypů z hornin sypkých, je-li předepsáno zhutnění rozprostřeného zbylého výkopku, a to v objemu vypočteném podle poznámky č.6, příp. zmenšeném o objem výkopku, který byl již odklizen. 9. Míru zhutnění předepisuje projekt. </t>
  </si>
  <si>
    <t>"hutněné zásypy výkopkem" 105,6</t>
  </si>
  <si>
    <t>"hutněné zásypy dovezenou zeminou" 56,3</t>
  </si>
  <si>
    <t>9</t>
  </si>
  <si>
    <t>Ostatní konstrukce a práce, bourání</t>
  </si>
  <si>
    <t>96</t>
  </si>
  <si>
    <t>Bourání konstrukcí</t>
  </si>
  <si>
    <t>5</t>
  </si>
  <si>
    <t>966071121</t>
  </si>
  <si>
    <t>Demontáž ocelových kcí hmotnosti do 5 t z profilů hmotnosti do 30 kg/m</t>
  </si>
  <si>
    <t>t</t>
  </si>
  <si>
    <t>1412609820</t>
  </si>
  <si>
    <t>Demontáž ocelových konstrukcí profilů hmotnosti přes 13 do 30 kg/m, hmotnosti konstrukce do 5 t</t>
  </si>
  <si>
    <t xml:space="preserve">Poznámka k souboru cen:_x000D_
1. Ceny nelze použít pro ocenění demontáží ocelových konstrukcí hmotnosti do 500 kg; tyto se oceňují cenami souboru cen 767 99-68 Demontáž ostatních zámečnických konstrukcí části B01 katalogu 800-767 Konstrukce zámečnické. </t>
  </si>
  <si>
    <t>"demolice ocelových konstrukcí" 1,95</t>
  </si>
  <si>
    <t>6</t>
  </si>
  <si>
    <t>981513114</t>
  </si>
  <si>
    <t>Demolice konstrukcí objektů z betonu železového těžkou mechanizací</t>
  </si>
  <si>
    <t>1221322106</t>
  </si>
  <si>
    <t>Demolice konstrukcí objektů těžkými mechanizačními prostředky konstrukcí ze železobetonu</t>
  </si>
  <si>
    <t xml:space="preserve">Poznámka k souboru cen:_x000D_
1. Ceny jsou stanoveny na měrnou jednotku m3 skutečného objemu konstrukcí. 2. Skutečný objem konstrukcí se určí součtem objemů obvodových, schodišťových, středních nosných zdí, schodišť a stropů. Od celkového objemu se neodečítá objem okenních a dveřních otvorů, parapetních ústupků. Tloušťka stropní konstrukce se určí včetně podlahových konstrukcí a podhledů. Tloušťka klenby se určuje v průměrné tloušťce jako aritmetický průměr tloušťky v patě a ve vrcholu klenby až k nášlapné ploše podlahové konstrukce, která na ní spočívá. U stropů s viditelnými trámy se objem trámů jednotlivě připočítává k objemu stropů. Totéž platí pro průvlaky a samostatné trámy. Objem stropů schodiště se započítává objemem daným součinem půdorysné plochy schodiště a tloušťky patrové podesty. </t>
  </si>
  <si>
    <t>"demolice základů" 107,2</t>
  </si>
  <si>
    <t>997</t>
  </si>
  <si>
    <t>Přesun sutě</t>
  </si>
  <si>
    <t>7</t>
  </si>
  <si>
    <t>997006007</t>
  </si>
  <si>
    <t>Drcení stavebního odpadu z demolic ze zdiva z betonu železového s dopravou do 100 m a naložením</t>
  </si>
  <si>
    <t>-1606715209</t>
  </si>
  <si>
    <t>Drcení stavebního odpadu z demolic s dopravou na vzdálenost do 100 m a naložením do drtícího zařízení ze zdiva železobetonového</t>
  </si>
  <si>
    <t xml:space="preserve">Poznámka k souboru cen:_x000D_
1. V cenách jsou započteny i náklady na případné oddělení kovového odpadu (např. výztuže). </t>
  </si>
  <si>
    <t>"drcení ŽLB suti" 258,352</t>
  </si>
  <si>
    <t>8</t>
  </si>
  <si>
    <t>997006511</t>
  </si>
  <si>
    <t>Vodorovná doprava suti s naložením a složením na skládku do 100 m</t>
  </si>
  <si>
    <t>395640399</t>
  </si>
  <si>
    <t>Vodorovná doprava suti na skládku s naložením na dopravní prostředek a složením do 100 m</t>
  </si>
  <si>
    <t xml:space="preserve">Poznámka k souboru cen:_x000D_
1. Pro volbu ceny je rozhodující dopravní vzdálenost těžiště skládky a půdorysné plochy objektu. </t>
  </si>
  <si>
    <t>"doprava vybouraných ŽLB hmot k místu drcení" 258,352</t>
  </si>
  <si>
    <t>997006512</t>
  </si>
  <si>
    <t>Vodorovné doprava suti s naložením a složením na skládku do 1 km</t>
  </si>
  <si>
    <t>933182979</t>
  </si>
  <si>
    <t>Vodorovná doprava suti na skládku s naložením na dopravní prostředek a složením přes 100 m do 1 km</t>
  </si>
  <si>
    <t>"odvoz nadrceného ŽLB odpadu do 1km" 258,352</t>
  </si>
  <si>
    <t>"odvoz kovové suti na recyklační centrum" 1,95</t>
  </si>
  <si>
    <t>10</t>
  </si>
  <si>
    <t>997006519</t>
  </si>
  <si>
    <t>Příplatek k vodorovnému přemístění suti na skládku ZKD 1 km přes 1 km</t>
  </si>
  <si>
    <t>-1995435809</t>
  </si>
  <si>
    <t>Vodorovná doprava suti na skládku s naložením na dopravní prostředek a složením Příplatek k ceně za každý další i započatý 1 km</t>
  </si>
  <si>
    <t>P</t>
  </si>
  <si>
    <t>Poznámka k položce:
Předpokládané odvozová vzdálenost 20km.</t>
  </si>
  <si>
    <t>"odvoz kovového odpadu na recyklační centrum" 1,95</t>
  </si>
  <si>
    <t>1,95*19 'Přepočtené koeficientem množství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</si>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</sst>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left" vertical="center"/>
    </xf>
    <xf numFmtId="0" fontId="13" fillId="3" borderId="0" xfId="1" applyFont="1" applyFill="1" applyAlignment="1" applyProtection="1">
      <alignment vertical="center"/>
    </xf>
    <xf numFmtId="0" fontId="44" fillId="3" borderId="0" xfId="1" applyFill="1"/>
    <xf numFmtId="0" fontId="0" fillId="3" borderId="0" xfId="0" applyFill="1"/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9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1" fillId="0" borderId="18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8" fillId="0" borderId="23" xfId="0" applyNumberFormat="1" applyFont="1" applyBorder="1" applyAlignment="1" applyProtection="1">
      <alignment vertical="center"/>
    </xf>
    <xf numFmtId="4" fontId="28" fillId="0" borderId="24" xfId="0" applyNumberFormat="1" applyFont="1" applyBorder="1" applyAlignment="1" applyProtection="1">
      <alignment vertical="center"/>
    </xf>
    <xf numFmtId="166" fontId="28" fillId="0" borderId="24" xfId="0" applyNumberFormat="1" applyFont="1" applyBorder="1" applyAlignment="1" applyProtection="1">
      <alignment vertical="center"/>
    </xf>
    <xf numFmtId="4" fontId="28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0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1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18" xfId="0" applyFont="1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23" xfId="0" applyFont="1" applyBorder="1" applyAlignment="1" applyProtection="1">
      <alignment vertical="center"/>
    </xf>
    <xf numFmtId="0" fontId="8" fillId="0" borderId="24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7" fillId="0" borderId="29" xfId="0" applyFont="1" applyBorder="1" applyAlignment="1" applyProtection="1">
      <alignment vertical="center" wrapText="1"/>
      <protection locked="0"/>
    </xf>
    <xf numFmtId="0" fontId="37" fillId="0" borderId="30" xfId="0" applyFont="1" applyBorder="1" applyAlignment="1" applyProtection="1">
      <alignment vertical="center" wrapText="1"/>
      <protection locked="0"/>
    </xf>
    <xf numFmtId="0" fontId="37" fillId="0" borderId="31" xfId="0" applyFont="1" applyBorder="1" applyAlignment="1" applyProtection="1">
      <alignment vertical="center" wrapText="1"/>
      <protection locked="0"/>
    </xf>
    <xf numFmtId="0" fontId="37" fillId="0" borderId="32" xfId="0" applyFont="1" applyBorder="1" applyAlignment="1" applyProtection="1">
      <alignment horizontal="center" vertical="center" wrapText="1"/>
      <protection locked="0"/>
    </xf>
    <xf numFmtId="0" fontId="37" fillId="0" borderId="33" xfId="0" applyFont="1" applyBorder="1" applyAlignment="1" applyProtection="1">
      <alignment horizontal="center" vertical="center" wrapText="1"/>
      <protection locked="0"/>
    </xf>
    <xf numFmtId="0" fontId="37" fillId="0" borderId="32" xfId="0" applyFont="1" applyBorder="1" applyAlignment="1" applyProtection="1">
      <alignment vertical="center" wrapText="1"/>
      <protection locked="0"/>
    </xf>
    <xf numFmtId="0" fontId="37" fillId="0" borderId="33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49" fontId="40" fillId="0" borderId="1" xfId="0" applyNumberFormat="1" applyFont="1" applyBorder="1" applyAlignment="1" applyProtection="1">
      <alignment vertical="center" wrapText="1"/>
      <protection locked="0"/>
    </xf>
    <xf numFmtId="0" fontId="37" fillId="0" borderId="35" xfId="0" applyFont="1" applyBorder="1" applyAlignment="1" applyProtection="1">
      <alignment vertical="center" wrapText="1"/>
      <protection locked="0"/>
    </xf>
    <xf numFmtId="0" fontId="41" fillId="0" borderId="34" xfId="0" applyFont="1" applyBorder="1" applyAlignment="1" applyProtection="1">
      <alignment vertical="center" wrapText="1"/>
      <protection locked="0"/>
    </xf>
    <xf numFmtId="0" fontId="37" fillId="0" borderId="36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vertical="top"/>
      <protection locked="0"/>
    </xf>
    <xf numFmtId="0" fontId="37" fillId="0" borderId="0" xfId="0" applyFont="1" applyAlignment="1" applyProtection="1">
      <alignment vertical="top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31" xfId="0" applyFont="1" applyBorder="1" applyAlignment="1" applyProtection="1">
      <alignment horizontal="left" vertical="center"/>
      <protection locked="0"/>
    </xf>
    <xf numFmtId="0" fontId="37" fillId="0" borderId="32" xfId="0" applyFont="1" applyBorder="1" applyAlignment="1" applyProtection="1">
      <alignment horizontal="left" vertical="center"/>
      <protection locked="0"/>
    </xf>
    <xf numFmtId="0" fontId="37" fillId="0" borderId="33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center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32" xfId="0" applyFont="1" applyBorder="1" applyAlignment="1" applyProtection="1">
      <alignment horizontal="left" vertical="center"/>
      <protection locked="0"/>
    </xf>
    <xf numFmtId="0" fontId="40" fillId="2" borderId="1" xfId="0" applyFont="1" applyFill="1" applyBorder="1" applyAlignment="1" applyProtection="1">
      <alignment horizontal="left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37" fillId="0" borderId="35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7" fillId="0" borderId="36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37" fillId="0" borderId="29" xfId="0" applyFont="1" applyBorder="1" applyAlignment="1" applyProtection="1">
      <alignment horizontal="left" vertical="center" wrapText="1"/>
      <protection locked="0"/>
    </xf>
    <xf numFmtId="0" fontId="37" fillId="0" borderId="30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7" fillId="0" borderId="32" xfId="0" applyFont="1" applyBorder="1" applyAlignment="1" applyProtection="1">
      <alignment horizontal="left" vertical="center" wrapText="1"/>
      <protection locked="0"/>
    </xf>
    <xf numFmtId="0" fontId="37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/>
      <protection locked="0"/>
    </xf>
    <xf numFmtId="0" fontId="40" fillId="0" borderId="35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vertical="center" wrapText="1"/>
      <protection locked="0"/>
    </xf>
    <xf numFmtId="0" fontId="40" fillId="0" borderId="36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center" vertical="top"/>
      <protection locked="0"/>
    </xf>
    <xf numFmtId="0" fontId="40" fillId="0" borderId="35" xfId="0" applyFont="1" applyBorder="1" applyAlignment="1" applyProtection="1">
      <alignment horizontal="left" vertical="center"/>
      <protection locked="0"/>
    </xf>
    <xf numFmtId="0" fontId="40" fillId="0" borderId="36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42" fillId="0" borderId="34" xfId="0" applyFont="1" applyBorder="1" applyAlignment="1" applyProtection="1">
      <alignment vertical="center"/>
      <protection locked="0"/>
    </xf>
    <xf numFmtId="0" fontId="39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0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42" fillId="0" borderId="34" xfId="0" applyFont="1" applyBorder="1" applyAlignment="1" applyProtection="1">
      <protection locked="0"/>
    </xf>
    <xf numFmtId="0" fontId="37" fillId="0" borderId="32" xfId="0" applyFont="1" applyBorder="1" applyAlignment="1" applyProtection="1">
      <alignment vertical="top"/>
      <protection locked="0"/>
    </xf>
    <xf numFmtId="0" fontId="37" fillId="0" borderId="33" xfId="0" applyFont="1" applyBorder="1" applyAlignment="1" applyProtection="1">
      <alignment vertical="top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left" vertical="top"/>
      <protection locked="0"/>
    </xf>
    <xf numFmtId="0" fontId="37" fillId="0" borderId="35" xfId="0" applyFont="1" applyBorder="1" applyAlignment="1" applyProtection="1">
      <alignment vertical="top"/>
      <protection locked="0"/>
    </xf>
    <xf numFmtId="0" fontId="37" fillId="0" borderId="34" xfId="0" applyFont="1" applyBorder="1" applyAlignment="1" applyProtection="1">
      <alignment vertical="top"/>
      <protection locked="0"/>
    </xf>
    <xf numFmtId="0" fontId="37" fillId="0" borderId="36" xfId="0" applyFont="1" applyBorder="1" applyAlignment="1" applyProtection="1">
      <alignment vertical="top"/>
      <protection locked="0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9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9" fillId="3" borderId="0" xfId="1" applyFont="1" applyFill="1" applyAlignment="1">
      <alignment vertical="center"/>
    </xf>
    <xf numFmtId="0" fontId="40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49" fontId="40" fillId="0" borderId="1" xfId="0" applyNumberFormat="1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  <c r="BV1" s="20" t="s">
        <v>7</v>
      </c>
    </row>
    <row r="2" spans="1:74" ht="36.950000000000003" customHeight="1"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S2" s="21" t="s">
        <v>8</v>
      </c>
      <c r="BT2" s="21" t="s">
        <v>9</v>
      </c>
    </row>
    <row r="3" spans="1:74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8</v>
      </c>
      <c r="BT3" s="21" t="s">
        <v>10</v>
      </c>
    </row>
    <row r="4" spans="1:74" ht="36.950000000000003" customHeight="1">
      <c r="B4" s="25"/>
      <c r="C4" s="26"/>
      <c r="D4" s="27" t="s">
        <v>11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8"/>
      <c r="AS4" s="29" t="s">
        <v>12</v>
      </c>
      <c r="BE4" s="30" t="s">
        <v>13</v>
      </c>
      <c r="BS4" s="21" t="s">
        <v>14</v>
      </c>
    </row>
    <row r="5" spans="1:74" ht="14.45" customHeight="1">
      <c r="B5" s="25"/>
      <c r="C5" s="26"/>
      <c r="D5" s="31" t="s">
        <v>15</v>
      </c>
      <c r="E5" s="26"/>
      <c r="F5" s="26"/>
      <c r="G5" s="26"/>
      <c r="H5" s="26"/>
      <c r="I5" s="26"/>
      <c r="J5" s="26"/>
      <c r="K5" s="302" t="s">
        <v>16</v>
      </c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26"/>
      <c r="AQ5" s="28"/>
      <c r="BE5" s="300" t="s">
        <v>17</v>
      </c>
      <c r="BS5" s="21" t="s">
        <v>8</v>
      </c>
    </row>
    <row r="6" spans="1:74" ht="36.950000000000003" customHeight="1">
      <c r="B6" s="25"/>
      <c r="C6" s="26"/>
      <c r="D6" s="33" t="s">
        <v>18</v>
      </c>
      <c r="E6" s="26"/>
      <c r="F6" s="26"/>
      <c r="G6" s="26"/>
      <c r="H6" s="26"/>
      <c r="I6" s="26"/>
      <c r="J6" s="26"/>
      <c r="K6" s="304" t="s">
        <v>19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26"/>
      <c r="AQ6" s="28"/>
      <c r="BE6" s="301"/>
      <c r="BS6" s="21" t="s">
        <v>8</v>
      </c>
    </row>
    <row r="7" spans="1:74" ht="14.45" customHeight="1">
      <c r="B7" s="25"/>
      <c r="C7" s="26"/>
      <c r="D7" s="34" t="s">
        <v>20</v>
      </c>
      <c r="E7" s="26"/>
      <c r="F7" s="26"/>
      <c r="G7" s="26"/>
      <c r="H7" s="26"/>
      <c r="I7" s="26"/>
      <c r="J7" s="26"/>
      <c r="K7" s="32" t="s">
        <v>21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4" t="s">
        <v>22</v>
      </c>
      <c r="AL7" s="26"/>
      <c r="AM7" s="26"/>
      <c r="AN7" s="32" t="s">
        <v>21</v>
      </c>
      <c r="AO7" s="26"/>
      <c r="AP7" s="26"/>
      <c r="AQ7" s="28"/>
      <c r="BE7" s="301"/>
      <c r="BS7" s="21" t="s">
        <v>8</v>
      </c>
    </row>
    <row r="8" spans="1:74" ht="14.45" customHeight="1">
      <c r="B8" s="25"/>
      <c r="C8" s="26"/>
      <c r="D8" s="34" t="s">
        <v>23</v>
      </c>
      <c r="E8" s="26"/>
      <c r="F8" s="26"/>
      <c r="G8" s="26"/>
      <c r="H8" s="26"/>
      <c r="I8" s="26"/>
      <c r="J8" s="26"/>
      <c r="K8" s="32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4" t="s">
        <v>25</v>
      </c>
      <c r="AL8" s="26"/>
      <c r="AM8" s="26"/>
      <c r="AN8" s="35" t="s">
        <v>26</v>
      </c>
      <c r="AO8" s="26"/>
      <c r="AP8" s="26"/>
      <c r="AQ8" s="28"/>
      <c r="BE8" s="301"/>
      <c r="BS8" s="21" t="s">
        <v>8</v>
      </c>
    </row>
    <row r="9" spans="1:74" ht="14.45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8"/>
      <c r="BE9" s="301"/>
      <c r="BS9" s="21" t="s">
        <v>8</v>
      </c>
    </row>
    <row r="10" spans="1:74" ht="14.45" customHeight="1">
      <c r="B10" s="25"/>
      <c r="C10" s="26"/>
      <c r="D10" s="34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4" t="s">
        <v>28</v>
      </c>
      <c r="AL10" s="26"/>
      <c r="AM10" s="26"/>
      <c r="AN10" s="32" t="s">
        <v>21</v>
      </c>
      <c r="AO10" s="26"/>
      <c r="AP10" s="26"/>
      <c r="AQ10" s="28"/>
      <c r="BE10" s="301"/>
      <c r="BS10" s="21" t="s">
        <v>8</v>
      </c>
    </row>
    <row r="11" spans="1:74" ht="18.399999999999999" customHeight="1">
      <c r="B11" s="25"/>
      <c r="C11" s="26"/>
      <c r="D11" s="26"/>
      <c r="E11" s="32" t="s">
        <v>24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4" t="s">
        <v>29</v>
      </c>
      <c r="AL11" s="26"/>
      <c r="AM11" s="26"/>
      <c r="AN11" s="32" t="s">
        <v>21</v>
      </c>
      <c r="AO11" s="26"/>
      <c r="AP11" s="26"/>
      <c r="AQ11" s="28"/>
      <c r="BE11" s="301"/>
      <c r="BS11" s="21" t="s">
        <v>8</v>
      </c>
    </row>
    <row r="12" spans="1:74" ht="6.95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8"/>
      <c r="BE12" s="301"/>
      <c r="BS12" s="21" t="s">
        <v>8</v>
      </c>
    </row>
    <row r="13" spans="1:74" ht="14.45" customHeight="1">
      <c r="B13" s="25"/>
      <c r="C13" s="26"/>
      <c r="D13" s="34" t="s">
        <v>30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4" t="s">
        <v>28</v>
      </c>
      <c r="AL13" s="26"/>
      <c r="AM13" s="26"/>
      <c r="AN13" s="36" t="s">
        <v>31</v>
      </c>
      <c r="AO13" s="26"/>
      <c r="AP13" s="26"/>
      <c r="AQ13" s="28"/>
      <c r="BE13" s="301"/>
      <c r="BS13" s="21" t="s">
        <v>8</v>
      </c>
    </row>
    <row r="14" spans="1:74">
      <c r="B14" s="25"/>
      <c r="C14" s="26"/>
      <c r="D14" s="26"/>
      <c r="E14" s="305" t="s">
        <v>31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4" t="s">
        <v>29</v>
      </c>
      <c r="AL14" s="26"/>
      <c r="AM14" s="26"/>
      <c r="AN14" s="36" t="s">
        <v>31</v>
      </c>
      <c r="AO14" s="26"/>
      <c r="AP14" s="26"/>
      <c r="AQ14" s="28"/>
      <c r="BE14" s="301"/>
      <c r="BS14" s="21" t="s">
        <v>8</v>
      </c>
    </row>
    <row r="15" spans="1:74" ht="6.95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8"/>
      <c r="BE15" s="301"/>
      <c r="BS15" s="21" t="s">
        <v>6</v>
      </c>
    </row>
    <row r="16" spans="1:74" ht="14.45" customHeight="1">
      <c r="B16" s="25"/>
      <c r="C16" s="26"/>
      <c r="D16" s="34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4" t="s">
        <v>28</v>
      </c>
      <c r="AL16" s="26"/>
      <c r="AM16" s="26"/>
      <c r="AN16" s="32" t="s">
        <v>21</v>
      </c>
      <c r="AO16" s="26"/>
      <c r="AP16" s="26"/>
      <c r="AQ16" s="28"/>
      <c r="BE16" s="301"/>
      <c r="BS16" s="21" t="s">
        <v>6</v>
      </c>
    </row>
    <row r="17" spans="2:71" ht="18.399999999999999" customHeight="1">
      <c r="B17" s="25"/>
      <c r="C17" s="26"/>
      <c r="D17" s="26"/>
      <c r="E17" s="32" t="s">
        <v>24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4" t="s">
        <v>29</v>
      </c>
      <c r="AL17" s="26"/>
      <c r="AM17" s="26"/>
      <c r="AN17" s="32" t="s">
        <v>21</v>
      </c>
      <c r="AO17" s="26"/>
      <c r="AP17" s="26"/>
      <c r="AQ17" s="28"/>
      <c r="BE17" s="301"/>
      <c r="BS17" s="21" t="s">
        <v>33</v>
      </c>
    </row>
    <row r="18" spans="2:71" ht="6.95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8"/>
      <c r="BE18" s="301"/>
      <c r="BS18" s="21" t="s">
        <v>8</v>
      </c>
    </row>
    <row r="19" spans="2:71" ht="14.45" customHeight="1">
      <c r="B19" s="25"/>
      <c r="C19" s="26"/>
      <c r="D19" s="34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8"/>
      <c r="BE19" s="301"/>
      <c r="BS19" s="21" t="s">
        <v>8</v>
      </c>
    </row>
    <row r="20" spans="2:71" ht="22.5" customHeight="1">
      <c r="B20" s="25"/>
      <c r="C20" s="26"/>
      <c r="D20" s="26"/>
      <c r="E20" s="307" t="s">
        <v>21</v>
      </c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26"/>
      <c r="AP20" s="26"/>
      <c r="AQ20" s="28"/>
      <c r="BE20" s="301"/>
      <c r="BS20" s="21" t="s">
        <v>6</v>
      </c>
    </row>
    <row r="21" spans="2:71" ht="6.95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8"/>
      <c r="BE21" s="301"/>
    </row>
    <row r="22" spans="2:71" ht="6.95" customHeight="1">
      <c r="B22" s="25"/>
      <c r="C22" s="2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26"/>
      <c r="AQ22" s="28"/>
      <c r="BE22" s="301"/>
    </row>
    <row r="23" spans="2:71" s="1" customFormat="1" ht="25.9" customHeight="1">
      <c r="B23" s="38"/>
      <c r="C23" s="39"/>
      <c r="D23" s="40" t="s">
        <v>35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08">
        <f>ROUND(AG51,2)</f>
        <v>0</v>
      </c>
      <c r="AL23" s="309"/>
      <c r="AM23" s="309"/>
      <c r="AN23" s="309"/>
      <c r="AO23" s="309"/>
      <c r="AP23" s="39"/>
      <c r="AQ23" s="42"/>
      <c r="BE23" s="301"/>
    </row>
    <row r="24" spans="2:71" s="1" customFormat="1" ht="6.95" customHeight="1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42"/>
      <c r="BE24" s="301"/>
    </row>
    <row r="25" spans="2:71" s="1" customFormat="1" ht="13.5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10" t="s">
        <v>36</v>
      </c>
      <c r="M25" s="310"/>
      <c r="N25" s="310"/>
      <c r="O25" s="310"/>
      <c r="P25" s="39"/>
      <c r="Q25" s="39"/>
      <c r="R25" s="39"/>
      <c r="S25" s="39"/>
      <c r="T25" s="39"/>
      <c r="U25" s="39"/>
      <c r="V25" s="39"/>
      <c r="W25" s="310" t="s">
        <v>37</v>
      </c>
      <c r="X25" s="310"/>
      <c r="Y25" s="310"/>
      <c r="Z25" s="310"/>
      <c r="AA25" s="310"/>
      <c r="AB25" s="310"/>
      <c r="AC25" s="310"/>
      <c r="AD25" s="310"/>
      <c r="AE25" s="310"/>
      <c r="AF25" s="39"/>
      <c r="AG25" s="39"/>
      <c r="AH25" s="39"/>
      <c r="AI25" s="39"/>
      <c r="AJ25" s="39"/>
      <c r="AK25" s="310" t="s">
        <v>38</v>
      </c>
      <c r="AL25" s="310"/>
      <c r="AM25" s="310"/>
      <c r="AN25" s="310"/>
      <c r="AO25" s="310"/>
      <c r="AP25" s="39"/>
      <c r="AQ25" s="42"/>
      <c r="BE25" s="301"/>
    </row>
    <row r="26" spans="2:71" s="2" customFormat="1" ht="14.45" customHeight="1">
      <c r="B26" s="44"/>
      <c r="C26" s="45"/>
      <c r="D26" s="46" t="s">
        <v>39</v>
      </c>
      <c r="E26" s="45"/>
      <c r="F26" s="46" t="s">
        <v>40</v>
      </c>
      <c r="G26" s="45"/>
      <c r="H26" s="45"/>
      <c r="I26" s="45"/>
      <c r="J26" s="45"/>
      <c r="K26" s="45"/>
      <c r="L26" s="311">
        <v>0.21</v>
      </c>
      <c r="M26" s="312"/>
      <c r="N26" s="312"/>
      <c r="O26" s="312"/>
      <c r="P26" s="45"/>
      <c r="Q26" s="45"/>
      <c r="R26" s="45"/>
      <c r="S26" s="45"/>
      <c r="T26" s="45"/>
      <c r="U26" s="45"/>
      <c r="V26" s="45"/>
      <c r="W26" s="313">
        <f>ROUND(AZ51,2)</f>
        <v>0</v>
      </c>
      <c r="X26" s="312"/>
      <c r="Y26" s="312"/>
      <c r="Z26" s="312"/>
      <c r="AA26" s="312"/>
      <c r="AB26" s="312"/>
      <c r="AC26" s="312"/>
      <c r="AD26" s="312"/>
      <c r="AE26" s="312"/>
      <c r="AF26" s="45"/>
      <c r="AG26" s="45"/>
      <c r="AH26" s="45"/>
      <c r="AI26" s="45"/>
      <c r="AJ26" s="45"/>
      <c r="AK26" s="313">
        <f>ROUND(AV51,2)</f>
        <v>0</v>
      </c>
      <c r="AL26" s="312"/>
      <c r="AM26" s="312"/>
      <c r="AN26" s="312"/>
      <c r="AO26" s="312"/>
      <c r="AP26" s="45"/>
      <c r="AQ26" s="47"/>
      <c r="BE26" s="301"/>
    </row>
    <row r="27" spans="2:71" s="2" customFormat="1" ht="14.45" customHeight="1">
      <c r="B27" s="44"/>
      <c r="C27" s="45"/>
      <c r="D27" s="45"/>
      <c r="E27" s="45"/>
      <c r="F27" s="46" t="s">
        <v>41</v>
      </c>
      <c r="G27" s="45"/>
      <c r="H27" s="45"/>
      <c r="I27" s="45"/>
      <c r="J27" s="45"/>
      <c r="K27" s="45"/>
      <c r="L27" s="311">
        <v>0.15</v>
      </c>
      <c r="M27" s="312"/>
      <c r="N27" s="312"/>
      <c r="O27" s="312"/>
      <c r="P27" s="45"/>
      <c r="Q27" s="45"/>
      <c r="R27" s="45"/>
      <c r="S27" s="45"/>
      <c r="T27" s="45"/>
      <c r="U27" s="45"/>
      <c r="V27" s="45"/>
      <c r="W27" s="313">
        <f>ROUND(BA51,2)</f>
        <v>0</v>
      </c>
      <c r="X27" s="312"/>
      <c r="Y27" s="312"/>
      <c r="Z27" s="312"/>
      <c r="AA27" s="312"/>
      <c r="AB27" s="312"/>
      <c r="AC27" s="312"/>
      <c r="AD27" s="312"/>
      <c r="AE27" s="312"/>
      <c r="AF27" s="45"/>
      <c r="AG27" s="45"/>
      <c r="AH27" s="45"/>
      <c r="AI27" s="45"/>
      <c r="AJ27" s="45"/>
      <c r="AK27" s="313">
        <f>ROUND(AW51,2)</f>
        <v>0</v>
      </c>
      <c r="AL27" s="312"/>
      <c r="AM27" s="312"/>
      <c r="AN27" s="312"/>
      <c r="AO27" s="312"/>
      <c r="AP27" s="45"/>
      <c r="AQ27" s="47"/>
      <c r="BE27" s="301"/>
    </row>
    <row r="28" spans="2:71" s="2" customFormat="1" ht="14.45" hidden="1" customHeight="1">
      <c r="B28" s="44"/>
      <c r="C28" s="45"/>
      <c r="D28" s="45"/>
      <c r="E28" s="45"/>
      <c r="F28" s="46" t="s">
        <v>42</v>
      </c>
      <c r="G28" s="45"/>
      <c r="H28" s="45"/>
      <c r="I28" s="45"/>
      <c r="J28" s="45"/>
      <c r="K28" s="45"/>
      <c r="L28" s="311">
        <v>0.21</v>
      </c>
      <c r="M28" s="312"/>
      <c r="N28" s="312"/>
      <c r="O28" s="312"/>
      <c r="P28" s="45"/>
      <c r="Q28" s="45"/>
      <c r="R28" s="45"/>
      <c r="S28" s="45"/>
      <c r="T28" s="45"/>
      <c r="U28" s="45"/>
      <c r="V28" s="45"/>
      <c r="W28" s="313">
        <f>ROUND(BB51,2)</f>
        <v>0</v>
      </c>
      <c r="X28" s="312"/>
      <c r="Y28" s="312"/>
      <c r="Z28" s="312"/>
      <c r="AA28" s="312"/>
      <c r="AB28" s="312"/>
      <c r="AC28" s="312"/>
      <c r="AD28" s="312"/>
      <c r="AE28" s="312"/>
      <c r="AF28" s="45"/>
      <c r="AG28" s="45"/>
      <c r="AH28" s="45"/>
      <c r="AI28" s="45"/>
      <c r="AJ28" s="45"/>
      <c r="AK28" s="313">
        <v>0</v>
      </c>
      <c r="AL28" s="312"/>
      <c r="AM28" s="312"/>
      <c r="AN28" s="312"/>
      <c r="AO28" s="312"/>
      <c r="AP28" s="45"/>
      <c r="AQ28" s="47"/>
      <c r="BE28" s="301"/>
    </row>
    <row r="29" spans="2:71" s="2" customFormat="1" ht="14.45" hidden="1" customHeight="1">
      <c r="B29" s="44"/>
      <c r="C29" s="45"/>
      <c r="D29" s="45"/>
      <c r="E29" s="45"/>
      <c r="F29" s="46" t="s">
        <v>43</v>
      </c>
      <c r="G29" s="45"/>
      <c r="H29" s="45"/>
      <c r="I29" s="45"/>
      <c r="J29" s="45"/>
      <c r="K29" s="45"/>
      <c r="L29" s="311">
        <v>0.15</v>
      </c>
      <c r="M29" s="312"/>
      <c r="N29" s="312"/>
      <c r="O29" s="312"/>
      <c r="P29" s="45"/>
      <c r="Q29" s="45"/>
      <c r="R29" s="45"/>
      <c r="S29" s="45"/>
      <c r="T29" s="45"/>
      <c r="U29" s="45"/>
      <c r="V29" s="45"/>
      <c r="W29" s="313">
        <f>ROUND(BC51,2)</f>
        <v>0</v>
      </c>
      <c r="X29" s="312"/>
      <c r="Y29" s="312"/>
      <c r="Z29" s="312"/>
      <c r="AA29" s="312"/>
      <c r="AB29" s="312"/>
      <c r="AC29" s="312"/>
      <c r="AD29" s="312"/>
      <c r="AE29" s="312"/>
      <c r="AF29" s="45"/>
      <c r="AG29" s="45"/>
      <c r="AH29" s="45"/>
      <c r="AI29" s="45"/>
      <c r="AJ29" s="45"/>
      <c r="AK29" s="313">
        <v>0</v>
      </c>
      <c r="AL29" s="312"/>
      <c r="AM29" s="312"/>
      <c r="AN29" s="312"/>
      <c r="AO29" s="312"/>
      <c r="AP29" s="45"/>
      <c r="AQ29" s="47"/>
      <c r="BE29" s="301"/>
    </row>
    <row r="30" spans="2:71" s="2" customFormat="1" ht="14.45" hidden="1" customHeight="1">
      <c r="B30" s="44"/>
      <c r="C30" s="45"/>
      <c r="D30" s="45"/>
      <c r="E30" s="45"/>
      <c r="F30" s="46" t="s">
        <v>44</v>
      </c>
      <c r="G30" s="45"/>
      <c r="H30" s="45"/>
      <c r="I30" s="45"/>
      <c r="J30" s="45"/>
      <c r="K30" s="45"/>
      <c r="L30" s="311">
        <v>0</v>
      </c>
      <c r="M30" s="312"/>
      <c r="N30" s="312"/>
      <c r="O30" s="312"/>
      <c r="P30" s="45"/>
      <c r="Q30" s="45"/>
      <c r="R30" s="45"/>
      <c r="S30" s="45"/>
      <c r="T30" s="45"/>
      <c r="U30" s="45"/>
      <c r="V30" s="45"/>
      <c r="W30" s="313">
        <f>ROUND(BD51,2)</f>
        <v>0</v>
      </c>
      <c r="X30" s="312"/>
      <c r="Y30" s="312"/>
      <c r="Z30" s="312"/>
      <c r="AA30" s="312"/>
      <c r="AB30" s="312"/>
      <c r="AC30" s="312"/>
      <c r="AD30" s="312"/>
      <c r="AE30" s="312"/>
      <c r="AF30" s="45"/>
      <c r="AG30" s="45"/>
      <c r="AH30" s="45"/>
      <c r="AI30" s="45"/>
      <c r="AJ30" s="45"/>
      <c r="AK30" s="313">
        <v>0</v>
      </c>
      <c r="AL30" s="312"/>
      <c r="AM30" s="312"/>
      <c r="AN30" s="312"/>
      <c r="AO30" s="312"/>
      <c r="AP30" s="45"/>
      <c r="AQ30" s="47"/>
      <c r="BE30" s="301"/>
    </row>
    <row r="31" spans="2:71" s="1" customFormat="1" ht="6.95" customHeight="1"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42"/>
      <c r="BE31" s="301"/>
    </row>
    <row r="32" spans="2:71" s="1" customFormat="1" ht="25.9" customHeight="1">
      <c r="B32" s="38"/>
      <c r="C32" s="48"/>
      <c r="D32" s="49" t="s">
        <v>45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1" t="s">
        <v>46</v>
      </c>
      <c r="U32" s="50"/>
      <c r="V32" s="50"/>
      <c r="W32" s="50"/>
      <c r="X32" s="314" t="s">
        <v>47</v>
      </c>
      <c r="Y32" s="315"/>
      <c r="Z32" s="315"/>
      <c r="AA32" s="315"/>
      <c r="AB32" s="315"/>
      <c r="AC32" s="50"/>
      <c r="AD32" s="50"/>
      <c r="AE32" s="50"/>
      <c r="AF32" s="50"/>
      <c r="AG32" s="50"/>
      <c r="AH32" s="50"/>
      <c r="AI32" s="50"/>
      <c r="AJ32" s="50"/>
      <c r="AK32" s="316">
        <f>SUM(AK23:AK30)</f>
        <v>0</v>
      </c>
      <c r="AL32" s="315"/>
      <c r="AM32" s="315"/>
      <c r="AN32" s="315"/>
      <c r="AO32" s="317"/>
      <c r="AP32" s="48"/>
      <c r="AQ32" s="52"/>
      <c r="BE32" s="301"/>
    </row>
    <row r="33" spans="2:56" s="1" customFormat="1" ht="6.95" customHeight="1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42"/>
    </row>
    <row r="34" spans="2:56" s="1" customFormat="1" ht="6.95" customHeight="1"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5"/>
    </row>
    <row r="38" spans="2:56" s="1" customFormat="1" ht="6.95" customHeight="1"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8"/>
    </row>
    <row r="39" spans="2:56" s="1" customFormat="1" ht="36.950000000000003" customHeight="1">
      <c r="B39" s="38"/>
      <c r="C39" s="59" t="s">
        <v>48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58"/>
    </row>
    <row r="40" spans="2:56" s="1" customFormat="1" ht="6.95" customHeight="1">
      <c r="B40" s="38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58"/>
    </row>
    <row r="41" spans="2:56" s="3" customFormat="1" ht="14.45" customHeight="1">
      <c r="B41" s="61"/>
      <c r="C41" s="62" t="s">
        <v>15</v>
      </c>
      <c r="D41" s="63"/>
      <c r="E41" s="63"/>
      <c r="F41" s="63"/>
      <c r="G41" s="63"/>
      <c r="H41" s="63"/>
      <c r="I41" s="63"/>
      <c r="J41" s="63"/>
      <c r="K41" s="63"/>
      <c r="L41" s="63" t="str">
        <f>K5</f>
        <v>EK-056/2017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4"/>
    </row>
    <row r="42" spans="2:56" s="4" customFormat="1" ht="36.950000000000003" customHeight="1">
      <c r="B42" s="65"/>
      <c r="C42" s="66" t="s">
        <v>18</v>
      </c>
      <c r="D42" s="67"/>
      <c r="E42" s="67"/>
      <c r="F42" s="67"/>
      <c r="G42" s="67"/>
      <c r="H42" s="67"/>
      <c r="I42" s="67"/>
      <c r="J42" s="67"/>
      <c r="K42" s="67"/>
      <c r="L42" s="318" t="str">
        <f>K6</f>
        <v>Výstavba inženýrských sítí v prostoru Slatinice - produktovody a trubní sítě</v>
      </c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  <c r="AM42" s="319"/>
      <c r="AN42" s="319"/>
      <c r="AO42" s="319"/>
      <c r="AP42" s="67"/>
      <c r="AQ42" s="67"/>
      <c r="AR42" s="68"/>
    </row>
    <row r="43" spans="2:56" s="1" customFormat="1" ht="6.95" customHeight="1">
      <c r="B43" s="38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58"/>
    </row>
    <row r="44" spans="2:56" s="1" customFormat="1">
      <c r="B44" s="38"/>
      <c r="C44" s="62" t="s">
        <v>23</v>
      </c>
      <c r="D44" s="60"/>
      <c r="E44" s="60"/>
      <c r="F44" s="60"/>
      <c r="G44" s="60"/>
      <c r="H44" s="60"/>
      <c r="I44" s="60"/>
      <c r="J44" s="60"/>
      <c r="K44" s="60"/>
      <c r="L44" s="69" t="str">
        <f>IF(K8="","",K8)</f>
        <v xml:space="preserve"> </v>
      </c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2" t="s">
        <v>25</v>
      </c>
      <c r="AJ44" s="60"/>
      <c r="AK44" s="60"/>
      <c r="AL44" s="60"/>
      <c r="AM44" s="320" t="str">
        <f>IF(AN8= "","",AN8)</f>
        <v>24.5.2017</v>
      </c>
      <c r="AN44" s="320"/>
      <c r="AO44" s="60"/>
      <c r="AP44" s="60"/>
      <c r="AQ44" s="60"/>
      <c r="AR44" s="58"/>
    </row>
    <row r="45" spans="2:56" s="1" customFormat="1" ht="6.95" customHeight="1">
      <c r="B45" s="38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58"/>
    </row>
    <row r="46" spans="2:56" s="1" customFormat="1">
      <c r="B46" s="38"/>
      <c r="C46" s="62" t="s">
        <v>27</v>
      </c>
      <c r="D46" s="60"/>
      <c r="E46" s="60"/>
      <c r="F46" s="60"/>
      <c r="G46" s="60"/>
      <c r="H46" s="60"/>
      <c r="I46" s="60"/>
      <c r="J46" s="60"/>
      <c r="K46" s="60"/>
      <c r="L46" s="63" t="str">
        <f>IF(E11= "","",E11)</f>
        <v xml:space="preserve"> </v>
      </c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2" t="s">
        <v>32</v>
      </c>
      <c r="AJ46" s="60"/>
      <c r="AK46" s="60"/>
      <c r="AL46" s="60"/>
      <c r="AM46" s="321" t="str">
        <f>IF(E17="","",E17)</f>
        <v xml:space="preserve"> </v>
      </c>
      <c r="AN46" s="321"/>
      <c r="AO46" s="321"/>
      <c r="AP46" s="321"/>
      <c r="AQ46" s="60"/>
      <c r="AR46" s="58"/>
      <c r="AS46" s="322" t="s">
        <v>49</v>
      </c>
      <c r="AT46" s="323"/>
      <c r="AU46" s="71"/>
      <c r="AV46" s="71"/>
      <c r="AW46" s="71"/>
      <c r="AX46" s="71"/>
      <c r="AY46" s="71"/>
      <c r="AZ46" s="71"/>
      <c r="BA46" s="71"/>
      <c r="BB46" s="71"/>
      <c r="BC46" s="71"/>
      <c r="BD46" s="72"/>
    </row>
    <row r="47" spans="2:56" s="1" customFormat="1">
      <c r="B47" s="38"/>
      <c r="C47" s="62" t="s">
        <v>30</v>
      </c>
      <c r="D47" s="60"/>
      <c r="E47" s="60"/>
      <c r="F47" s="60"/>
      <c r="G47" s="60"/>
      <c r="H47" s="60"/>
      <c r="I47" s="60"/>
      <c r="J47" s="60"/>
      <c r="K47" s="60"/>
      <c r="L47" s="63" t="str">
        <f>IF(E14= "Vyplň údaj","",E14)</f>
        <v/>
      </c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58"/>
      <c r="AS47" s="324"/>
      <c r="AT47" s="325"/>
      <c r="AU47" s="73"/>
      <c r="AV47" s="73"/>
      <c r="AW47" s="73"/>
      <c r="AX47" s="73"/>
      <c r="AY47" s="73"/>
      <c r="AZ47" s="73"/>
      <c r="BA47" s="73"/>
      <c r="BB47" s="73"/>
      <c r="BC47" s="73"/>
      <c r="BD47" s="74"/>
    </row>
    <row r="48" spans="2:56" s="1" customFormat="1" ht="10.9" customHeight="1">
      <c r="B48" s="38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58"/>
      <c r="AS48" s="326"/>
      <c r="AT48" s="327"/>
      <c r="AU48" s="39"/>
      <c r="AV48" s="39"/>
      <c r="AW48" s="39"/>
      <c r="AX48" s="39"/>
      <c r="AY48" s="39"/>
      <c r="AZ48" s="39"/>
      <c r="BA48" s="39"/>
      <c r="BB48" s="39"/>
      <c r="BC48" s="39"/>
      <c r="BD48" s="75"/>
    </row>
    <row r="49" spans="1:91" s="1" customFormat="1" ht="29.25" customHeight="1">
      <c r="B49" s="38"/>
      <c r="C49" s="328" t="s">
        <v>50</v>
      </c>
      <c r="D49" s="329"/>
      <c r="E49" s="329"/>
      <c r="F49" s="329"/>
      <c r="G49" s="329"/>
      <c r="H49" s="76"/>
      <c r="I49" s="330" t="s">
        <v>51</v>
      </c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31" t="s">
        <v>52</v>
      </c>
      <c r="AH49" s="329"/>
      <c r="AI49" s="329"/>
      <c r="AJ49" s="329"/>
      <c r="AK49" s="329"/>
      <c r="AL49" s="329"/>
      <c r="AM49" s="329"/>
      <c r="AN49" s="330" t="s">
        <v>53</v>
      </c>
      <c r="AO49" s="329"/>
      <c r="AP49" s="329"/>
      <c r="AQ49" s="77" t="s">
        <v>54</v>
      </c>
      <c r="AR49" s="58"/>
      <c r="AS49" s="78" t="s">
        <v>55</v>
      </c>
      <c r="AT49" s="79" t="s">
        <v>56</v>
      </c>
      <c r="AU49" s="79" t="s">
        <v>57</v>
      </c>
      <c r="AV49" s="79" t="s">
        <v>58</v>
      </c>
      <c r="AW49" s="79" t="s">
        <v>59</v>
      </c>
      <c r="AX49" s="79" t="s">
        <v>60</v>
      </c>
      <c r="AY49" s="79" t="s">
        <v>61</v>
      </c>
      <c r="AZ49" s="79" t="s">
        <v>62</v>
      </c>
      <c r="BA49" s="79" t="s">
        <v>63</v>
      </c>
      <c r="BB49" s="79" t="s">
        <v>64</v>
      </c>
      <c r="BC49" s="79" t="s">
        <v>65</v>
      </c>
      <c r="BD49" s="80" t="s">
        <v>66</v>
      </c>
    </row>
    <row r="50" spans="1:91" s="1" customFormat="1" ht="10.9" customHeight="1">
      <c r="B50" s="38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58"/>
      <c r="AS50" s="81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3"/>
    </row>
    <row r="51" spans="1:91" s="4" customFormat="1" ht="32.450000000000003" customHeight="1">
      <c r="B51" s="65"/>
      <c r="C51" s="84" t="s">
        <v>67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335">
        <f>ROUND(AG52,2)</f>
        <v>0</v>
      </c>
      <c r="AH51" s="335"/>
      <c r="AI51" s="335"/>
      <c r="AJ51" s="335"/>
      <c r="AK51" s="335"/>
      <c r="AL51" s="335"/>
      <c r="AM51" s="335"/>
      <c r="AN51" s="336">
        <f>SUM(AG51,AT51)</f>
        <v>0</v>
      </c>
      <c r="AO51" s="336"/>
      <c r="AP51" s="336"/>
      <c r="AQ51" s="86" t="s">
        <v>21</v>
      </c>
      <c r="AR51" s="68"/>
      <c r="AS51" s="87">
        <f>ROUND(AS52,2)</f>
        <v>0</v>
      </c>
      <c r="AT51" s="88">
        <f>ROUND(SUM(AV51:AW51),2)</f>
        <v>0</v>
      </c>
      <c r="AU51" s="89">
        <f>ROUND(AU52,5)</f>
        <v>0</v>
      </c>
      <c r="AV51" s="88">
        <f>ROUND(AZ51*L26,2)</f>
        <v>0</v>
      </c>
      <c r="AW51" s="88">
        <f>ROUND(BA51*L27,2)</f>
        <v>0</v>
      </c>
      <c r="AX51" s="88">
        <f>ROUND(BB51*L26,2)</f>
        <v>0</v>
      </c>
      <c r="AY51" s="88">
        <f>ROUND(BC51*L27,2)</f>
        <v>0</v>
      </c>
      <c r="AZ51" s="88">
        <f>ROUND(AZ52,2)</f>
        <v>0</v>
      </c>
      <c r="BA51" s="88">
        <f>ROUND(BA52,2)</f>
        <v>0</v>
      </c>
      <c r="BB51" s="88">
        <f>ROUND(BB52,2)</f>
        <v>0</v>
      </c>
      <c r="BC51" s="88">
        <f>ROUND(BC52,2)</f>
        <v>0</v>
      </c>
      <c r="BD51" s="90">
        <f>ROUND(BD52,2)</f>
        <v>0</v>
      </c>
      <c r="BS51" s="91" t="s">
        <v>68</v>
      </c>
      <c r="BT51" s="91" t="s">
        <v>69</v>
      </c>
      <c r="BU51" s="92" t="s">
        <v>70</v>
      </c>
      <c r="BV51" s="91" t="s">
        <v>71</v>
      </c>
      <c r="BW51" s="91" t="s">
        <v>7</v>
      </c>
      <c r="BX51" s="91" t="s">
        <v>72</v>
      </c>
      <c r="CL51" s="91" t="s">
        <v>21</v>
      </c>
    </row>
    <row r="52" spans="1:91" s="5" customFormat="1" ht="22.5" customHeight="1">
      <c r="A52" s="93" t="s">
        <v>73</v>
      </c>
      <c r="B52" s="94"/>
      <c r="C52" s="95"/>
      <c r="D52" s="334" t="s">
        <v>74</v>
      </c>
      <c r="E52" s="334"/>
      <c r="F52" s="334"/>
      <c r="G52" s="334"/>
      <c r="H52" s="334"/>
      <c r="I52" s="96"/>
      <c r="J52" s="334" t="s">
        <v>75</v>
      </c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2">
        <f>'NTZ 06 - Horkovod - demol...'!J27</f>
        <v>0</v>
      </c>
      <c r="AH52" s="333"/>
      <c r="AI52" s="333"/>
      <c r="AJ52" s="333"/>
      <c r="AK52" s="333"/>
      <c r="AL52" s="333"/>
      <c r="AM52" s="333"/>
      <c r="AN52" s="332">
        <f>SUM(AG52,AT52)</f>
        <v>0</v>
      </c>
      <c r="AO52" s="333"/>
      <c r="AP52" s="333"/>
      <c r="AQ52" s="97" t="s">
        <v>76</v>
      </c>
      <c r="AR52" s="98"/>
      <c r="AS52" s="99">
        <v>0</v>
      </c>
      <c r="AT52" s="100">
        <f>ROUND(SUM(AV52:AW52),2)</f>
        <v>0</v>
      </c>
      <c r="AU52" s="101">
        <f>'NTZ 06 - Horkovod - demol...'!P81</f>
        <v>0</v>
      </c>
      <c r="AV52" s="100">
        <f>'NTZ 06 - Horkovod - demol...'!J30</f>
        <v>0</v>
      </c>
      <c r="AW52" s="100">
        <f>'NTZ 06 - Horkovod - demol...'!J31</f>
        <v>0</v>
      </c>
      <c r="AX52" s="100">
        <f>'NTZ 06 - Horkovod - demol...'!J32</f>
        <v>0</v>
      </c>
      <c r="AY52" s="100">
        <f>'NTZ 06 - Horkovod - demol...'!J33</f>
        <v>0</v>
      </c>
      <c r="AZ52" s="100">
        <f>'NTZ 06 - Horkovod - demol...'!F30</f>
        <v>0</v>
      </c>
      <c r="BA52" s="100">
        <f>'NTZ 06 - Horkovod - demol...'!F31</f>
        <v>0</v>
      </c>
      <c r="BB52" s="100">
        <f>'NTZ 06 - Horkovod - demol...'!F32</f>
        <v>0</v>
      </c>
      <c r="BC52" s="100">
        <f>'NTZ 06 - Horkovod - demol...'!F33</f>
        <v>0</v>
      </c>
      <c r="BD52" s="102">
        <f>'NTZ 06 - Horkovod - demol...'!F34</f>
        <v>0</v>
      </c>
      <c r="BT52" s="103" t="s">
        <v>77</v>
      </c>
      <c r="BV52" s="103" t="s">
        <v>71</v>
      </c>
      <c r="BW52" s="103" t="s">
        <v>78</v>
      </c>
      <c r="BX52" s="103" t="s">
        <v>7</v>
      </c>
      <c r="CL52" s="103" t="s">
        <v>21</v>
      </c>
      <c r="CM52" s="103" t="s">
        <v>79</v>
      </c>
    </row>
    <row r="53" spans="1:91" s="1" customFormat="1" ht="30" customHeight="1">
      <c r="B53" s="38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58"/>
    </row>
    <row r="54" spans="1:91" s="1" customFormat="1" ht="6.95" customHeight="1"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8"/>
    </row>
  </sheetData>
  <sheetProtection password="CC35" sheet="1" objects="1" scenarios="1" formatCells="0" formatColumns="0" formatRows="0" sort="0" autoFilter="0"/>
  <mergeCells count="41">
    <mergeCell ref="AR2:BE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NTZ 06 - Horkovod - demol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8"/>
      <c r="B1" s="105"/>
      <c r="C1" s="105"/>
      <c r="D1" s="106" t="s">
        <v>1</v>
      </c>
      <c r="E1" s="105"/>
      <c r="F1" s="107" t="s">
        <v>80</v>
      </c>
      <c r="G1" s="345" t="s">
        <v>81</v>
      </c>
      <c r="H1" s="345"/>
      <c r="I1" s="108"/>
      <c r="J1" s="107" t="s">
        <v>82</v>
      </c>
      <c r="K1" s="106" t="s">
        <v>83</v>
      </c>
      <c r="L1" s="107" t="s">
        <v>84</v>
      </c>
      <c r="M1" s="107"/>
      <c r="N1" s="107"/>
      <c r="O1" s="107"/>
      <c r="P1" s="107"/>
      <c r="Q1" s="107"/>
      <c r="R1" s="107"/>
      <c r="S1" s="107"/>
      <c r="T1" s="107"/>
      <c r="U1" s="17"/>
      <c r="V1" s="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spans="1:70" ht="36.950000000000003" customHeight="1"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AT2" s="21" t="s">
        <v>78</v>
      </c>
    </row>
    <row r="3" spans="1:70" ht="6.95" customHeight="1">
      <c r="B3" s="22"/>
      <c r="C3" s="23"/>
      <c r="D3" s="23"/>
      <c r="E3" s="23"/>
      <c r="F3" s="23"/>
      <c r="G3" s="23"/>
      <c r="H3" s="23"/>
      <c r="I3" s="109"/>
      <c r="J3" s="23"/>
      <c r="K3" s="24"/>
      <c r="AT3" s="21" t="s">
        <v>79</v>
      </c>
    </row>
    <row r="4" spans="1:70" ht="36.950000000000003" customHeight="1">
      <c r="B4" s="25"/>
      <c r="C4" s="26"/>
      <c r="D4" s="27" t="s">
        <v>85</v>
      </c>
      <c r="E4" s="26"/>
      <c r="F4" s="26"/>
      <c r="G4" s="26"/>
      <c r="H4" s="26"/>
      <c r="I4" s="110"/>
      <c r="J4" s="26"/>
      <c r="K4" s="28"/>
      <c r="M4" s="29" t="s">
        <v>12</v>
      </c>
      <c r="AT4" s="21" t="s">
        <v>6</v>
      </c>
    </row>
    <row r="5" spans="1:70" ht="6.95" customHeight="1">
      <c r="B5" s="25"/>
      <c r="C5" s="26"/>
      <c r="D5" s="26"/>
      <c r="E5" s="26"/>
      <c r="F5" s="26"/>
      <c r="G5" s="26"/>
      <c r="H5" s="26"/>
      <c r="I5" s="110"/>
      <c r="J5" s="26"/>
      <c r="K5" s="28"/>
    </row>
    <row r="6" spans="1:70">
      <c r="B6" s="25"/>
      <c r="C6" s="26"/>
      <c r="D6" s="34" t="s">
        <v>18</v>
      </c>
      <c r="E6" s="26"/>
      <c r="F6" s="26"/>
      <c r="G6" s="26"/>
      <c r="H6" s="26"/>
      <c r="I6" s="110"/>
      <c r="J6" s="26"/>
      <c r="K6" s="28"/>
    </row>
    <row r="7" spans="1:70" ht="22.5" customHeight="1">
      <c r="B7" s="25"/>
      <c r="C7" s="26"/>
      <c r="D7" s="26"/>
      <c r="E7" s="338" t="str">
        <f>'Rekapitulace stavby'!K6</f>
        <v>Výstavba inženýrských sítí v prostoru Slatinice - produktovody a trubní sítě</v>
      </c>
      <c r="F7" s="339"/>
      <c r="G7" s="339"/>
      <c r="H7" s="339"/>
      <c r="I7" s="110"/>
      <c r="J7" s="26"/>
      <c r="K7" s="28"/>
    </row>
    <row r="8" spans="1:70" s="1" customFormat="1">
      <c r="B8" s="38"/>
      <c r="C8" s="39"/>
      <c r="D8" s="34" t="s">
        <v>86</v>
      </c>
      <c r="E8" s="39"/>
      <c r="F8" s="39"/>
      <c r="G8" s="39"/>
      <c r="H8" s="39"/>
      <c r="I8" s="111"/>
      <c r="J8" s="39"/>
      <c r="K8" s="42"/>
    </row>
    <row r="9" spans="1:70" s="1" customFormat="1" ht="36.950000000000003" customHeight="1">
      <c r="B9" s="38"/>
      <c r="C9" s="39"/>
      <c r="D9" s="39"/>
      <c r="E9" s="340" t="s">
        <v>87</v>
      </c>
      <c r="F9" s="341"/>
      <c r="G9" s="341"/>
      <c r="H9" s="341"/>
      <c r="I9" s="111"/>
      <c r="J9" s="39"/>
      <c r="K9" s="42"/>
    </row>
    <row r="10" spans="1:70" s="1" customFormat="1" ht="13.5">
      <c r="B10" s="38"/>
      <c r="C10" s="39"/>
      <c r="D10" s="39"/>
      <c r="E10" s="39"/>
      <c r="F10" s="39"/>
      <c r="G10" s="39"/>
      <c r="H10" s="39"/>
      <c r="I10" s="111"/>
      <c r="J10" s="39"/>
      <c r="K10" s="42"/>
    </row>
    <row r="11" spans="1:70" s="1" customFormat="1" ht="14.45" customHeight="1">
      <c r="B11" s="38"/>
      <c r="C11" s="39"/>
      <c r="D11" s="34" t="s">
        <v>20</v>
      </c>
      <c r="E11" s="39"/>
      <c r="F11" s="32" t="s">
        <v>21</v>
      </c>
      <c r="G11" s="39"/>
      <c r="H11" s="39"/>
      <c r="I11" s="112" t="s">
        <v>22</v>
      </c>
      <c r="J11" s="32" t="s">
        <v>21</v>
      </c>
      <c r="K11" s="42"/>
    </row>
    <row r="12" spans="1:70" s="1" customFormat="1" ht="14.45" customHeight="1">
      <c r="B12" s="38"/>
      <c r="C12" s="39"/>
      <c r="D12" s="34" t="s">
        <v>23</v>
      </c>
      <c r="E12" s="39"/>
      <c r="F12" s="32" t="s">
        <v>24</v>
      </c>
      <c r="G12" s="39"/>
      <c r="H12" s="39"/>
      <c r="I12" s="112" t="s">
        <v>25</v>
      </c>
      <c r="J12" s="113" t="str">
        <f>'Rekapitulace stavby'!AN8</f>
        <v>24.5.2017</v>
      </c>
      <c r="K12" s="42"/>
    </row>
    <row r="13" spans="1:70" s="1" customFormat="1" ht="10.9" customHeight="1">
      <c r="B13" s="38"/>
      <c r="C13" s="39"/>
      <c r="D13" s="39"/>
      <c r="E13" s="39"/>
      <c r="F13" s="39"/>
      <c r="G13" s="39"/>
      <c r="H13" s="39"/>
      <c r="I13" s="111"/>
      <c r="J13" s="39"/>
      <c r="K13" s="42"/>
    </row>
    <row r="14" spans="1:70" s="1" customFormat="1" ht="14.45" customHeight="1">
      <c r="B14" s="38"/>
      <c r="C14" s="39"/>
      <c r="D14" s="34" t="s">
        <v>27</v>
      </c>
      <c r="E14" s="39"/>
      <c r="F14" s="39"/>
      <c r="G14" s="39"/>
      <c r="H14" s="39"/>
      <c r="I14" s="112" t="s">
        <v>28</v>
      </c>
      <c r="J14" s="32" t="str">
        <f>IF('Rekapitulace stavby'!AN10="","",'Rekapitulace stavby'!AN10)</f>
        <v/>
      </c>
      <c r="K14" s="42"/>
    </row>
    <row r="15" spans="1:70" s="1" customFormat="1" ht="18" customHeight="1">
      <c r="B15" s="38"/>
      <c r="C15" s="39"/>
      <c r="D15" s="39"/>
      <c r="E15" s="32" t="str">
        <f>IF('Rekapitulace stavby'!E11="","",'Rekapitulace stavby'!E11)</f>
        <v xml:space="preserve"> </v>
      </c>
      <c r="F15" s="39"/>
      <c r="G15" s="39"/>
      <c r="H15" s="39"/>
      <c r="I15" s="112" t="s">
        <v>29</v>
      </c>
      <c r="J15" s="32" t="str">
        <f>IF('Rekapitulace stavby'!AN11="","",'Rekapitulace stavby'!AN11)</f>
        <v/>
      </c>
      <c r="K15" s="42"/>
    </row>
    <row r="16" spans="1:70" s="1" customFormat="1" ht="6.95" customHeight="1">
      <c r="B16" s="38"/>
      <c r="C16" s="39"/>
      <c r="D16" s="39"/>
      <c r="E16" s="39"/>
      <c r="F16" s="39"/>
      <c r="G16" s="39"/>
      <c r="H16" s="39"/>
      <c r="I16" s="111"/>
      <c r="J16" s="39"/>
      <c r="K16" s="42"/>
    </row>
    <row r="17" spans="2:11" s="1" customFormat="1" ht="14.45" customHeight="1">
      <c r="B17" s="38"/>
      <c r="C17" s="39"/>
      <c r="D17" s="34" t="s">
        <v>30</v>
      </c>
      <c r="E17" s="39"/>
      <c r="F17" s="39"/>
      <c r="G17" s="39"/>
      <c r="H17" s="39"/>
      <c r="I17" s="112" t="s">
        <v>28</v>
      </c>
      <c r="J17" s="32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8"/>
      <c r="C18" s="39"/>
      <c r="D18" s="39"/>
      <c r="E18" s="32" t="str">
        <f>IF('Rekapitulace stavby'!E14="Vyplň údaj","",IF('Rekapitulace stavby'!E14="","",'Rekapitulace stavby'!E14))</f>
        <v/>
      </c>
      <c r="F18" s="39"/>
      <c r="G18" s="39"/>
      <c r="H18" s="39"/>
      <c r="I18" s="112" t="s">
        <v>29</v>
      </c>
      <c r="J18" s="32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8"/>
      <c r="C19" s="39"/>
      <c r="D19" s="39"/>
      <c r="E19" s="39"/>
      <c r="F19" s="39"/>
      <c r="G19" s="39"/>
      <c r="H19" s="39"/>
      <c r="I19" s="111"/>
      <c r="J19" s="39"/>
      <c r="K19" s="42"/>
    </row>
    <row r="20" spans="2:11" s="1" customFormat="1" ht="14.45" customHeight="1">
      <c r="B20" s="38"/>
      <c r="C20" s="39"/>
      <c r="D20" s="34" t="s">
        <v>32</v>
      </c>
      <c r="E20" s="39"/>
      <c r="F20" s="39"/>
      <c r="G20" s="39"/>
      <c r="H20" s="39"/>
      <c r="I20" s="112" t="s">
        <v>28</v>
      </c>
      <c r="J20" s="32" t="str">
        <f>IF('Rekapitulace stavby'!AN16="","",'Rekapitulace stavby'!AN16)</f>
        <v/>
      </c>
      <c r="K20" s="42"/>
    </row>
    <row r="21" spans="2:11" s="1" customFormat="1" ht="18" customHeight="1">
      <c r="B21" s="38"/>
      <c r="C21" s="39"/>
      <c r="D21" s="39"/>
      <c r="E21" s="32" t="str">
        <f>IF('Rekapitulace stavby'!E17="","",'Rekapitulace stavby'!E17)</f>
        <v xml:space="preserve"> </v>
      </c>
      <c r="F21" s="39"/>
      <c r="G21" s="39"/>
      <c r="H21" s="39"/>
      <c r="I21" s="112" t="s">
        <v>29</v>
      </c>
      <c r="J21" s="32" t="str">
        <f>IF('Rekapitulace stavby'!AN17="","",'Rekapitulace stavby'!AN17)</f>
        <v/>
      </c>
      <c r="K21" s="42"/>
    </row>
    <row r="22" spans="2:11" s="1" customFormat="1" ht="6.95" customHeight="1">
      <c r="B22" s="38"/>
      <c r="C22" s="39"/>
      <c r="D22" s="39"/>
      <c r="E22" s="39"/>
      <c r="F22" s="39"/>
      <c r="G22" s="39"/>
      <c r="H22" s="39"/>
      <c r="I22" s="111"/>
      <c r="J22" s="39"/>
      <c r="K22" s="42"/>
    </row>
    <row r="23" spans="2:11" s="1" customFormat="1" ht="14.45" customHeight="1">
      <c r="B23" s="38"/>
      <c r="C23" s="39"/>
      <c r="D23" s="34" t="s">
        <v>34</v>
      </c>
      <c r="E23" s="39"/>
      <c r="F23" s="39"/>
      <c r="G23" s="39"/>
      <c r="H23" s="39"/>
      <c r="I23" s="111"/>
      <c r="J23" s="39"/>
      <c r="K23" s="42"/>
    </row>
    <row r="24" spans="2:11" s="6" customFormat="1" ht="22.5" customHeight="1">
      <c r="B24" s="114"/>
      <c r="C24" s="115"/>
      <c r="D24" s="115"/>
      <c r="E24" s="307" t="s">
        <v>21</v>
      </c>
      <c r="F24" s="307"/>
      <c r="G24" s="307"/>
      <c r="H24" s="307"/>
      <c r="I24" s="116"/>
      <c r="J24" s="115"/>
      <c r="K24" s="117"/>
    </row>
    <row r="25" spans="2:11" s="1" customFormat="1" ht="6.95" customHeight="1">
      <c r="B25" s="38"/>
      <c r="C25" s="39"/>
      <c r="D25" s="39"/>
      <c r="E25" s="39"/>
      <c r="F25" s="39"/>
      <c r="G25" s="39"/>
      <c r="H25" s="39"/>
      <c r="I25" s="111"/>
      <c r="J25" s="39"/>
      <c r="K25" s="42"/>
    </row>
    <row r="26" spans="2:11" s="1" customFormat="1" ht="6.95" customHeight="1">
      <c r="B26" s="38"/>
      <c r="C26" s="39"/>
      <c r="D26" s="82"/>
      <c r="E26" s="82"/>
      <c r="F26" s="82"/>
      <c r="G26" s="82"/>
      <c r="H26" s="82"/>
      <c r="I26" s="118"/>
      <c r="J26" s="82"/>
      <c r="K26" s="119"/>
    </row>
    <row r="27" spans="2:11" s="1" customFormat="1" ht="25.35" customHeight="1">
      <c r="B27" s="38"/>
      <c r="C27" s="39"/>
      <c r="D27" s="120" t="s">
        <v>35</v>
      </c>
      <c r="E27" s="39"/>
      <c r="F27" s="39"/>
      <c r="G27" s="39"/>
      <c r="H27" s="39"/>
      <c r="I27" s="111"/>
      <c r="J27" s="121">
        <f>ROUND(J81,2)</f>
        <v>0</v>
      </c>
      <c r="K27" s="42"/>
    </row>
    <row r="28" spans="2:11" s="1" customFormat="1" ht="6.95" customHeight="1">
      <c r="B28" s="38"/>
      <c r="C28" s="39"/>
      <c r="D28" s="82"/>
      <c r="E28" s="82"/>
      <c r="F28" s="82"/>
      <c r="G28" s="82"/>
      <c r="H28" s="82"/>
      <c r="I28" s="118"/>
      <c r="J28" s="82"/>
      <c r="K28" s="119"/>
    </row>
    <row r="29" spans="2:11" s="1" customFormat="1" ht="14.45" customHeight="1">
      <c r="B29" s="38"/>
      <c r="C29" s="39"/>
      <c r="D29" s="39"/>
      <c r="E29" s="39"/>
      <c r="F29" s="43" t="s">
        <v>37</v>
      </c>
      <c r="G29" s="39"/>
      <c r="H29" s="39"/>
      <c r="I29" s="122" t="s">
        <v>36</v>
      </c>
      <c r="J29" s="43" t="s">
        <v>38</v>
      </c>
      <c r="K29" s="42"/>
    </row>
    <row r="30" spans="2:11" s="1" customFormat="1" ht="14.45" customHeight="1">
      <c r="B30" s="38"/>
      <c r="C30" s="39"/>
      <c r="D30" s="46" t="s">
        <v>39</v>
      </c>
      <c r="E30" s="46" t="s">
        <v>40</v>
      </c>
      <c r="F30" s="123">
        <f>ROUND(SUM(BE81:BE132), 2)</f>
        <v>0</v>
      </c>
      <c r="G30" s="39"/>
      <c r="H30" s="39"/>
      <c r="I30" s="124">
        <v>0.21</v>
      </c>
      <c r="J30" s="123">
        <f>ROUND(ROUND((SUM(BE81:BE132)), 2)*I30, 2)</f>
        <v>0</v>
      </c>
      <c r="K30" s="42"/>
    </row>
    <row r="31" spans="2:11" s="1" customFormat="1" ht="14.45" customHeight="1">
      <c r="B31" s="38"/>
      <c r="C31" s="39"/>
      <c r="D31" s="39"/>
      <c r="E31" s="46" t="s">
        <v>41</v>
      </c>
      <c r="F31" s="123">
        <f>ROUND(SUM(BF81:BF132), 2)</f>
        <v>0</v>
      </c>
      <c r="G31" s="39"/>
      <c r="H31" s="39"/>
      <c r="I31" s="124">
        <v>0.15</v>
      </c>
      <c r="J31" s="123">
        <f>ROUND(ROUND((SUM(BF81:BF132)), 2)*I31, 2)</f>
        <v>0</v>
      </c>
      <c r="K31" s="42"/>
    </row>
    <row r="32" spans="2:11" s="1" customFormat="1" ht="14.45" hidden="1" customHeight="1">
      <c r="B32" s="38"/>
      <c r="C32" s="39"/>
      <c r="D32" s="39"/>
      <c r="E32" s="46" t="s">
        <v>42</v>
      </c>
      <c r="F32" s="123">
        <f>ROUND(SUM(BG81:BG132), 2)</f>
        <v>0</v>
      </c>
      <c r="G32" s="39"/>
      <c r="H32" s="39"/>
      <c r="I32" s="124">
        <v>0.21</v>
      </c>
      <c r="J32" s="123">
        <v>0</v>
      </c>
      <c r="K32" s="42"/>
    </row>
    <row r="33" spans="2:11" s="1" customFormat="1" ht="14.45" hidden="1" customHeight="1">
      <c r="B33" s="38"/>
      <c r="C33" s="39"/>
      <c r="D33" s="39"/>
      <c r="E33" s="46" t="s">
        <v>43</v>
      </c>
      <c r="F33" s="123">
        <f>ROUND(SUM(BH81:BH132), 2)</f>
        <v>0</v>
      </c>
      <c r="G33" s="39"/>
      <c r="H33" s="39"/>
      <c r="I33" s="124">
        <v>0.15</v>
      </c>
      <c r="J33" s="123">
        <v>0</v>
      </c>
      <c r="K33" s="42"/>
    </row>
    <row r="34" spans="2:11" s="1" customFormat="1" ht="14.45" hidden="1" customHeight="1">
      <c r="B34" s="38"/>
      <c r="C34" s="39"/>
      <c r="D34" s="39"/>
      <c r="E34" s="46" t="s">
        <v>44</v>
      </c>
      <c r="F34" s="123">
        <f>ROUND(SUM(BI81:BI132), 2)</f>
        <v>0</v>
      </c>
      <c r="G34" s="39"/>
      <c r="H34" s="39"/>
      <c r="I34" s="124">
        <v>0</v>
      </c>
      <c r="J34" s="123">
        <v>0</v>
      </c>
      <c r="K34" s="42"/>
    </row>
    <row r="35" spans="2:11" s="1" customFormat="1" ht="6.95" customHeight="1">
      <c r="B35" s="38"/>
      <c r="C35" s="39"/>
      <c r="D35" s="39"/>
      <c r="E35" s="39"/>
      <c r="F35" s="39"/>
      <c r="G35" s="39"/>
      <c r="H35" s="39"/>
      <c r="I35" s="111"/>
      <c r="J35" s="39"/>
      <c r="K35" s="42"/>
    </row>
    <row r="36" spans="2:11" s="1" customFormat="1" ht="25.35" customHeight="1">
      <c r="B36" s="38"/>
      <c r="C36" s="125"/>
      <c r="D36" s="126" t="s">
        <v>45</v>
      </c>
      <c r="E36" s="76"/>
      <c r="F36" s="76"/>
      <c r="G36" s="127" t="s">
        <v>46</v>
      </c>
      <c r="H36" s="128" t="s">
        <v>47</v>
      </c>
      <c r="I36" s="129"/>
      <c r="J36" s="130">
        <f>SUM(J27:J34)</f>
        <v>0</v>
      </c>
      <c r="K36" s="131"/>
    </row>
    <row r="37" spans="2:11" s="1" customFormat="1" ht="14.45" customHeight="1">
      <c r="B37" s="53"/>
      <c r="C37" s="54"/>
      <c r="D37" s="54"/>
      <c r="E37" s="54"/>
      <c r="F37" s="54"/>
      <c r="G37" s="54"/>
      <c r="H37" s="54"/>
      <c r="I37" s="132"/>
      <c r="J37" s="54"/>
      <c r="K37" s="55"/>
    </row>
    <row r="41" spans="2:11" s="1" customFormat="1" ht="6.95" customHeight="1">
      <c r="B41" s="133"/>
      <c r="C41" s="134"/>
      <c r="D41" s="134"/>
      <c r="E41" s="134"/>
      <c r="F41" s="134"/>
      <c r="G41" s="134"/>
      <c r="H41" s="134"/>
      <c r="I41" s="135"/>
      <c r="J41" s="134"/>
      <c r="K41" s="136"/>
    </row>
    <row r="42" spans="2:11" s="1" customFormat="1" ht="36.950000000000003" customHeight="1">
      <c r="B42" s="38"/>
      <c r="C42" s="27" t="s">
        <v>88</v>
      </c>
      <c r="D42" s="39"/>
      <c r="E42" s="39"/>
      <c r="F42" s="39"/>
      <c r="G42" s="39"/>
      <c r="H42" s="39"/>
      <c r="I42" s="111"/>
      <c r="J42" s="39"/>
      <c r="K42" s="42"/>
    </row>
    <row r="43" spans="2:11" s="1" customFormat="1" ht="6.95" customHeight="1">
      <c r="B43" s="38"/>
      <c r="C43" s="39"/>
      <c r="D43" s="39"/>
      <c r="E43" s="39"/>
      <c r="F43" s="39"/>
      <c r="G43" s="39"/>
      <c r="H43" s="39"/>
      <c r="I43" s="111"/>
      <c r="J43" s="39"/>
      <c r="K43" s="42"/>
    </row>
    <row r="44" spans="2:11" s="1" customFormat="1" ht="14.45" customHeight="1">
      <c r="B44" s="38"/>
      <c r="C44" s="34" t="s">
        <v>18</v>
      </c>
      <c r="D44" s="39"/>
      <c r="E44" s="39"/>
      <c r="F44" s="39"/>
      <c r="G44" s="39"/>
      <c r="H44" s="39"/>
      <c r="I44" s="111"/>
      <c r="J44" s="39"/>
      <c r="K44" s="42"/>
    </row>
    <row r="45" spans="2:11" s="1" customFormat="1" ht="22.5" customHeight="1">
      <c r="B45" s="38"/>
      <c r="C45" s="39"/>
      <c r="D45" s="39"/>
      <c r="E45" s="338" t="str">
        <f>E7</f>
        <v>Výstavba inženýrských sítí v prostoru Slatinice - produktovody a trubní sítě</v>
      </c>
      <c r="F45" s="339"/>
      <c r="G45" s="339"/>
      <c r="H45" s="339"/>
      <c r="I45" s="111"/>
      <c r="J45" s="39"/>
      <c r="K45" s="42"/>
    </row>
    <row r="46" spans="2:11" s="1" customFormat="1" ht="14.45" customHeight="1">
      <c r="B46" s="38"/>
      <c r="C46" s="34" t="s">
        <v>86</v>
      </c>
      <c r="D46" s="39"/>
      <c r="E46" s="39"/>
      <c r="F46" s="39"/>
      <c r="G46" s="39"/>
      <c r="H46" s="39"/>
      <c r="I46" s="111"/>
      <c r="J46" s="39"/>
      <c r="K46" s="42"/>
    </row>
    <row r="47" spans="2:11" s="1" customFormat="1" ht="23.25" customHeight="1">
      <c r="B47" s="38"/>
      <c r="C47" s="39"/>
      <c r="D47" s="39"/>
      <c r="E47" s="340" t="str">
        <f>E9</f>
        <v>NTZ 06 - Horkovod - demolice stávajících základů</v>
      </c>
      <c r="F47" s="341"/>
      <c r="G47" s="341"/>
      <c r="H47" s="341"/>
      <c r="I47" s="111"/>
      <c r="J47" s="39"/>
      <c r="K47" s="42"/>
    </row>
    <row r="48" spans="2:11" s="1" customFormat="1" ht="6.95" customHeight="1">
      <c r="B48" s="38"/>
      <c r="C48" s="39"/>
      <c r="D48" s="39"/>
      <c r="E48" s="39"/>
      <c r="F48" s="39"/>
      <c r="G48" s="39"/>
      <c r="H48" s="39"/>
      <c r="I48" s="111"/>
      <c r="J48" s="39"/>
      <c r="K48" s="42"/>
    </row>
    <row r="49" spans="2:47" s="1" customFormat="1" ht="18" customHeight="1">
      <c r="B49" s="38"/>
      <c r="C49" s="34" t="s">
        <v>23</v>
      </c>
      <c r="D49" s="39"/>
      <c r="E49" s="39"/>
      <c r="F49" s="32" t="str">
        <f>F12</f>
        <v xml:space="preserve"> </v>
      </c>
      <c r="G49" s="39"/>
      <c r="H49" s="39"/>
      <c r="I49" s="112" t="s">
        <v>25</v>
      </c>
      <c r="J49" s="113" t="str">
        <f>IF(J12="","",J12)</f>
        <v>24.5.2017</v>
      </c>
      <c r="K49" s="42"/>
    </row>
    <row r="50" spans="2:47" s="1" customFormat="1" ht="6.95" customHeight="1">
      <c r="B50" s="38"/>
      <c r="C50" s="39"/>
      <c r="D50" s="39"/>
      <c r="E50" s="39"/>
      <c r="F50" s="39"/>
      <c r="G50" s="39"/>
      <c r="H50" s="39"/>
      <c r="I50" s="111"/>
      <c r="J50" s="39"/>
      <c r="K50" s="42"/>
    </row>
    <row r="51" spans="2:47" s="1" customFormat="1">
      <c r="B51" s="38"/>
      <c r="C51" s="34" t="s">
        <v>27</v>
      </c>
      <c r="D51" s="39"/>
      <c r="E51" s="39"/>
      <c r="F51" s="32" t="str">
        <f>E15</f>
        <v xml:space="preserve"> </v>
      </c>
      <c r="G51" s="39"/>
      <c r="H51" s="39"/>
      <c r="I51" s="112" t="s">
        <v>32</v>
      </c>
      <c r="J51" s="32" t="str">
        <f>E21</f>
        <v xml:space="preserve"> </v>
      </c>
      <c r="K51" s="42"/>
    </row>
    <row r="52" spans="2:47" s="1" customFormat="1" ht="14.45" customHeight="1">
      <c r="B52" s="38"/>
      <c r="C52" s="34" t="s">
        <v>30</v>
      </c>
      <c r="D52" s="39"/>
      <c r="E52" s="39"/>
      <c r="F52" s="32" t="str">
        <f>IF(E18="","",E18)</f>
        <v/>
      </c>
      <c r="G52" s="39"/>
      <c r="H52" s="39"/>
      <c r="I52" s="111"/>
      <c r="J52" s="39"/>
      <c r="K52" s="42"/>
    </row>
    <row r="53" spans="2:47" s="1" customFormat="1" ht="10.35" customHeight="1">
      <c r="B53" s="38"/>
      <c r="C53" s="39"/>
      <c r="D53" s="39"/>
      <c r="E53" s="39"/>
      <c r="F53" s="39"/>
      <c r="G53" s="39"/>
      <c r="H53" s="39"/>
      <c r="I53" s="111"/>
      <c r="J53" s="39"/>
      <c r="K53" s="42"/>
    </row>
    <row r="54" spans="2:47" s="1" customFormat="1" ht="29.25" customHeight="1">
      <c r="B54" s="38"/>
      <c r="C54" s="137" t="s">
        <v>89</v>
      </c>
      <c r="D54" s="125"/>
      <c r="E54" s="125"/>
      <c r="F54" s="125"/>
      <c r="G54" s="125"/>
      <c r="H54" s="125"/>
      <c r="I54" s="138"/>
      <c r="J54" s="139" t="s">
        <v>90</v>
      </c>
      <c r="K54" s="140"/>
    </row>
    <row r="55" spans="2:47" s="1" customFormat="1" ht="10.35" customHeight="1">
      <c r="B55" s="38"/>
      <c r="C55" s="39"/>
      <c r="D55" s="39"/>
      <c r="E55" s="39"/>
      <c r="F55" s="39"/>
      <c r="G55" s="39"/>
      <c r="H55" s="39"/>
      <c r="I55" s="111"/>
      <c r="J55" s="39"/>
      <c r="K55" s="42"/>
    </row>
    <row r="56" spans="2:47" s="1" customFormat="1" ht="29.25" customHeight="1">
      <c r="B56" s="38"/>
      <c r="C56" s="141" t="s">
        <v>91</v>
      </c>
      <c r="D56" s="39"/>
      <c r="E56" s="39"/>
      <c r="F56" s="39"/>
      <c r="G56" s="39"/>
      <c r="H56" s="39"/>
      <c r="I56" s="111"/>
      <c r="J56" s="121">
        <f>J81</f>
        <v>0</v>
      </c>
      <c r="K56" s="42"/>
      <c r="AU56" s="21" t="s">
        <v>92</v>
      </c>
    </row>
    <row r="57" spans="2:47" s="7" customFormat="1" ht="24.95" customHeight="1">
      <c r="B57" s="142"/>
      <c r="C57" s="143"/>
      <c r="D57" s="144" t="s">
        <v>93</v>
      </c>
      <c r="E57" s="145"/>
      <c r="F57" s="145"/>
      <c r="G57" s="145"/>
      <c r="H57" s="145"/>
      <c r="I57" s="146"/>
      <c r="J57" s="147">
        <f>J82</f>
        <v>0</v>
      </c>
      <c r="K57" s="148"/>
    </row>
    <row r="58" spans="2:47" s="8" customFormat="1" ht="19.899999999999999" customHeight="1">
      <c r="B58" s="149"/>
      <c r="C58" s="150"/>
      <c r="D58" s="151" t="s">
        <v>94</v>
      </c>
      <c r="E58" s="152"/>
      <c r="F58" s="152"/>
      <c r="G58" s="152"/>
      <c r="H58" s="152"/>
      <c r="I58" s="153"/>
      <c r="J58" s="154">
        <f>J83</f>
        <v>0</v>
      </c>
      <c r="K58" s="155"/>
    </row>
    <row r="59" spans="2:47" s="8" customFormat="1" ht="19.899999999999999" customHeight="1">
      <c r="B59" s="149"/>
      <c r="C59" s="150"/>
      <c r="D59" s="151" t="s">
        <v>95</v>
      </c>
      <c r="E59" s="152"/>
      <c r="F59" s="152"/>
      <c r="G59" s="152"/>
      <c r="H59" s="152"/>
      <c r="I59" s="153"/>
      <c r="J59" s="154">
        <f>J103</f>
        <v>0</v>
      </c>
      <c r="K59" s="155"/>
    </row>
    <row r="60" spans="2:47" s="8" customFormat="1" ht="19.899999999999999" customHeight="1">
      <c r="B60" s="149"/>
      <c r="C60" s="150"/>
      <c r="D60" s="151" t="s">
        <v>96</v>
      </c>
      <c r="E60" s="152"/>
      <c r="F60" s="152"/>
      <c r="G60" s="152"/>
      <c r="H60" s="152"/>
      <c r="I60" s="153"/>
      <c r="J60" s="154">
        <f>J104</f>
        <v>0</v>
      </c>
      <c r="K60" s="155"/>
    </row>
    <row r="61" spans="2:47" s="8" customFormat="1" ht="19.899999999999999" customHeight="1">
      <c r="B61" s="149"/>
      <c r="C61" s="150"/>
      <c r="D61" s="151" t="s">
        <v>97</v>
      </c>
      <c r="E61" s="152"/>
      <c r="F61" s="152"/>
      <c r="G61" s="152"/>
      <c r="H61" s="152"/>
      <c r="I61" s="153"/>
      <c r="J61" s="154">
        <f>J113</f>
        <v>0</v>
      </c>
      <c r="K61" s="155"/>
    </row>
    <row r="62" spans="2:47" s="1" customFormat="1" ht="21.75" customHeight="1">
      <c r="B62" s="38"/>
      <c r="C62" s="39"/>
      <c r="D62" s="39"/>
      <c r="E62" s="39"/>
      <c r="F62" s="39"/>
      <c r="G62" s="39"/>
      <c r="H62" s="39"/>
      <c r="I62" s="111"/>
      <c r="J62" s="39"/>
      <c r="K62" s="42"/>
    </row>
    <row r="63" spans="2:47" s="1" customFormat="1" ht="6.95" customHeight="1">
      <c r="B63" s="53"/>
      <c r="C63" s="54"/>
      <c r="D63" s="54"/>
      <c r="E63" s="54"/>
      <c r="F63" s="54"/>
      <c r="G63" s="54"/>
      <c r="H63" s="54"/>
      <c r="I63" s="132"/>
      <c r="J63" s="54"/>
      <c r="K63" s="55"/>
    </row>
    <row r="67" spans="2:20" s="1" customFormat="1" ht="6.95" customHeight="1">
      <c r="B67" s="56"/>
      <c r="C67" s="57"/>
      <c r="D67" s="57"/>
      <c r="E67" s="57"/>
      <c r="F67" s="57"/>
      <c r="G67" s="57"/>
      <c r="H67" s="57"/>
      <c r="I67" s="135"/>
      <c r="J67" s="57"/>
      <c r="K67" s="57"/>
      <c r="L67" s="58"/>
    </row>
    <row r="68" spans="2:20" s="1" customFormat="1" ht="36.950000000000003" customHeight="1">
      <c r="B68" s="38"/>
      <c r="C68" s="59" t="s">
        <v>98</v>
      </c>
      <c r="D68" s="60"/>
      <c r="E68" s="60"/>
      <c r="F68" s="60"/>
      <c r="G68" s="60"/>
      <c r="H68" s="60"/>
      <c r="I68" s="156"/>
      <c r="J68" s="60"/>
      <c r="K68" s="60"/>
      <c r="L68" s="58"/>
    </row>
    <row r="69" spans="2:20" s="1" customFormat="1" ht="6.95" customHeight="1">
      <c r="B69" s="38"/>
      <c r="C69" s="60"/>
      <c r="D69" s="60"/>
      <c r="E69" s="60"/>
      <c r="F69" s="60"/>
      <c r="G69" s="60"/>
      <c r="H69" s="60"/>
      <c r="I69" s="156"/>
      <c r="J69" s="60"/>
      <c r="K69" s="60"/>
      <c r="L69" s="58"/>
    </row>
    <row r="70" spans="2:20" s="1" customFormat="1" ht="14.45" customHeight="1">
      <c r="B70" s="38"/>
      <c r="C70" s="62" t="s">
        <v>18</v>
      </c>
      <c r="D70" s="60"/>
      <c r="E70" s="60"/>
      <c r="F70" s="60"/>
      <c r="G70" s="60"/>
      <c r="H70" s="60"/>
      <c r="I70" s="156"/>
      <c r="J70" s="60"/>
      <c r="K70" s="60"/>
      <c r="L70" s="58"/>
    </row>
    <row r="71" spans="2:20" s="1" customFormat="1" ht="22.5" customHeight="1">
      <c r="B71" s="38"/>
      <c r="C71" s="60"/>
      <c r="D71" s="60"/>
      <c r="E71" s="342" t="str">
        <f>E7</f>
        <v>Výstavba inženýrských sítí v prostoru Slatinice - produktovody a trubní sítě</v>
      </c>
      <c r="F71" s="343"/>
      <c r="G71" s="343"/>
      <c r="H71" s="343"/>
      <c r="I71" s="156"/>
      <c r="J71" s="60"/>
      <c r="K71" s="60"/>
      <c r="L71" s="58"/>
    </row>
    <row r="72" spans="2:20" s="1" customFormat="1" ht="14.45" customHeight="1">
      <c r="B72" s="38"/>
      <c r="C72" s="62" t="s">
        <v>86</v>
      </c>
      <c r="D72" s="60"/>
      <c r="E72" s="60"/>
      <c r="F72" s="60"/>
      <c r="G72" s="60"/>
      <c r="H72" s="60"/>
      <c r="I72" s="156"/>
      <c r="J72" s="60"/>
      <c r="K72" s="60"/>
      <c r="L72" s="58"/>
    </row>
    <row r="73" spans="2:20" s="1" customFormat="1" ht="23.25" customHeight="1">
      <c r="B73" s="38"/>
      <c r="C73" s="60"/>
      <c r="D73" s="60"/>
      <c r="E73" s="318" t="str">
        <f>E9</f>
        <v>NTZ 06 - Horkovod - demolice stávajících základů</v>
      </c>
      <c r="F73" s="344"/>
      <c r="G73" s="344"/>
      <c r="H73" s="344"/>
      <c r="I73" s="156"/>
      <c r="J73" s="60"/>
      <c r="K73" s="60"/>
      <c r="L73" s="58"/>
    </row>
    <row r="74" spans="2:20" s="1" customFormat="1" ht="6.95" customHeight="1">
      <c r="B74" s="38"/>
      <c r="C74" s="60"/>
      <c r="D74" s="60"/>
      <c r="E74" s="60"/>
      <c r="F74" s="60"/>
      <c r="G74" s="60"/>
      <c r="H74" s="60"/>
      <c r="I74" s="156"/>
      <c r="J74" s="60"/>
      <c r="K74" s="60"/>
      <c r="L74" s="58"/>
    </row>
    <row r="75" spans="2:20" s="1" customFormat="1" ht="18" customHeight="1">
      <c r="B75" s="38"/>
      <c r="C75" s="62" t="s">
        <v>23</v>
      </c>
      <c r="D75" s="60"/>
      <c r="E75" s="60"/>
      <c r="F75" s="157" t="str">
        <f>F12</f>
        <v xml:space="preserve"> </v>
      </c>
      <c r="G75" s="60"/>
      <c r="H75" s="60"/>
      <c r="I75" s="158" t="s">
        <v>25</v>
      </c>
      <c r="J75" s="70" t="str">
        <f>IF(J12="","",J12)</f>
        <v>24.5.2017</v>
      </c>
      <c r="K75" s="60"/>
      <c r="L75" s="58"/>
    </row>
    <row r="76" spans="2:20" s="1" customFormat="1" ht="6.95" customHeight="1">
      <c r="B76" s="38"/>
      <c r="C76" s="60"/>
      <c r="D76" s="60"/>
      <c r="E76" s="60"/>
      <c r="F76" s="60"/>
      <c r="G76" s="60"/>
      <c r="H76" s="60"/>
      <c r="I76" s="156"/>
      <c r="J76" s="60"/>
      <c r="K76" s="60"/>
      <c r="L76" s="58"/>
    </row>
    <row r="77" spans="2:20" s="1" customFormat="1">
      <c r="B77" s="38"/>
      <c r="C77" s="62" t="s">
        <v>27</v>
      </c>
      <c r="D77" s="60"/>
      <c r="E77" s="60"/>
      <c r="F77" s="157" t="str">
        <f>E15</f>
        <v xml:space="preserve"> </v>
      </c>
      <c r="G77" s="60"/>
      <c r="H77" s="60"/>
      <c r="I77" s="158" t="s">
        <v>32</v>
      </c>
      <c r="J77" s="157" t="str">
        <f>E21</f>
        <v xml:space="preserve"> </v>
      </c>
      <c r="K77" s="60"/>
      <c r="L77" s="58"/>
    </row>
    <row r="78" spans="2:20" s="1" customFormat="1" ht="14.45" customHeight="1">
      <c r="B78" s="38"/>
      <c r="C78" s="62" t="s">
        <v>30</v>
      </c>
      <c r="D78" s="60"/>
      <c r="E78" s="60"/>
      <c r="F78" s="157" t="str">
        <f>IF(E18="","",E18)</f>
        <v/>
      </c>
      <c r="G78" s="60"/>
      <c r="H78" s="60"/>
      <c r="I78" s="156"/>
      <c r="J78" s="60"/>
      <c r="K78" s="60"/>
      <c r="L78" s="58"/>
    </row>
    <row r="79" spans="2:20" s="1" customFormat="1" ht="10.35" customHeight="1">
      <c r="B79" s="38"/>
      <c r="C79" s="60"/>
      <c r="D79" s="60"/>
      <c r="E79" s="60"/>
      <c r="F79" s="60"/>
      <c r="G79" s="60"/>
      <c r="H79" s="60"/>
      <c r="I79" s="156"/>
      <c r="J79" s="60"/>
      <c r="K79" s="60"/>
      <c r="L79" s="58"/>
    </row>
    <row r="80" spans="2:20" s="9" customFormat="1" ht="29.25" customHeight="1">
      <c r="B80" s="159"/>
      <c r="C80" s="160" t="s">
        <v>99</v>
      </c>
      <c r="D80" s="161" t="s">
        <v>54</v>
      </c>
      <c r="E80" s="161" t="s">
        <v>50</v>
      </c>
      <c r="F80" s="161" t="s">
        <v>100</v>
      </c>
      <c r="G80" s="161" t="s">
        <v>101</v>
      </c>
      <c r="H80" s="161" t="s">
        <v>102</v>
      </c>
      <c r="I80" s="162" t="s">
        <v>103</v>
      </c>
      <c r="J80" s="161" t="s">
        <v>90</v>
      </c>
      <c r="K80" s="163" t="s">
        <v>104</v>
      </c>
      <c r="L80" s="164"/>
      <c r="M80" s="78" t="s">
        <v>105</v>
      </c>
      <c r="N80" s="79" t="s">
        <v>39</v>
      </c>
      <c r="O80" s="79" t="s">
        <v>106</v>
      </c>
      <c r="P80" s="79" t="s">
        <v>107</v>
      </c>
      <c r="Q80" s="79" t="s">
        <v>108</v>
      </c>
      <c r="R80" s="79" t="s">
        <v>109</v>
      </c>
      <c r="S80" s="79" t="s">
        <v>110</v>
      </c>
      <c r="T80" s="80" t="s">
        <v>111</v>
      </c>
    </row>
    <row r="81" spans="2:65" s="1" customFormat="1" ht="29.25" customHeight="1">
      <c r="B81" s="38"/>
      <c r="C81" s="84" t="s">
        <v>91</v>
      </c>
      <c r="D81" s="60"/>
      <c r="E81" s="60"/>
      <c r="F81" s="60"/>
      <c r="G81" s="60"/>
      <c r="H81" s="60"/>
      <c r="I81" s="156"/>
      <c r="J81" s="165">
        <f>BK81</f>
        <v>0</v>
      </c>
      <c r="K81" s="60"/>
      <c r="L81" s="58"/>
      <c r="M81" s="81"/>
      <c r="N81" s="82"/>
      <c r="O81" s="82"/>
      <c r="P81" s="166">
        <f>P82</f>
        <v>0</v>
      </c>
      <c r="Q81" s="82"/>
      <c r="R81" s="166">
        <f>R82</f>
        <v>0</v>
      </c>
      <c r="S81" s="82"/>
      <c r="T81" s="167">
        <f>T82</f>
        <v>260.30200000000002</v>
      </c>
      <c r="AT81" s="21" t="s">
        <v>68</v>
      </c>
      <c r="AU81" s="21" t="s">
        <v>92</v>
      </c>
      <c r="BK81" s="168">
        <f>BK82</f>
        <v>0</v>
      </c>
    </row>
    <row r="82" spans="2:65" s="10" customFormat="1" ht="37.35" customHeight="1">
      <c r="B82" s="169"/>
      <c r="C82" s="170"/>
      <c r="D82" s="171" t="s">
        <v>68</v>
      </c>
      <c r="E82" s="172" t="s">
        <v>112</v>
      </c>
      <c r="F82" s="172" t="s">
        <v>113</v>
      </c>
      <c r="G82" s="170"/>
      <c r="H82" s="170"/>
      <c r="I82" s="173"/>
      <c r="J82" s="174">
        <f>BK82</f>
        <v>0</v>
      </c>
      <c r="K82" s="170"/>
      <c r="L82" s="175"/>
      <c r="M82" s="176"/>
      <c r="N82" s="177"/>
      <c r="O82" s="177"/>
      <c r="P82" s="178">
        <f>P83+P103+P104+P113</f>
        <v>0</v>
      </c>
      <c r="Q82" s="177"/>
      <c r="R82" s="178">
        <f>R83+R103+R104+R113</f>
        <v>0</v>
      </c>
      <c r="S82" s="177"/>
      <c r="T82" s="179">
        <f>T83+T103+T104+T113</f>
        <v>260.30200000000002</v>
      </c>
      <c r="AR82" s="180" t="s">
        <v>77</v>
      </c>
      <c r="AT82" s="181" t="s">
        <v>68</v>
      </c>
      <c r="AU82" s="181" t="s">
        <v>69</v>
      </c>
      <c r="AY82" s="180" t="s">
        <v>114</v>
      </c>
      <c r="BK82" s="182">
        <f>BK83+BK103+BK104+BK113</f>
        <v>0</v>
      </c>
    </row>
    <row r="83" spans="2:65" s="10" customFormat="1" ht="19.899999999999999" customHeight="1">
      <c r="B83" s="169"/>
      <c r="C83" s="170"/>
      <c r="D83" s="183" t="s">
        <v>68</v>
      </c>
      <c r="E83" s="184" t="s">
        <v>77</v>
      </c>
      <c r="F83" s="184" t="s">
        <v>115</v>
      </c>
      <c r="G83" s="170"/>
      <c r="H83" s="170"/>
      <c r="I83" s="173"/>
      <c r="J83" s="185">
        <f>BK83</f>
        <v>0</v>
      </c>
      <c r="K83" s="170"/>
      <c r="L83" s="175"/>
      <c r="M83" s="176"/>
      <c r="N83" s="177"/>
      <c r="O83" s="177"/>
      <c r="P83" s="178">
        <f>SUM(P84:P102)</f>
        <v>0</v>
      </c>
      <c r="Q83" s="177"/>
      <c r="R83" s="178">
        <f>SUM(R84:R102)</f>
        <v>0</v>
      </c>
      <c r="S83" s="177"/>
      <c r="T83" s="179">
        <f>SUM(T84:T102)</f>
        <v>0</v>
      </c>
      <c r="AR83" s="180" t="s">
        <v>77</v>
      </c>
      <c r="AT83" s="181" t="s">
        <v>68</v>
      </c>
      <c r="AU83" s="181" t="s">
        <v>77</v>
      </c>
      <c r="AY83" s="180" t="s">
        <v>114</v>
      </c>
      <c r="BK83" s="182">
        <f>SUM(BK84:BK102)</f>
        <v>0</v>
      </c>
    </row>
    <row r="84" spans="2:65" s="1" customFormat="1" ht="22.5" customHeight="1">
      <c r="B84" s="38"/>
      <c r="C84" s="186" t="s">
        <v>77</v>
      </c>
      <c r="D84" s="186" t="s">
        <v>116</v>
      </c>
      <c r="E84" s="187" t="s">
        <v>117</v>
      </c>
      <c r="F84" s="188" t="s">
        <v>118</v>
      </c>
      <c r="G84" s="189" t="s">
        <v>119</v>
      </c>
      <c r="H84" s="190">
        <v>105.6</v>
      </c>
      <c r="I84" s="191"/>
      <c r="J84" s="192">
        <f>ROUND(I84*H84,2)</f>
        <v>0</v>
      </c>
      <c r="K84" s="188" t="s">
        <v>120</v>
      </c>
      <c r="L84" s="58"/>
      <c r="M84" s="193" t="s">
        <v>21</v>
      </c>
      <c r="N84" s="194" t="s">
        <v>40</v>
      </c>
      <c r="O84" s="39"/>
      <c r="P84" s="195">
        <f>O84*H84</f>
        <v>0</v>
      </c>
      <c r="Q84" s="195">
        <v>0</v>
      </c>
      <c r="R84" s="195">
        <f>Q84*H84</f>
        <v>0</v>
      </c>
      <c r="S84" s="195">
        <v>0</v>
      </c>
      <c r="T84" s="196">
        <f>S84*H84</f>
        <v>0</v>
      </c>
      <c r="AR84" s="21" t="s">
        <v>121</v>
      </c>
      <c r="AT84" s="21" t="s">
        <v>116</v>
      </c>
      <c r="AU84" s="21" t="s">
        <v>79</v>
      </c>
      <c r="AY84" s="21" t="s">
        <v>114</v>
      </c>
      <c r="BE84" s="197">
        <f>IF(N84="základní",J84,0)</f>
        <v>0</v>
      </c>
      <c r="BF84" s="197">
        <f>IF(N84="snížená",J84,0)</f>
        <v>0</v>
      </c>
      <c r="BG84" s="197">
        <f>IF(N84="zákl. přenesená",J84,0)</f>
        <v>0</v>
      </c>
      <c r="BH84" s="197">
        <f>IF(N84="sníž. přenesená",J84,0)</f>
        <v>0</v>
      </c>
      <c r="BI84" s="197">
        <f>IF(N84="nulová",J84,0)</f>
        <v>0</v>
      </c>
      <c r="BJ84" s="21" t="s">
        <v>77</v>
      </c>
      <c r="BK84" s="197">
        <f>ROUND(I84*H84,2)</f>
        <v>0</v>
      </c>
      <c r="BL84" s="21" t="s">
        <v>121</v>
      </c>
      <c r="BM84" s="21" t="s">
        <v>122</v>
      </c>
    </row>
    <row r="85" spans="2:65" s="1" customFormat="1" ht="27">
      <c r="B85" s="38"/>
      <c r="C85" s="60"/>
      <c r="D85" s="198" t="s">
        <v>123</v>
      </c>
      <c r="E85" s="60"/>
      <c r="F85" s="199" t="s">
        <v>124</v>
      </c>
      <c r="G85" s="60"/>
      <c r="H85" s="60"/>
      <c r="I85" s="156"/>
      <c r="J85" s="60"/>
      <c r="K85" s="60"/>
      <c r="L85" s="58"/>
      <c r="M85" s="200"/>
      <c r="N85" s="39"/>
      <c r="O85" s="39"/>
      <c r="P85" s="39"/>
      <c r="Q85" s="39"/>
      <c r="R85" s="39"/>
      <c r="S85" s="39"/>
      <c r="T85" s="75"/>
      <c r="AT85" s="21" t="s">
        <v>123</v>
      </c>
      <c r="AU85" s="21" t="s">
        <v>79</v>
      </c>
    </row>
    <row r="86" spans="2:65" s="1" customFormat="1" ht="202.5">
      <c r="B86" s="38"/>
      <c r="C86" s="60"/>
      <c r="D86" s="198" t="s">
        <v>125</v>
      </c>
      <c r="E86" s="60"/>
      <c r="F86" s="201" t="s">
        <v>126</v>
      </c>
      <c r="G86" s="60"/>
      <c r="H86" s="60"/>
      <c r="I86" s="156"/>
      <c r="J86" s="60"/>
      <c r="K86" s="60"/>
      <c r="L86" s="58"/>
      <c r="M86" s="200"/>
      <c r="N86" s="39"/>
      <c r="O86" s="39"/>
      <c r="P86" s="39"/>
      <c r="Q86" s="39"/>
      <c r="R86" s="39"/>
      <c r="S86" s="39"/>
      <c r="T86" s="75"/>
      <c r="AT86" s="21" t="s">
        <v>125</v>
      </c>
      <c r="AU86" s="21" t="s">
        <v>79</v>
      </c>
    </row>
    <row r="87" spans="2:65" s="11" customFormat="1" ht="13.5">
      <c r="B87" s="202"/>
      <c r="C87" s="203"/>
      <c r="D87" s="204" t="s">
        <v>127</v>
      </c>
      <c r="E87" s="205" t="s">
        <v>21</v>
      </c>
      <c r="F87" s="206" t="s">
        <v>128</v>
      </c>
      <c r="G87" s="203"/>
      <c r="H87" s="207">
        <v>105.6</v>
      </c>
      <c r="I87" s="208"/>
      <c r="J87" s="203"/>
      <c r="K87" s="203"/>
      <c r="L87" s="209"/>
      <c r="M87" s="210"/>
      <c r="N87" s="211"/>
      <c r="O87" s="211"/>
      <c r="P87" s="211"/>
      <c r="Q87" s="211"/>
      <c r="R87" s="211"/>
      <c r="S87" s="211"/>
      <c r="T87" s="212"/>
      <c r="AT87" s="213" t="s">
        <v>127</v>
      </c>
      <c r="AU87" s="213" t="s">
        <v>79</v>
      </c>
      <c r="AV87" s="11" t="s">
        <v>79</v>
      </c>
      <c r="AW87" s="11" t="s">
        <v>33</v>
      </c>
      <c r="AX87" s="11" t="s">
        <v>69</v>
      </c>
      <c r="AY87" s="213" t="s">
        <v>114</v>
      </c>
    </row>
    <row r="88" spans="2:65" s="1" customFormat="1" ht="22.5" customHeight="1">
      <c r="B88" s="38"/>
      <c r="C88" s="186" t="s">
        <v>79</v>
      </c>
      <c r="D88" s="186" t="s">
        <v>116</v>
      </c>
      <c r="E88" s="187" t="s">
        <v>129</v>
      </c>
      <c r="F88" s="188" t="s">
        <v>130</v>
      </c>
      <c r="G88" s="189" t="s">
        <v>119</v>
      </c>
      <c r="H88" s="190">
        <v>267.5</v>
      </c>
      <c r="I88" s="191"/>
      <c r="J88" s="192">
        <f>ROUND(I88*H88,2)</f>
        <v>0</v>
      </c>
      <c r="K88" s="188" t="s">
        <v>120</v>
      </c>
      <c r="L88" s="58"/>
      <c r="M88" s="193" t="s">
        <v>21</v>
      </c>
      <c r="N88" s="194" t="s">
        <v>40</v>
      </c>
      <c r="O88" s="39"/>
      <c r="P88" s="195">
        <f>O88*H88</f>
        <v>0</v>
      </c>
      <c r="Q88" s="195">
        <v>0</v>
      </c>
      <c r="R88" s="195">
        <f>Q88*H88</f>
        <v>0</v>
      </c>
      <c r="S88" s="195">
        <v>0</v>
      </c>
      <c r="T88" s="196">
        <f>S88*H88</f>
        <v>0</v>
      </c>
      <c r="AR88" s="21" t="s">
        <v>121</v>
      </c>
      <c r="AT88" s="21" t="s">
        <v>116</v>
      </c>
      <c r="AU88" s="21" t="s">
        <v>79</v>
      </c>
      <c r="AY88" s="21" t="s">
        <v>114</v>
      </c>
      <c r="BE88" s="197">
        <f>IF(N88="základní",J88,0)</f>
        <v>0</v>
      </c>
      <c r="BF88" s="197">
        <f>IF(N88="snížená",J88,0)</f>
        <v>0</v>
      </c>
      <c r="BG88" s="197">
        <f>IF(N88="zákl. přenesená",J88,0)</f>
        <v>0</v>
      </c>
      <c r="BH88" s="197">
        <f>IF(N88="sníž. přenesená",J88,0)</f>
        <v>0</v>
      </c>
      <c r="BI88" s="197">
        <f>IF(N88="nulová",J88,0)</f>
        <v>0</v>
      </c>
      <c r="BJ88" s="21" t="s">
        <v>77</v>
      </c>
      <c r="BK88" s="197">
        <f>ROUND(I88*H88,2)</f>
        <v>0</v>
      </c>
      <c r="BL88" s="21" t="s">
        <v>121</v>
      </c>
      <c r="BM88" s="21" t="s">
        <v>131</v>
      </c>
    </row>
    <row r="89" spans="2:65" s="1" customFormat="1" ht="40.5">
      <c r="B89" s="38"/>
      <c r="C89" s="60"/>
      <c r="D89" s="198" t="s">
        <v>123</v>
      </c>
      <c r="E89" s="60"/>
      <c r="F89" s="199" t="s">
        <v>132</v>
      </c>
      <c r="G89" s="60"/>
      <c r="H89" s="60"/>
      <c r="I89" s="156"/>
      <c r="J89" s="60"/>
      <c r="K89" s="60"/>
      <c r="L89" s="58"/>
      <c r="M89" s="200"/>
      <c r="N89" s="39"/>
      <c r="O89" s="39"/>
      <c r="P89" s="39"/>
      <c r="Q89" s="39"/>
      <c r="R89" s="39"/>
      <c r="S89" s="39"/>
      <c r="T89" s="75"/>
      <c r="AT89" s="21" t="s">
        <v>123</v>
      </c>
      <c r="AU89" s="21" t="s">
        <v>79</v>
      </c>
    </row>
    <row r="90" spans="2:65" s="1" customFormat="1" ht="189">
      <c r="B90" s="38"/>
      <c r="C90" s="60"/>
      <c r="D90" s="198" t="s">
        <v>125</v>
      </c>
      <c r="E90" s="60"/>
      <c r="F90" s="201" t="s">
        <v>133</v>
      </c>
      <c r="G90" s="60"/>
      <c r="H90" s="60"/>
      <c r="I90" s="156"/>
      <c r="J90" s="60"/>
      <c r="K90" s="60"/>
      <c r="L90" s="58"/>
      <c r="M90" s="200"/>
      <c r="N90" s="39"/>
      <c r="O90" s="39"/>
      <c r="P90" s="39"/>
      <c r="Q90" s="39"/>
      <c r="R90" s="39"/>
      <c r="S90" s="39"/>
      <c r="T90" s="75"/>
      <c r="AT90" s="21" t="s">
        <v>125</v>
      </c>
      <c r="AU90" s="21" t="s">
        <v>79</v>
      </c>
    </row>
    <row r="91" spans="2:65" s="11" customFormat="1" ht="13.5">
      <c r="B91" s="202"/>
      <c r="C91" s="203"/>
      <c r="D91" s="198" t="s">
        <v>127</v>
      </c>
      <c r="E91" s="214" t="s">
        <v>21</v>
      </c>
      <c r="F91" s="215" t="s">
        <v>134</v>
      </c>
      <c r="G91" s="203"/>
      <c r="H91" s="216">
        <v>105.6</v>
      </c>
      <c r="I91" s="208"/>
      <c r="J91" s="203"/>
      <c r="K91" s="203"/>
      <c r="L91" s="209"/>
      <c r="M91" s="210"/>
      <c r="N91" s="211"/>
      <c r="O91" s="211"/>
      <c r="P91" s="211"/>
      <c r="Q91" s="211"/>
      <c r="R91" s="211"/>
      <c r="S91" s="211"/>
      <c r="T91" s="212"/>
      <c r="AT91" s="213" t="s">
        <v>127</v>
      </c>
      <c r="AU91" s="213" t="s">
        <v>79</v>
      </c>
      <c r="AV91" s="11" t="s">
        <v>79</v>
      </c>
      <c r="AW91" s="11" t="s">
        <v>33</v>
      </c>
      <c r="AX91" s="11" t="s">
        <v>69</v>
      </c>
      <c r="AY91" s="213" t="s">
        <v>114</v>
      </c>
    </row>
    <row r="92" spans="2:65" s="11" customFormat="1" ht="13.5">
      <c r="B92" s="202"/>
      <c r="C92" s="203"/>
      <c r="D92" s="198" t="s">
        <v>127</v>
      </c>
      <c r="E92" s="214" t="s">
        <v>21</v>
      </c>
      <c r="F92" s="215" t="s">
        <v>135</v>
      </c>
      <c r="G92" s="203"/>
      <c r="H92" s="216">
        <v>105.6</v>
      </c>
      <c r="I92" s="208"/>
      <c r="J92" s="203"/>
      <c r="K92" s="203"/>
      <c r="L92" s="209"/>
      <c r="M92" s="210"/>
      <c r="N92" s="211"/>
      <c r="O92" s="211"/>
      <c r="P92" s="211"/>
      <c r="Q92" s="211"/>
      <c r="R92" s="211"/>
      <c r="S92" s="211"/>
      <c r="T92" s="212"/>
      <c r="AT92" s="213" t="s">
        <v>127</v>
      </c>
      <c r="AU92" s="213" t="s">
        <v>79</v>
      </c>
      <c r="AV92" s="11" t="s">
        <v>79</v>
      </c>
      <c r="AW92" s="11" t="s">
        <v>33</v>
      </c>
      <c r="AX92" s="11" t="s">
        <v>69</v>
      </c>
      <c r="AY92" s="213" t="s">
        <v>114</v>
      </c>
    </row>
    <row r="93" spans="2:65" s="11" customFormat="1" ht="13.5">
      <c r="B93" s="202"/>
      <c r="C93" s="203"/>
      <c r="D93" s="204" t="s">
        <v>127</v>
      </c>
      <c r="E93" s="205" t="s">
        <v>21</v>
      </c>
      <c r="F93" s="206" t="s">
        <v>136</v>
      </c>
      <c r="G93" s="203"/>
      <c r="H93" s="207">
        <v>56.3</v>
      </c>
      <c r="I93" s="208"/>
      <c r="J93" s="203"/>
      <c r="K93" s="203"/>
      <c r="L93" s="209"/>
      <c r="M93" s="210"/>
      <c r="N93" s="211"/>
      <c r="O93" s="211"/>
      <c r="P93" s="211"/>
      <c r="Q93" s="211"/>
      <c r="R93" s="211"/>
      <c r="S93" s="211"/>
      <c r="T93" s="212"/>
      <c r="AT93" s="213" t="s">
        <v>127</v>
      </c>
      <c r="AU93" s="213" t="s">
        <v>79</v>
      </c>
      <c r="AV93" s="11" t="s">
        <v>79</v>
      </c>
      <c r="AW93" s="11" t="s">
        <v>33</v>
      </c>
      <c r="AX93" s="11" t="s">
        <v>69</v>
      </c>
      <c r="AY93" s="213" t="s">
        <v>114</v>
      </c>
    </row>
    <row r="94" spans="2:65" s="1" customFormat="1" ht="22.5" customHeight="1">
      <c r="B94" s="38"/>
      <c r="C94" s="186" t="s">
        <v>137</v>
      </c>
      <c r="D94" s="186" t="s">
        <v>116</v>
      </c>
      <c r="E94" s="187" t="s">
        <v>138</v>
      </c>
      <c r="F94" s="188" t="s">
        <v>139</v>
      </c>
      <c r="G94" s="189" t="s">
        <v>119</v>
      </c>
      <c r="H94" s="190">
        <v>105.6</v>
      </c>
      <c r="I94" s="191"/>
      <c r="J94" s="192">
        <f>ROUND(I94*H94,2)</f>
        <v>0</v>
      </c>
      <c r="K94" s="188" t="s">
        <v>120</v>
      </c>
      <c r="L94" s="58"/>
      <c r="M94" s="193" t="s">
        <v>21</v>
      </c>
      <c r="N94" s="194" t="s">
        <v>40</v>
      </c>
      <c r="O94" s="39"/>
      <c r="P94" s="195">
        <f>O94*H94</f>
        <v>0</v>
      </c>
      <c r="Q94" s="195">
        <v>0</v>
      </c>
      <c r="R94" s="195">
        <f>Q94*H94</f>
        <v>0</v>
      </c>
      <c r="S94" s="195">
        <v>0</v>
      </c>
      <c r="T94" s="196">
        <f>S94*H94</f>
        <v>0</v>
      </c>
      <c r="AR94" s="21" t="s">
        <v>121</v>
      </c>
      <c r="AT94" s="21" t="s">
        <v>116</v>
      </c>
      <c r="AU94" s="21" t="s">
        <v>79</v>
      </c>
      <c r="AY94" s="21" t="s">
        <v>114</v>
      </c>
      <c r="BE94" s="197">
        <f>IF(N94="základní",J94,0)</f>
        <v>0</v>
      </c>
      <c r="BF94" s="197">
        <f>IF(N94="snížená",J94,0)</f>
        <v>0</v>
      </c>
      <c r="BG94" s="197">
        <f>IF(N94="zákl. přenesená",J94,0)</f>
        <v>0</v>
      </c>
      <c r="BH94" s="197">
        <f>IF(N94="sníž. přenesená",J94,0)</f>
        <v>0</v>
      </c>
      <c r="BI94" s="197">
        <f>IF(N94="nulová",J94,0)</f>
        <v>0</v>
      </c>
      <c r="BJ94" s="21" t="s">
        <v>77</v>
      </c>
      <c r="BK94" s="197">
        <f>ROUND(I94*H94,2)</f>
        <v>0</v>
      </c>
      <c r="BL94" s="21" t="s">
        <v>121</v>
      </c>
      <c r="BM94" s="21" t="s">
        <v>140</v>
      </c>
    </row>
    <row r="95" spans="2:65" s="1" customFormat="1" ht="27">
      <c r="B95" s="38"/>
      <c r="C95" s="60"/>
      <c r="D95" s="198" t="s">
        <v>123</v>
      </c>
      <c r="E95" s="60"/>
      <c r="F95" s="199" t="s">
        <v>141</v>
      </c>
      <c r="G95" s="60"/>
      <c r="H95" s="60"/>
      <c r="I95" s="156"/>
      <c r="J95" s="60"/>
      <c r="K95" s="60"/>
      <c r="L95" s="58"/>
      <c r="M95" s="200"/>
      <c r="N95" s="39"/>
      <c r="O95" s="39"/>
      <c r="P95" s="39"/>
      <c r="Q95" s="39"/>
      <c r="R95" s="39"/>
      <c r="S95" s="39"/>
      <c r="T95" s="75"/>
      <c r="AT95" s="21" t="s">
        <v>123</v>
      </c>
      <c r="AU95" s="21" t="s">
        <v>79</v>
      </c>
    </row>
    <row r="96" spans="2:65" s="1" customFormat="1" ht="148.5">
      <c r="B96" s="38"/>
      <c r="C96" s="60"/>
      <c r="D96" s="198" t="s">
        <v>125</v>
      </c>
      <c r="E96" s="60"/>
      <c r="F96" s="201" t="s">
        <v>142</v>
      </c>
      <c r="G96" s="60"/>
      <c r="H96" s="60"/>
      <c r="I96" s="156"/>
      <c r="J96" s="60"/>
      <c r="K96" s="60"/>
      <c r="L96" s="58"/>
      <c r="M96" s="200"/>
      <c r="N96" s="39"/>
      <c r="O96" s="39"/>
      <c r="P96" s="39"/>
      <c r="Q96" s="39"/>
      <c r="R96" s="39"/>
      <c r="S96" s="39"/>
      <c r="T96" s="75"/>
      <c r="AT96" s="21" t="s">
        <v>125</v>
      </c>
      <c r="AU96" s="21" t="s">
        <v>79</v>
      </c>
    </row>
    <row r="97" spans="2:65" s="11" customFormat="1" ht="13.5">
      <c r="B97" s="202"/>
      <c r="C97" s="203"/>
      <c r="D97" s="204" t="s">
        <v>127</v>
      </c>
      <c r="E97" s="205" t="s">
        <v>21</v>
      </c>
      <c r="F97" s="206" t="s">
        <v>143</v>
      </c>
      <c r="G97" s="203"/>
      <c r="H97" s="207">
        <v>105.6</v>
      </c>
      <c r="I97" s="208"/>
      <c r="J97" s="203"/>
      <c r="K97" s="203"/>
      <c r="L97" s="209"/>
      <c r="M97" s="210"/>
      <c r="N97" s="211"/>
      <c r="O97" s="211"/>
      <c r="P97" s="211"/>
      <c r="Q97" s="211"/>
      <c r="R97" s="211"/>
      <c r="S97" s="211"/>
      <c r="T97" s="212"/>
      <c r="AT97" s="213" t="s">
        <v>127</v>
      </c>
      <c r="AU97" s="213" t="s">
        <v>79</v>
      </c>
      <c r="AV97" s="11" t="s">
        <v>79</v>
      </c>
      <c r="AW97" s="11" t="s">
        <v>33</v>
      </c>
      <c r="AX97" s="11" t="s">
        <v>69</v>
      </c>
      <c r="AY97" s="213" t="s">
        <v>114</v>
      </c>
    </row>
    <row r="98" spans="2:65" s="1" customFormat="1" ht="22.5" customHeight="1">
      <c r="B98" s="38"/>
      <c r="C98" s="186" t="s">
        <v>121</v>
      </c>
      <c r="D98" s="186" t="s">
        <v>116</v>
      </c>
      <c r="E98" s="187" t="s">
        <v>144</v>
      </c>
      <c r="F98" s="188" t="s">
        <v>145</v>
      </c>
      <c r="G98" s="189" t="s">
        <v>119</v>
      </c>
      <c r="H98" s="190">
        <v>161.9</v>
      </c>
      <c r="I98" s="191"/>
      <c r="J98" s="192">
        <f>ROUND(I98*H98,2)</f>
        <v>0</v>
      </c>
      <c r="K98" s="188" t="s">
        <v>120</v>
      </c>
      <c r="L98" s="58"/>
      <c r="M98" s="193" t="s">
        <v>21</v>
      </c>
      <c r="N98" s="194" t="s">
        <v>40</v>
      </c>
      <c r="O98" s="39"/>
      <c r="P98" s="195">
        <f>O98*H98</f>
        <v>0</v>
      </c>
      <c r="Q98" s="195">
        <v>0</v>
      </c>
      <c r="R98" s="195">
        <f>Q98*H98</f>
        <v>0</v>
      </c>
      <c r="S98" s="195">
        <v>0</v>
      </c>
      <c r="T98" s="196">
        <f>S98*H98</f>
        <v>0</v>
      </c>
      <c r="AR98" s="21" t="s">
        <v>121</v>
      </c>
      <c r="AT98" s="21" t="s">
        <v>116</v>
      </c>
      <c r="AU98" s="21" t="s">
        <v>79</v>
      </c>
      <c r="AY98" s="21" t="s">
        <v>114</v>
      </c>
      <c r="BE98" s="197">
        <f>IF(N98="základní",J98,0)</f>
        <v>0</v>
      </c>
      <c r="BF98" s="197">
        <f>IF(N98="snížená",J98,0)</f>
        <v>0</v>
      </c>
      <c r="BG98" s="197">
        <f>IF(N98="zákl. přenesená",J98,0)</f>
        <v>0</v>
      </c>
      <c r="BH98" s="197">
        <f>IF(N98="sníž. přenesená",J98,0)</f>
        <v>0</v>
      </c>
      <c r="BI98" s="197">
        <f>IF(N98="nulová",J98,0)</f>
        <v>0</v>
      </c>
      <c r="BJ98" s="21" t="s">
        <v>77</v>
      </c>
      <c r="BK98" s="197">
        <f>ROUND(I98*H98,2)</f>
        <v>0</v>
      </c>
      <c r="BL98" s="21" t="s">
        <v>121</v>
      </c>
      <c r="BM98" s="21" t="s">
        <v>146</v>
      </c>
    </row>
    <row r="99" spans="2:65" s="1" customFormat="1" ht="27">
      <c r="B99" s="38"/>
      <c r="C99" s="60"/>
      <c r="D99" s="198" t="s">
        <v>123</v>
      </c>
      <c r="E99" s="60"/>
      <c r="F99" s="199" t="s">
        <v>147</v>
      </c>
      <c r="G99" s="60"/>
      <c r="H99" s="60"/>
      <c r="I99" s="156"/>
      <c r="J99" s="60"/>
      <c r="K99" s="60"/>
      <c r="L99" s="58"/>
      <c r="M99" s="200"/>
      <c r="N99" s="39"/>
      <c r="O99" s="39"/>
      <c r="P99" s="39"/>
      <c r="Q99" s="39"/>
      <c r="R99" s="39"/>
      <c r="S99" s="39"/>
      <c r="T99" s="75"/>
      <c r="AT99" s="21" t="s">
        <v>123</v>
      </c>
      <c r="AU99" s="21" t="s">
        <v>79</v>
      </c>
    </row>
    <row r="100" spans="2:65" s="1" customFormat="1" ht="409.5">
      <c r="B100" s="38"/>
      <c r="C100" s="60"/>
      <c r="D100" s="198" t="s">
        <v>125</v>
      </c>
      <c r="E100" s="60"/>
      <c r="F100" s="201" t="s">
        <v>148</v>
      </c>
      <c r="G100" s="60"/>
      <c r="H100" s="60"/>
      <c r="I100" s="156"/>
      <c r="J100" s="60"/>
      <c r="K100" s="60"/>
      <c r="L100" s="58"/>
      <c r="M100" s="200"/>
      <c r="N100" s="39"/>
      <c r="O100" s="39"/>
      <c r="P100" s="39"/>
      <c r="Q100" s="39"/>
      <c r="R100" s="39"/>
      <c r="S100" s="39"/>
      <c r="T100" s="75"/>
      <c r="AT100" s="21" t="s">
        <v>125</v>
      </c>
      <c r="AU100" s="21" t="s">
        <v>79</v>
      </c>
    </row>
    <row r="101" spans="2:65" s="11" customFormat="1" ht="13.5">
      <c r="B101" s="202"/>
      <c r="C101" s="203"/>
      <c r="D101" s="198" t="s">
        <v>127</v>
      </c>
      <c r="E101" s="214" t="s">
        <v>21</v>
      </c>
      <c r="F101" s="215" t="s">
        <v>149</v>
      </c>
      <c r="G101" s="203"/>
      <c r="H101" s="216">
        <v>105.6</v>
      </c>
      <c r="I101" s="208"/>
      <c r="J101" s="203"/>
      <c r="K101" s="203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127</v>
      </c>
      <c r="AU101" s="213" t="s">
        <v>79</v>
      </c>
      <c r="AV101" s="11" t="s">
        <v>79</v>
      </c>
      <c r="AW101" s="11" t="s">
        <v>33</v>
      </c>
      <c r="AX101" s="11" t="s">
        <v>69</v>
      </c>
      <c r="AY101" s="213" t="s">
        <v>114</v>
      </c>
    </row>
    <row r="102" spans="2:65" s="11" customFormat="1" ht="13.5">
      <c r="B102" s="202"/>
      <c r="C102" s="203"/>
      <c r="D102" s="198" t="s">
        <v>127</v>
      </c>
      <c r="E102" s="214" t="s">
        <v>21</v>
      </c>
      <c r="F102" s="215" t="s">
        <v>150</v>
      </c>
      <c r="G102" s="203"/>
      <c r="H102" s="216">
        <v>56.3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127</v>
      </c>
      <c r="AU102" s="213" t="s">
        <v>79</v>
      </c>
      <c r="AV102" s="11" t="s">
        <v>79</v>
      </c>
      <c r="AW102" s="11" t="s">
        <v>33</v>
      </c>
      <c r="AX102" s="11" t="s">
        <v>69</v>
      </c>
      <c r="AY102" s="213" t="s">
        <v>114</v>
      </c>
    </row>
    <row r="103" spans="2:65" s="10" customFormat="1" ht="29.85" customHeight="1">
      <c r="B103" s="169"/>
      <c r="C103" s="170"/>
      <c r="D103" s="171" t="s">
        <v>68</v>
      </c>
      <c r="E103" s="217" t="s">
        <v>151</v>
      </c>
      <c r="F103" s="217" t="s">
        <v>152</v>
      </c>
      <c r="G103" s="170"/>
      <c r="H103" s="170"/>
      <c r="I103" s="173"/>
      <c r="J103" s="218">
        <f>BK103</f>
        <v>0</v>
      </c>
      <c r="K103" s="170"/>
      <c r="L103" s="175"/>
      <c r="M103" s="176"/>
      <c r="N103" s="177"/>
      <c r="O103" s="177"/>
      <c r="P103" s="178">
        <v>0</v>
      </c>
      <c r="Q103" s="177"/>
      <c r="R103" s="178">
        <v>0</v>
      </c>
      <c r="S103" s="177"/>
      <c r="T103" s="179">
        <v>0</v>
      </c>
      <c r="AR103" s="180" t="s">
        <v>77</v>
      </c>
      <c r="AT103" s="181" t="s">
        <v>68</v>
      </c>
      <c r="AU103" s="181" t="s">
        <v>77</v>
      </c>
      <c r="AY103" s="180" t="s">
        <v>114</v>
      </c>
      <c r="BK103" s="182">
        <v>0</v>
      </c>
    </row>
    <row r="104" spans="2:65" s="10" customFormat="1" ht="19.899999999999999" customHeight="1">
      <c r="B104" s="169"/>
      <c r="C104" s="170"/>
      <c r="D104" s="183" t="s">
        <v>68</v>
      </c>
      <c r="E104" s="184" t="s">
        <v>153</v>
      </c>
      <c r="F104" s="184" t="s">
        <v>154</v>
      </c>
      <c r="G104" s="170"/>
      <c r="H104" s="170"/>
      <c r="I104" s="173"/>
      <c r="J104" s="185">
        <f>BK104</f>
        <v>0</v>
      </c>
      <c r="K104" s="170"/>
      <c r="L104" s="175"/>
      <c r="M104" s="176"/>
      <c r="N104" s="177"/>
      <c r="O104" s="177"/>
      <c r="P104" s="178">
        <f>SUM(P105:P112)</f>
        <v>0</v>
      </c>
      <c r="Q104" s="177"/>
      <c r="R104" s="178">
        <f>SUM(R105:R112)</f>
        <v>0</v>
      </c>
      <c r="S104" s="177"/>
      <c r="T104" s="179">
        <f>SUM(T105:T112)</f>
        <v>260.30200000000002</v>
      </c>
      <c r="AR104" s="180" t="s">
        <v>77</v>
      </c>
      <c r="AT104" s="181" t="s">
        <v>68</v>
      </c>
      <c r="AU104" s="181" t="s">
        <v>77</v>
      </c>
      <c r="AY104" s="180" t="s">
        <v>114</v>
      </c>
      <c r="BK104" s="182">
        <f>SUM(BK105:BK112)</f>
        <v>0</v>
      </c>
    </row>
    <row r="105" spans="2:65" s="1" customFormat="1" ht="22.5" customHeight="1">
      <c r="B105" s="38"/>
      <c r="C105" s="186" t="s">
        <v>155</v>
      </c>
      <c r="D105" s="186" t="s">
        <v>116</v>
      </c>
      <c r="E105" s="187" t="s">
        <v>156</v>
      </c>
      <c r="F105" s="188" t="s">
        <v>157</v>
      </c>
      <c r="G105" s="189" t="s">
        <v>158</v>
      </c>
      <c r="H105" s="190">
        <v>1.95</v>
      </c>
      <c r="I105" s="191"/>
      <c r="J105" s="192">
        <f>ROUND(I105*H105,2)</f>
        <v>0</v>
      </c>
      <c r="K105" s="188" t="s">
        <v>120</v>
      </c>
      <c r="L105" s="58"/>
      <c r="M105" s="193" t="s">
        <v>21</v>
      </c>
      <c r="N105" s="194" t="s">
        <v>40</v>
      </c>
      <c r="O105" s="39"/>
      <c r="P105" s="195">
        <f>O105*H105</f>
        <v>0</v>
      </c>
      <c r="Q105" s="195">
        <v>0</v>
      </c>
      <c r="R105" s="195">
        <f>Q105*H105</f>
        <v>0</v>
      </c>
      <c r="S105" s="195">
        <v>1</v>
      </c>
      <c r="T105" s="196">
        <f>S105*H105</f>
        <v>1.95</v>
      </c>
      <c r="AR105" s="21" t="s">
        <v>121</v>
      </c>
      <c r="AT105" s="21" t="s">
        <v>116</v>
      </c>
      <c r="AU105" s="21" t="s">
        <v>79</v>
      </c>
      <c r="AY105" s="21" t="s">
        <v>114</v>
      </c>
      <c r="BE105" s="197">
        <f>IF(N105="základní",J105,0)</f>
        <v>0</v>
      </c>
      <c r="BF105" s="197">
        <f>IF(N105="snížená",J105,0)</f>
        <v>0</v>
      </c>
      <c r="BG105" s="197">
        <f>IF(N105="zákl. přenesená",J105,0)</f>
        <v>0</v>
      </c>
      <c r="BH105" s="197">
        <f>IF(N105="sníž. přenesená",J105,0)</f>
        <v>0</v>
      </c>
      <c r="BI105" s="197">
        <f>IF(N105="nulová",J105,0)</f>
        <v>0</v>
      </c>
      <c r="BJ105" s="21" t="s">
        <v>77</v>
      </c>
      <c r="BK105" s="197">
        <f>ROUND(I105*H105,2)</f>
        <v>0</v>
      </c>
      <c r="BL105" s="21" t="s">
        <v>121</v>
      </c>
      <c r="BM105" s="21" t="s">
        <v>159</v>
      </c>
    </row>
    <row r="106" spans="2:65" s="1" customFormat="1" ht="13.5">
      <c r="B106" s="38"/>
      <c r="C106" s="60"/>
      <c r="D106" s="198" t="s">
        <v>123</v>
      </c>
      <c r="E106" s="60"/>
      <c r="F106" s="199" t="s">
        <v>160</v>
      </c>
      <c r="G106" s="60"/>
      <c r="H106" s="60"/>
      <c r="I106" s="156"/>
      <c r="J106" s="60"/>
      <c r="K106" s="60"/>
      <c r="L106" s="58"/>
      <c r="M106" s="200"/>
      <c r="N106" s="39"/>
      <c r="O106" s="39"/>
      <c r="P106" s="39"/>
      <c r="Q106" s="39"/>
      <c r="R106" s="39"/>
      <c r="S106" s="39"/>
      <c r="T106" s="75"/>
      <c r="AT106" s="21" t="s">
        <v>123</v>
      </c>
      <c r="AU106" s="21" t="s">
        <v>79</v>
      </c>
    </row>
    <row r="107" spans="2:65" s="1" customFormat="1" ht="54">
      <c r="B107" s="38"/>
      <c r="C107" s="60"/>
      <c r="D107" s="198" t="s">
        <v>125</v>
      </c>
      <c r="E107" s="60"/>
      <c r="F107" s="201" t="s">
        <v>161</v>
      </c>
      <c r="G107" s="60"/>
      <c r="H107" s="60"/>
      <c r="I107" s="156"/>
      <c r="J107" s="60"/>
      <c r="K107" s="60"/>
      <c r="L107" s="58"/>
      <c r="M107" s="200"/>
      <c r="N107" s="39"/>
      <c r="O107" s="39"/>
      <c r="P107" s="39"/>
      <c r="Q107" s="39"/>
      <c r="R107" s="39"/>
      <c r="S107" s="39"/>
      <c r="T107" s="75"/>
      <c r="AT107" s="21" t="s">
        <v>125</v>
      </c>
      <c r="AU107" s="21" t="s">
        <v>79</v>
      </c>
    </row>
    <row r="108" spans="2:65" s="11" customFormat="1" ht="13.5">
      <c r="B108" s="202"/>
      <c r="C108" s="203"/>
      <c r="D108" s="204" t="s">
        <v>127</v>
      </c>
      <c r="E108" s="205" t="s">
        <v>21</v>
      </c>
      <c r="F108" s="206" t="s">
        <v>162</v>
      </c>
      <c r="G108" s="203"/>
      <c r="H108" s="207">
        <v>1.95</v>
      </c>
      <c r="I108" s="208"/>
      <c r="J108" s="203"/>
      <c r="K108" s="203"/>
      <c r="L108" s="209"/>
      <c r="M108" s="210"/>
      <c r="N108" s="211"/>
      <c r="O108" s="211"/>
      <c r="P108" s="211"/>
      <c r="Q108" s="211"/>
      <c r="R108" s="211"/>
      <c r="S108" s="211"/>
      <c r="T108" s="212"/>
      <c r="AT108" s="213" t="s">
        <v>127</v>
      </c>
      <c r="AU108" s="213" t="s">
        <v>79</v>
      </c>
      <c r="AV108" s="11" t="s">
        <v>79</v>
      </c>
      <c r="AW108" s="11" t="s">
        <v>33</v>
      </c>
      <c r="AX108" s="11" t="s">
        <v>69</v>
      </c>
      <c r="AY108" s="213" t="s">
        <v>114</v>
      </c>
    </row>
    <row r="109" spans="2:65" s="1" customFormat="1" ht="22.5" customHeight="1">
      <c r="B109" s="38"/>
      <c r="C109" s="186" t="s">
        <v>163</v>
      </c>
      <c r="D109" s="186" t="s">
        <v>116</v>
      </c>
      <c r="E109" s="187" t="s">
        <v>164</v>
      </c>
      <c r="F109" s="188" t="s">
        <v>165</v>
      </c>
      <c r="G109" s="189" t="s">
        <v>119</v>
      </c>
      <c r="H109" s="190">
        <v>107.2</v>
      </c>
      <c r="I109" s="191"/>
      <c r="J109" s="192">
        <f>ROUND(I109*H109,2)</f>
        <v>0</v>
      </c>
      <c r="K109" s="188" t="s">
        <v>120</v>
      </c>
      <c r="L109" s="58"/>
      <c r="M109" s="193" t="s">
        <v>21</v>
      </c>
      <c r="N109" s="194" t="s">
        <v>40</v>
      </c>
      <c r="O109" s="39"/>
      <c r="P109" s="195">
        <f>O109*H109</f>
        <v>0</v>
      </c>
      <c r="Q109" s="195">
        <v>0</v>
      </c>
      <c r="R109" s="195">
        <f>Q109*H109</f>
        <v>0</v>
      </c>
      <c r="S109" s="195">
        <v>2.41</v>
      </c>
      <c r="T109" s="196">
        <f>S109*H109</f>
        <v>258.35200000000003</v>
      </c>
      <c r="AR109" s="21" t="s">
        <v>121</v>
      </c>
      <c r="AT109" s="21" t="s">
        <v>116</v>
      </c>
      <c r="AU109" s="21" t="s">
        <v>79</v>
      </c>
      <c r="AY109" s="21" t="s">
        <v>114</v>
      </c>
      <c r="BE109" s="197">
        <f>IF(N109="základní",J109,0)</f>
        <v>0</v>
      </c>
      <c r="BF109" s="197">
        <f>IF(N109="snížená",J109,0)</f>
        <v>0</v>
      </c>
      <c r="BG109" s="197">
        <f>IF(N109="zákl. přenesená",J109,0)</f>
        <v>0</v>
      </c>
      <c r="BH109" s="197">
        <f>IF(N109="sníž. přenesená",J109,0)</f>
        <v>0</v>
      </c>
      <c r="BI109" s="197">
        <f>IF(N109="nulová",J109,0)</f>
        <v>0</v>
      </c>
      <c r="BJ109" s="21" t="s">
        <v>77</v>
      </c>
      <c r="BK109" s="197">
        <f>ROUND(I109*H109,2)</f>
        <v>0</v>
      </c>
      <c r="BL109" s="21" t="s">
        <v>121</v>
      </c>
      <c r="BM109" s="21" t="s">
        <v>166</v>
      </c>
    </row>
    <row r="110" spans="2:65" s="1" customFormat="1" ht="13.5">
      <c r="B110" s="38"/>
      <c r="C110" s="60"/>
      <c r="D110" s="198" t="s">
        <v>123</v>
      </c>
      <c r="E110" s="60"/>
      <c r="F110" s="199" t="s">
        <v>167</v>
      </c>
      <c r="G110" s="60"/>
      <c r="H110" s="60"/>
      <c r="I110" s="156"/>
      <c r="J110" s="60"/>
      <c r="K110" s="60"/>
      <c r="L110" s="58"/>
      <c r="M110" s="200"/>
      <c r="N110" s="39"/>
      <c r="O110" s="39"/>
      <c r="P110" s="39"/>
      <c r="Q110" s="39"/>
      <c r="R110" s="39"/>
      <c r="S110" s="39"/>
      <c r="T110" s="75"/>
      <c r="AT110" s="21" t="s">
        <v>123</v>
      </c>
      <c r="AU110" s="21" t="s">
        <v>79</v>
      </c>
    </row>
    <row r="111" spans="2:65" s="1" customFormat="1" ht="135">
      <c r="B111" s="38"/>
      <c r="C111" s="60"/>
      <c r="D111" s="198" t="s">
        <v>125</v>
      </c>
      <c r="E111" s="60"/>
      <c r="F111" s="201" t="s">
        <v>168</v>
      </c>
      <c r="G111" s="60"/>
      <c r="H111" s="60"/>
      <c r="I111" s="156"/>
      <c r="J111" s="60"/>
      <c r="K111" s="60"/>
      <c r="L111" s="58"/>
      <c r="M111" s="200"/>
      <c r="N111" s="39"/>
      <c r="O111" s="39"/>
      <c r="P111" s="39"/>
      <c r="Q111" s="39"/>
      <c r="R111" s="39"/>
      <c r="S111" s="39"/>
      <c r="T111" s="75"/>
      <c r="AT111" s="21" t="s">
        <v>125</v>
      </c>
      <c r="AU111" s="21" t="s">
        <v>79</v>
      </c>
    </row>
    <row r="112" spans="2:65" s="11" customFormat="1" ht="13.5">
      <c r="B112" s="202"/>
      <c r="C112" s="203"/>
      <c r="D112" s="198" t="s">
        <v>127</v>
      </c>
      <c r="E112" s="214" t="s">
        <v>21</v>
      </c>
      <c r="F112" s="215" t="s">
        <v>169</v>
      </c>
      <c r="G112" s="203"/>
      <c r="H112" s="216">
        <v>107.2</v>
      </c>
      <c r="I112" s="208"/>
      <c r="J112" s="203"/>
      <c r="K112" s="203"/>
      <c r="L112" s="209"/>
      <c r="M112" s="210"/>
      <c r="N112" s="211"/>
      <c r="O112" s="211"/>
      <c r="P112" s="211"/>
      <c r="Q112" s="211"/>
      <c r="R112" s="211"/>
      <c r="S112" s="211"/>
      <c r="T112" s="212"/>
      <c r="AT112" s="213" t="s">
        <v>127</v>
      </c>
      <c r="AU112" s="213" t="s">
        <v>79</v>
      </c>
      <c r="AV112" s="11" t="s">
        <v>79</v>
      </c>
      <c r="AW112" s="11" t="s">
        <v>33</v>
      </c>
      <c r="AX112" s="11" t="s">
        <v>69</v>
      </c>
      <c r="AY112" s="213" t="s">
        <v>114</v>
      </c>
    </row>
    <row r="113" spans="2:65" s="10" customFormat="1" ht="29.85" customHeight="1">
      <c r="B113" s="169"/>
      <c r="C113" s="170"/>
      <c r="D113" s="183" t="s">
        <v>68</v>
      </c>
      <c r="E113" s="184" t="s">
        <v>170</v>
      </c>
      <c r="F113" s="184" t="s">
        <v>171</v>
      </c>
      <c r="G113" s="170"/>
      <c r="H113" s="170"/>
      <c r="I113" s="173"/>
      <c r="J113" s="185">
        <f>BK113</f>
        <v>0</v>
      </c>
      <c r="K113" s="170"/>
      <c r="L113" s="175"/>
      <c r="M113" s="176"/>
      <c r="N113" s="177"/>
      <c r="O113" s="177"/>
      <c r="P113" s="178">
        <f>SUM(P114:P132)</f>
        <v>0</v>
      </c>
      <c r="Q113" s="177"/>
      <c r="R113" s="178">
        <f>SUM(R114:R132)</f>
        <v>0</v>
      </c>
      <c r="S113" s="177"/>
      <c r="T113" s="179">
        <f>SUM(T114:T132)</f>
        <v>0</v>
      </c>
      <c r="AR113" s="180" t="s">
        <v>77</v>
      </c>
      <c r="AT113" s="181" t="s">
        <v>68</v>
      </c>
      <c r="AU113" s="181" t="s">
        <v>77</v>
      </c>
      <c r="AY113" s="180" t="s">
        <v>114</v>
      </c>
      <c r="BK113" s="182">
        <f>SUM(BK114:BK132)</f>
        <v>0</v>
      </c>
    </row>
    <row r="114" spans="2:65" s="1" customFormat="1" ht="31.5" customHeight="1">
      <c r="B114" s="38"/>
      <c r="C114" s="186" t="s">
        <v>172</v>
      </c>
      <c r="D114" s="186" t="s">
        <v>116</v>
      </c>
      <c r="E114" s="187" t="s">
        <v>173</v>
      </c>
      <c r="F114" s="188" t="s">
        <v>174</v>
      </c>
      <c r="G114" s="189" t="s">
        <v>158</v>
      </c>
      <c r="H114" s="190">
        <v>258.35199999999998</v>
      </c>
      <c r="I114" s="191"/>
      <c r="J114" s="192">
        <f>ROUND(I114*H114,2)</f>
        <v>0</v>
      </c>
      <c r="K114" s="188" t="s">
        <v>120</v>
      </c>
      <c r="L114" s="58"/>
      <c r="M114" s="193" t="s">
        <v>21</v>
      </c>
      <c r="N114" s="194" t="s">
        <v>40</v>
      </c>
      <c r="O114" s="39"/>
      <c r="P114" s="195">
        <f>O114*H114</f>
        <v>0</v>
      </c>
      <c r="Q114" s="195">
        <v>0</v>
      </c>
      <c r="R114" s="195">
        <f>Q114*H114</f>
        <v>0</v>
      </c>
      <c r="S114" s="195">
        <v>0</v>
      </c>
      <c r="T114" s="196">
        <f>S114*H114</f>
        <v>0</v>
      </c>
      <c r="AR114" s="21" t="s">
        <v>121</v>
      </c>
      <c r="AT114" s="21" t="s">
        <v>116</v>
      </c>
      <c r="AU114" s="21" t="s">
        <v>79</v>
      </c>
      <c r="AY114" s="21" t="s">
        <v>114</v>
      </c>
      <c r="BE114" s="197">
        <f>IF(N114="základní",J114,0)</f>
        <v>0</v>
      </c>
      <c r="BF114" s="197">
        <f>IF(N114="snížená",J114,0)</f>
        <v>0</v>
      </c>
      <c r="BG114" s="197">
        <f>IF(N114="zákl. přenesená",J114,0)</f>
        <v>0</v>
      </c>
      <c r="BH114" s="197">
        <f>IF(N114="sníž. přenesená",J114,0)</f>
        <v>0</v>
      </c>
      <c r="BI114" s="197">
        <f>IF(N114="nulová",J114,0)</f>
        <v>0</v>
      </c>
      <c r="BJ114" s="21" t="s">
        <v>77</v>
      </c>
      <c r="BK114" s="197">
        <f>ROUND(I114*H114,2)</f>
        <v>0</v>
      </c>
      <c r="BL114" s="21" t="s">
        <v>121</v>
      </c>
      <c r="BM114" s="21" t="s">
        <v>175</v>
      </c>
    </row>
    <row r="115" spans="2:65" s="1" customFormat="1" ht="27">
      <c r="B115" s="38"/>
      <c r="C115" s="60"/>
      <c r="D115" s="198" t="s">
        <v>123</v>
      </c>
      <c r="E115" s="60"/>
      <c r="F115" s="199" t="s">
        <v>176</v>
      </c>
      <c r="G115" s="60"/>
      <c r="H115" s="60"/>
      <c r="I115" s="156"/>
      <c r="J115" s="60"/>
      <c r="K115" s="60"/>
      <c r="L115" s="58"/>
      <c r="M115" s="200"/>
      <c r="N115" s="39"/>
      <c r="O115" s="39"/>
      <c r="P115" s="39"/>
      <c r="Q115" s="39"/>
      <c r="R115" s="39"/>
      <c r="S115" s="39"/>
      <c r="T115" s="75"/>
      <c r="AT115" s="21" t="s">
        <v>123</v>
      </c>
      <c r="AU115" s="21" t="s">
        <v>79</v>
      </c>
    </row>
    <row r="116" spans="2:65" s="1" customFormat="1" ht="27">
      <c r="B116" s="38"/>
      <c r="C116" s="60"/>
      <c r="D116" s="198" t="s">
        <v>125</v>
      </c>
      <c r="E116" s="60"/>
      <c r="F116" s="201" t="s">
        <v>177</v>
      </c>
      <c r="G116" s="60"/>
      <c r="H116" s="60"/>
      <c r="I116" s="156"/>
      <c r="J116" s="60"/>
      <c r="K116" s="60"/>
      <c r="L116" s="58"/>
      <c r="M116" s="200"/>
      <c r="N116" s="39"/>
      <c r="O116" s="39"/>
      <c r="P116" s="39"/>
      <c r="Q116" s="39"/>
      <c r="R116" s="39"/>
      <c r="S116" s="39"/>
      <c r="T116" s="75"/>
      <c r="AT116" s="21" t="s">
        <v>125</v>
      </c>
      <c r="AU116" s="21" t="s">
        <v>79</v>
      </c>
    </row>
    <row r="117" spans="2:65" s="11" customFormat="1" ht="13.5">
      <c r="B117" s="202"/>
      <c r="C117" s="203"/>
      <c r="D117" s="204" t="s">
        <v>127</v>
      </c>
      <c r="E117" s="205" t="s">
        <v>21</v>
      </c>
      <c r="F117" s="206" t="s">
        <v>178</v>
      </c>
      <c r="G117" s="203"/>
      <c r="H117" s="207">
        <v>258.35199999999998</v>
      </c>
      <c r="I117" s="208"/>
      <c r="J117" s="203"/>
      <c r="K117" s="203"/>
      <c r="L117" s="209"/>
      <c r="M117" s="210"/>
      <c r="N117" s="211"/>
      <c r="O117" s="211"/>
      <c r="P117" s="211"/>
      <c r="Q117" s="211"/>
      <c r="R117" s="211"/>
      <c r="S117" s="211"/>
      <c r="T117" s="212"/>
      <c r="AT117" s="213" t="s">
        <v>127</v>
      </c>
      <c r="AU117" s="213" t="s">
        <v>79</v>
      </c>
      <c r="AV117" s="11" t="s">
        <v>79</v>
      </c>
      <c r="AW117" s="11" t="s">
        <v>33</v>
      </c>
      <c r="AX117" s="11" t="s">
        <v>69</v>
      </c>
      <c r="AY117" s="213" t="s">
        <v>114</v>
      </c>
    </row>
    <row r="118" spans="2:65" s="1" customFormat="1" ht="22.5" customHeight="1">
      <c r="B118" s="38"/>
      <c r="C118" s="186" t="s">
        <v>179</v>
      </c>
      <c r="D118" s="186" t="s">
        <v>116</v>
      </c>
      <c r="E118" s="187" t="s">
        <v>180</v>
      </c>
      <c r="F118" s="188" t="s">
        <v>181</v>
      </c>
      <c r="G118" s="189" t="s">
        <v>158</v>
      </c>
      <c r="H118" s="190">
        <v>258.35199999999998</v>
      </c>
      <c r="I118" s="191"/>
      <c r="J118" s="192">
        <f>ROUND(I118*H118,2)</f>
        <v>0</v>
      </c>
      <c r="K118" s="188" t="s">
        <v>120</v>
      </c>
      <c r="L118" s="58"/>
      <c r="M118" s="193" t="s">
        <v>21</v>
      </c>
      <c r="N118" s="194" t="s">
        <v>40</v>
      </c>
      <c r="O118" s="39"/>
      <c r="P118" s="195">
        <f>O118*H118</f>
        <v>0</v>
      </c>
      <c r="Q118" s="195">
        <v>0</v>
      </c>
      <c r="R118" s="195">
        <f>Q118*H118</f>
        <v>0</v>
      </c>
      <c r="S118" s="195">
        <v>0</v>
      </c>
      <c r="T118" s="196">
        <f>S118*H118</f>
        <v>0</v>
      </c>
      <c r="AR118" s="21" t="s">
        <v>121</v>
      </c>
      <c r="AT118" s="21" t="s">
        <v>116</v>
      </c>
      <c r="AU118" s="21" t="s">
        <v>79</v>
      </c>
      <c r="AY118" s="21" t="s">
        <v>114</v>
      </c>
      <c r="BE118" s="197">
        <f>IF(N118="základní",J118,0)</f>
        <v>0</v>
      </c>
      <c r="BF118" s="197">
        <f>IF(N118="snížená",J118,0)</f>
        <v>0</v>
      </c>
      <c r="BG118" s="197">
        <f>IF(N118="zákl. přenesená",J118,0)</f>
        <v>0</v>
      </c>
      <c r="BH118" s="197">
        <f>IF(N118="sníž. přenesená",J118,0)</f>
        <v>0</v>
      </c>
      <c r="BI118" s="197">
        <f>IF(N118="nulová",J118,0)</f>
        <v>0</v>
      </c>
      <c r="BJ118" s="21" t="s">
        <v>77</v>
      </c>
      <c r="BK118" s="197">
        <f>ROUND(I118*H118,2)</f>
        <v>0</v>
      </c>
      <c r="BL118" s="21" t="s">
        <v>121</v>
      </c>
      <c r="BM118" s="21" t="s">
        <v>182</v>
      </c>
    </row>
    <row r="119" spans="2:65" s="1" customFormat="1" ht="13.5">
      <c r="B119" s="38"/>
      <c r="C119" s="60"/>
      <c r="D119" s="198" t="s">
        <v>123</v>
      </c>
      <c r="E119" s="60"/>
      <c r="F119" s="199" t="s">
        <v>183</v>
      </c>
      <c r="G119" s="60"/>
      <c r="H119" s="60"/>
      <c r="I119" s="156"/>
      <c r="J119" s="60"/>
      <c r="K119" s="60"/>
      <c r="L119" s="58"/>
      <c r="M119" s="200"/>
      <c r="N119" s="39"/>
      <c r="O119" s="39"/>
      <c r="P119" s="39"/>
      <c r="Q119" s="39"/>
      <c r="R119" s="39"/>
      <c r="S119" s="39"/>
      <c r="T119" s="75"/>
      <c r="AT119" s="21" t="s">
        <v>123</v>
      </c>
      <c r="AU119" s="21" t="s">
        <v>79</v>
      </c>
    </row>
    <row r="120" spans="2:65" s="1" customFormat="1" ht="27">
      <c r="B120" s="38"/>
      <c r="C120" s="60"/>
      <c r="D120" s="198" t="s">
        <v>125</v>
      </c>
      <c r="E120" s="60"/>
      <c r="F120" s="201" t="s">
        <v>184</v>
      </c>
      <c r="G120" s="60"/>
      <c r="H120" s="60"/>
      <c r="I120" s="156"/>
      <c r="J120" s="60"/>
      <c r="K120" s="60"/>
      <c r="L120" s="58"/>
      <c r="M120" s="200"/>
      <c r="N120" s="39"/>
      <c r="O120" s="39"/>
      <c r="P120" s="39"/>
      <c r="Q120" s="39"/>
      <c r="R120" s="39"/>
      <c r="S120" s="39"/>
      <c r="T120" s="75"/>
      <c r="AT120" s="21" t="s">
        <v>125</v>
      </c>
      <c r="AU120" s="21" t="s">
        <v>79</v>
      </c>
    </row>
    <row r="121" spans="2:65" s="11" customFormat="1" ht="13.5">
      <c r="B121" s="202"/>
      <c r="C121" s="203"/>
      <c r="D121" s="204" t="s">
        <v>127</v>
      </c>
      <c r="E121" s="205" t="s">
        <v>21</v>
      </c>
      <c r="F121" s="206" t="s">
        <v>185</v>
      </c>
      <c r="G121" s="203"/>
      <c r="H121" s="207">
        <v>258.35199999999998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127</v>
      </c>
      <c r="AU121" s="213" t="s">
        <v>79</v>
      </c>
      <c r="AV121" s="11" t="s">
        <v>79</v>
      </c>
      <c r="AW121" s="11" t="s">
        <v>33</v>
      </c>
      <c r="AX121" s="11" t="s">
        <v>69</v>
      </c>
      <c r="AY121" s="213" t="s">
        <v>114</v>
      </c>
    </row>
    <row r="122" spans="2:65" s="1" customFormat="1" ht="22.5" customHeight="1">
      <c r="B122" s="38"/>
      <c r="C122" s="186" t="s">
        <v>151</v>
      </c>
      <c r="D122" s="186" t="s">
        <v>116</v>
      </c>
      <c r="E122" s="187" t="s">
        <v>186</v>
      </c>
      <c r="F122" s="188" t="s">
        <v>187</v>
      </c>
      <c r="G122" s="189" t="s">
        <v>158</v>
      </c>
      <c r="H122" s="190">
        <v>260.30200000000002</v>
      </c>
      <c r="I122" s="191"/>
      <c r="J122" s="192">
        <f>ROUND(I122*H122,2)</f>
        <v>0</v>
      </c>
      <c r="K122" s="188" t="s">
        <v>120</v>
      </c>
      <c r="L122" s="58"/>
      <c r="M122" s="193" t="s">
        <v>21</v>
      </c>
      <c r="N122" s="194" t="s">
        <v>40</v>
      </c>
      <c r="O122" s="39"/>
      <c r="P122" s="195">
        <f>O122*H122</f>
        <v>0</v>
      </c>
      <c r="Q122" s="195">
        <v>0</v>
      </c>
      <c r="R122" s="195">
        <f>Q122*H122</f>
        <v>0</v>
      </c>
      <c r="S122" s="195">
        <v>0</v>
      </c>
      <c r="T122" s="196">
        <f>S122*H122</f>
        <v>0</v>
      </c>
      <c r="AR122" s="21" t="s">
        <v>121</v>
      </c>
      <c r="AT122" s="21" t="s">
        <v>116</v>
      </c>
      <c r="AU122" s="21" t="s">
        <v>79</v>
      </c>
      <c r="AY122" s="21" t="s">
        <v>114</v>
      </c>
      <c r="BE122" s="197">
        <f>IF(N122="základní",J122,0)</f>
        <v>0</v>
      </c>
      <c r="BF122" s="197">
        <f>IF(N122="snížená",J122,0)</f>
        <v>0</v>
      </c>
      <c r="BG122" s="197">
        <f>IF(N122="zákl. přenesená",J122,0)</f>
        <v>0</v>
      </c>
      <c r="BH122" s="197">
        <f>IF(N122="sníž. přenesená",J122,0)</f>
        <v>0</v>
      </c>
      <c r="BI122" s="197">
        <f>IF(N122="nulová",J122,0)</f>
        <v>0</v>
      </c>
      <c r="BJ122" s="21" t="s">
        <v>77</v>
      </c>
      <c r="BK122" s="197">
        <f>ROUND(I122*H122,2)</f>
        <v>0</v>
      </c>
      <c r="BL122" s="21" t="s">
        <v>121</v>
      </c>
      <c r="BM122" s="21" t="s">
        <v>188</v>
      </c>
    </row>
    <row r="123" spans="2:65" s="1" customFormat="1" ht="27">
      <c r="B123" s="38"/>
      <c r="C123" s="60"/>
      <c r="D123" s="198" t="s">
        <v>123</v>
      </c>
      <c r="E123" s="60"/>
      <c r="F123" s="199" t="s">
        <v>189</v>
      </c>
      <c r="G123" s="60"/>
      <c r="H123" s="60"/>
      <c r="I123" s="156"/>
      <c r="J123" s="60"/>
      <c r="K123" s="60"/>
      <c r="L123" s="58"/>
      <c r="M123" s="200"/>
      <c r="N123" s="39"/>
      <c r="O123" s="39"/>
      <c r="P123" s="39"/>
      <c r="Q123" s="39"/>
      <c r="R123" s="39"/>
      <c r="S123" s="39"/>
      <c r="T123" s="75"/>
      <c r="AT123" s="21" t="s">
        <v>123</v>
      </c>
      <c r="AU123" s="21" t="s">
        <v>79</v>
      </c>
    </row>
    <row r="124" spans="2:65" s="1" customFormat="1" ht="27">
      <c r="B124" s="38"/>
      <c r="C124" s="60"/>
      <c r="D124" s="198" t="s">
        <v>125</v>
      </c>
      <c r="E124" s="60"/>
      <c r="F124" s="201" t="s">
        <v>184</v>
      </c>
      <c r="G124" s="60"/>
      <c r="H124" s="60"/>
      <c r="I124" s="156"/>
      <c r="J124" s="60"/>
      <c r="K124" s="60"/>
      <c r="L124" s="58"/>
      <c r="M124" s="200"/>
      <c r="N124" s="39"/>
      <c r="O124" s="39"/>
      <c r="P124" s="39"/>
      <c r="Q124" s="39"/>
      <c r="R124" s="39"/>
      <c r="S124" s="39"/>
      <c r="T124" s="75"/>
      <c r="AT124" s="21" t="s">
        <v>125</v>
      </c>
      <c r="AU124" s="21" t="s">
        <v>79</v>
      </c>
    </row>
    <row r="125" spans="2:65" s="11" customFormat="1" ht="13.5">
      <c r="B125" s="202"/>
      <c r="C125" s="203"/>
      <c r="D125" s="198" t="s">
        <v>127</v>
      </c>
      <c r="E125" s="214" t="s">
        <v>21</v>
      </c>
      <c r="F125" s="215" t="s">
        <v>190</v>
      </c>
      <c r="G125" s="203"/>
      <c r="H125" s="216">
        <v>258.35199999999998</v>
      </c>
      <c r="I125" s="208"/>
      <c r="J125" s="203"/>
      <c r="K125" s="203"/>
      <c r="L125" s="209"/>
      <c r="M125" s="210"/>
      <c r="N125" s="211"/>
      <c r="O125" s="211"/>
      <c r="P125" s="211"/>
      <c r="Q125" s="211"/>
      <c r="R125" s="211"/>
      <c r="S125" s="211"/>
      <c r="T125" s="212"/>
      <c r="AT125" s="213" t="s">
        <v>127</v>
      </c>
      <c r="AU125" s="213" t="s">
        <v>79</v>
      </c>
      <c r="AV125" s="11" t="s">
        <v>79</v>
      </c>
      <c r="AW125" s="11" t="s">
        <v>33</v>
      </c>
      <c r="AX125" s="11" t="s">
        <v>69</v>
      </c>
      <c r="AY125" s="213" t="s">
        <v>114</v>
      </c>
    </row>
    <row r="126" spans="2:65" s="11" customFormat="1" ht="13.5">
      <c r="B126" s="202"/>
      <c r="C126" s="203"/>
      <c r="D126" s="204" t="s">
        <v>127</v>
      </c>
      <c r="E126" s="205" t="s">
        <v>21</v>
      </c>
      <c r="F126" s="206" t="s">
        <v>191</v>
      </c>
      <c r="G126" s="203"/>
      <c r="H126" s="207">
        <v>1.95</v>
      </c>
      <c r="I126" s="208"/>
      <c r="J126" s="203"/>
      <c r="K126" s="203"/>
      <c r="L126" s="209"/>
      <c r="M126" s="210"/>
      <c r="N126" s="211"/>
      <c r="O126" s="211"/>
      <c r="P126" s="211"/>
      <c r="Q126" s="211"/>
      <c r="R126" s="211"/>
      <c r="S126" s="211"/>
      <c r="T126" s="212"/>
      <c r="AT126" s="213" t="s">
        <v>127</v>
      </c>
      <c r="AU126" s="213" t="s">
        <v>79</v>
      </c>
      <c r="AV126" s="11" t="s">
        <v>79</v>
      </c>
      <c r="AW126" s="11" t="s">
        <v>33</v>
      </c>
      <c r="AX126" s="11" t="s">
        <v>69</v>
      </c>
      <c r="AY126" s="213" t="s">
        <v>114</v>
      </c>
    </row>
    <row r="127" spans="2:65" s="1" customFormat="1" ht="22.5" customHeight="1">
      <c r="B127" s="38"/>
      <c r="C127" s="186" t="s">
        <v>192</v>
      </c>
      <c r="D127" s="186" t="s">
        <v>116</v>
      </c>
      <c r="E127" s="187" t="s">
        <v>193</v>
      </c>
      <c r="F127" s="188" t="s">
        <v>194</v>
      </c>
      <c r="G127" s="189" t="s">
        <v>158</v>
      </c>
      <c r="H127" s="190">
        <v>37.049999999999997</v>
      </c>
      <c r="I127" s="191"/>
      <c r="J127" s="192">
        <f>ROUND(I127*H127,2)</f>
        <v>0</v>
      </c>
      <c r="K127" s="188" t="s">
        <v>120</v>
      </c>
      <c r="L127" s="58"/>
      <c r="M127" s="193" t="s">
        <v>21</v>
      </c>
      <c r="N127" s="194" t="s">
        <v>40</v>
      </c>
      <c r="O127" s="39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AR127" s="21" t="s">
        <v>121</v>
      </c>
      <c r="AT127" s="21" t="s">
        <v>116</v>
      </c>
      <c r="AU127" s="21" t="s">
        <v>79</v>
      </c>
      <c r="AY127" s="21" t="s">
        <v>114</v>
      </c>
      <c r="BE127" s="197">
        <f>IF(N127="základní",J127,0)</f>
        <v>0</v>
      </c>
      <c r="BF127" s="197">
        <f>IF(N127="snížená",J127,0)</f>
        <v>0</v>
      </c>
      <c r="BG127" s="197">
        <f>IF(N127="zákl. přenesená",J127,0)</f>
        <v>0</v>
      </c>
      <c r="BH127" s="197">
        <f>IF(N127="sníž. přenesená",J127,0)</f>
        <v>0</v>
      </c>
      <c r="BI127" s="197">
        <f>IF(N127="nulová",J127,0)</f>
        <v>0</v>
      </c>
      <c r="BJ127" s="21" t="s">
        <v>77</v>
      </c>
      <c r="BK127" s="197">
        <f>ROUND(I127*H127,2)</f>
        <v>0</v>
      </c>
      <c r="BL127" s="21" t="s">
        <v>121</v>
      </c>
      <c r="BM127" s="21" t="s">
        <v>195</v>
      </c>
    </row>
    <row r="128" spans="2:65" s="1" customFormat="1" ht="27">
      <c r="B128" s="38"/>
      <c r="C128" s="60"/>
      <c r="D128" s="198" t="s">
        <v>123</v>
      </c>
      <c r="E128" s="60"/>
      <c r="F128" s="199" t="s">
        <v>196</v>
      </c>
      <c r="G128" s="60"/>
      <c r="H128" s="60"/>
      <c r="I128" s="156"/>
      <c r="J128" s="60"/>
      <c r="K128" s="60"/>
      <c r="L128" s="58"/>
      <c r="M128" s="200"/>
      <c r="N128" s="39"/>
      <c r="O128" s="39"/>
      <c r="P128" s="39"/>
      <c r="Q128" s="39"/>
      <c r="R128" s="39"/>
      <c r="S128" s="39"/>
      <c r="T128" s="75"/>
      <c r="AT128" s="21" t="s">
        <v>123</v>
      </c>
      <c r="AU128" s="21" t="s">
        <v>79</v>
      </c>
    </row>
    <row r="129" spans="2:51" s="1" customFormat="1" ht="27">
      <c r="B129" s="38"/>
      <c r="C129" s="60"/>
      <c r="D129" s="198" t="s">
        <v>125</v>
      </c>
      <c r="E129" s="60"/>
      <c r="F129" s="201" t="s">
        <v>184</v>
      </c>
      <c r="G129" s="60"/>
      <c r="H129" s="60"/>
      <c r="I129" s="156"/>
      <c r="J129" s="60"/>
      <c r="K129" s="60"/>
      <c r="L129" s="58"/>
      <c r="M129" s="200"/>
      <c r="N129" s="39"/>
      <c r="O129" s="39"/>
      <c r="P129" s="39"/>
      <c r="Q129" s="39"/>
      <c r="R129" s="39"/>
      <c r="S129" s="39"/>
      <c r="T129" s="75"/>
      <c r="AT129" s="21" t="s">
        <v>125</v>
      </c>
      <c r="AU129" s="21" t="s">
        <v>79</v>
      </c>
    </row>
    <row r="130" spans="2:51" s="1" customFormat="1" ht="27">
      <c r="B130" s="38"/>
      <c r="C130" s="60"/>
      <c r="D130" s="198" t="s">
        <v>197</v>
      </c>
      <c r="E130" s="60"/>
      <c r="F130" s="201" t="s">
        <v>198</v>
      </c>
      <c r="G130" s="60"/>
      <c r="H130" s="60"/>
      <c r="I130" s="156"/>
      <c r="J130" s="60"/>
      <c r="K130" s="60"/>
      <c r="L130" s="58"/>
      <c r="M130" s="200"/>
      <c r="N130" s="39"/>
      <c r="O130" s="39"/>
      <c r="P130" s="39"/>
      <c r="Q130" s="39"/>
      <c r="R130" s="39"/>
      <c r="S130" s="39"/>
      <c r="T130" s="75"/>
      <c r="AT130" s="21" t="s">
        <v>197</v>
      </c>
      <c r="AU130" s="21" t="s">
        <v>79</v>
      </c>
    </row>
    <row r="131" spans="2:51" s="11" customFormat="1" ht="13.5">
      <c r="B131" s="202"/>
      <c r="C131" s="203"/>
      <c r="D131" s="198" t="s">
        <v>127</v>
      </c>
      <c r="E131" s="214" t="s">
        <v>21</v>
      </c>
      <c r="F131" s="215" t="s">
        <v>199</v>
      </c>
      <c r="G131" s="203"/>
      <c r="H131" s="216">
        <v>1.95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127</v>
      </c>
      <c r="AU131" s="213" t="s">
        <v>79</v>
      </c>
      <c r="AV131" s="11" t="s">
        <v>79</v>
      </c>
      <c r="AW131" s="11" t="s">
        <v>33</v>
      </c>
      <c r="AX131" s="11" t="s">
        <v>69</v>
      </c>
      <c r="AY131" s="213" t="s">
        <v>114</v>
      </c>
    </row>
    <row r="132" spans="2:51" s="11" customFormat="1" ht="13.5">
      <c r="B132" s="202"/>
      <c r="C132" s="203"/>
      <c r="D132" s="198" t="s">
        <v>127</v>
      </c>
      <c r="E132" s="203"/>
      <c r="F132" s="215" t="s">
        <v>200</v>
      </c>
      <c r="G132" s="203"/>
      <c r="H132" s="216">
        <v>37.049999999999997</v>
      </c>
      <c r="I132" s="208"/>
      <c r="J132" s="203"/>
      <c r="K132" s="203"/>
      <c r="L132" s="209"/>
      <c r="M132" s="219"/>
      <c r="N132" s="220"/>
      <c r="O132" s="220"/>
      <c r="P132" s="220"/>
      <c r="Q132" s="220"/>
      <c r="R132" s="220"/>
      <c r="S132" s="220"/>
      <c r="T132" s="221"/>
      <c r="AT132" s="213" t="s">
        <v>127</v>
      </c>
      <c r="AU132" s="213" t="s">
        <v>79</v>
      </c>
      <c r="AV132" s="11" t="s">
        <v>79</v>
      </c>
      <c r="AW132" s="11" t="s">
        <v>6</v>
      </c>
      <c r="AX132" s="11" t="s">
        <v>77</v>
      </c>
      <c r="AY132" s="213" t="s">
        <v>114</v>
      </c>
    </row>
    <row r="133" spans="2:51" s="1" customFormat="1" ht="6.95" customHeight="1">
      <c r="B133" s="53"/>
      <c r="C133" s="54"/>
      <c r="D133" s="54"/>
      <c r="E133" s="54"/>
      <c r="F133" s="54"/>
      <c r="G133" s="54"/>
      <c r="H133" s="54"/>
      <c r="I133" s="132"/>
      <c r="J133" s="54"/>
      <c r="K133" s="54"/>
      <c r="L133" s="58"/>
    </row>
  </sheetData>
  <sheetProtection password="CC35" sheet="1" objects="1" scenarios="1" formatCells="0" formatColumns="0" formatRows="0" sort="0" autoFilter="0"/>
  <autoFilter ref="C80:K132"/>
  <mergeCells count="9">
    <mergeCell ref="E71:H71"/>
    <mergeCell ref="E73:H73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22" customWidth="1"/>
    <col min="2" max="2" width="1.6640625" style="222" customWidth="1"/>
    <col min="3" max="4" width="5" style="222" customWidth="1"/>
    <col min="5" max="5" width="11.6640625" style="222" customWidth="1"/>
    <col min="6" max="6" width="9.1640625" style="222" customWidth="1"/>
    <col min="7" max="7" width="5" style="222" customWidth="1"/>
    <col min="8" max="8" width="77.83203125" style="222" customWidth="1"/>
    <col min="9" max="10" width="20" style="222" customWidth="1"/>
    <col min="11" max="11" width="1.6640625" style="222" customWidth="1"/>
  </cols>
  <sheetData>
    <row r="1" spans="2:11" ht="37.5" customHeight="1"/>
    <row r="2" spans="2:11" ht="7.5" customHeight="1">
      <c r="B2" s="223"/>
      <c r="C2" s="224"/>
      <c r="D2" s="224"/>
      <c r="E2" s="224"/>
      <c r="F2" s="224"/>
      <c r="G2" s="224"/>
      <c r="H2" s="224"/>
      <c r="I2" s="224"/>
      <c r="J2" s="224"/>
      <c r="K2" s="225"/>
    </row>
    <row r="3" spans="2:11" s="12" customFormat="1" ht="45" customHeight="1">
      <c r="B3" s="226"/>
      <c r="C3" s="349" t="s">
        <v>201</v>
      </c>
      <c r="D3" s="349"/>
      <c r="E3" s="349"/>
      <c r="F3" s="349"/>
      <c r="G3" s="349"/>
      <c r="H3" s="349"/>
      <c r="I3" s="349"/>
      <c r="J3" s="349"/>
      <c r="K3" s="227"/>
    </row>
    <row r="4" spans="2:11" ht="25.5" customHeight="1">
      <c r="B4" s="228"/>
      <c r="C4" s="353" t="s">
        <v>202</v>
      </c>
      <c r="D4" s="353"/>
      <c r="E4" s="353"/>
      <c r="F4" s="353"/>
      <c r="G4" s="353"/>
      <c r="H4" s="353"/>
      <c r="I4" s="353"/>
      <c r="J4" s="353"/>
      <c r="K4" s="229"/>
    </row>
    <row r="5" spans="2:11" ht="5.25" customHeight="1">
      <c r="B5" s="228"/>
      <c r="C5" s="230"/>
      <c r="D5" s="230"/>
      <c r="E5" s="230"/>
      <c r="F5" s="230"/>
      <c r="G5" s="230"/>
      <c r="H5" s="230"/>
      <c r="I5" s="230"/>
      <c r="J5" s="230"/>
      <c r="K5" s="229"/>
    </row>
    <row r="6" spans="2:11" ht="15" customHeight="1">
      <c r="B6" s="228"/>
      <c r="C6" s="352" t="s">
        <v>203</v>
      </c>
      <c r="D6" s="352"/>
      <c r="E6" s="352"/>
      <c r="F6" s="352"/>
      <c r="G6" s="352"/>
      <c r="H6" s="352"/>
      <c r="I6" s="352"/>
      <c r="J6" s="352"/>
      <c r="K6" s="229"/>
    </row>
    <row r="7" spans="2:11" ht="15" customHeight="1">
      <c r="B7" s="232"/>
      <c r="C7" s="352" t="s">
        <v>204</v>
      </c>
      <c r="D7" s="352"/>
      <c r="E7" s="352"/>
      <c r="F7" s="352"/>
      <c r="G7" s="352"/>
      <c r="H7" s="352"/>
      <c r="I7" s="352"/>
      <c r="J7" s="352"/>
      <c r="K7" s="229"/>
    </row>
    <row r="8" spans="2:11" ht="12.75" customHeight="1">
      <c r="B8" s="232"/>
      <c r="C8" s="231"/>
      <c r="D8" s="231"/>
      <c r="E8" s="231"/>
      <c r="F8" s="231"/>
      <c r="G8" s="231"/>
      <c r="H8" s="231"/>
      <c r="I8" s="231"/>
      <c r="J8" s="231"/>
      <c r="K8" s="229"/>
    </row>
    <row r="9" spans="2:11" ht="15" customHeight="1">
      <c r="B9" s="232"/>
      <c r="C9" s="352" t="s">
        <v>205</v>
      </c>
      <c r="D9" s="352"/>
      <c r="E9" s="352"/>
      <c r="F9" s="352"/>
      <c r="G9" s="352"/>
      <c r="H9" s="352"/>
      <c r="I9" s="352"/>
      <c r="J9" s="352"/>
      <c r="K9" s="229"/>
    </row>
    <row r="10" spans="2:11" ht="15" customHeight="1">
      <c r="B10" s="232"/>
      <c r="C10" s="231"/>
      <c r="D10" s="352" t="s">
        <v>206</v>
      </c>
      <c r="E10" s="352"/>
      <c r="F10" s="352"/>
      <c r="G10" s="352"/>
      <c r="H10" s="352"/>
      <c r="I10" s="352"/>
      <c r="J10" s="352"/>
      <c r="K10" s="229"/>
    </row>
    <row r="11" spans="2:11" ht="15" customHeight="1">
      <c r="B11" s="232"/>
      <c r="C11" s="233"/>
      <c r="D11" s="352" t="s">
        <v>207</v>
      </c>
      <c r="E11" s="352"/>
      <c r="F11" s="352"/>
      <c r="G11" s="352"/>
      <c r="H11" s="352"/>
      <c r="I11" s="352"/>
      <c r="J11" s="352"/>
      <c r="K11" s="229"/>
    </row>
    <row r="12" spans="2:11" ht="12.75" customHeight="1">
      <c r="B12" s="232"/>
      <c r="C12" s="233"/>
      <c r="D12" s="233"/>
      <c r="E12" s="233"/>
      <c r="F12" s="233"/>
      <c r="G12" s="233"/>
      <c r="H12" s="233"/>
      <c r="I12" s="233"/>
      <c r="J12" s="233"/>
      <c r="K12" s="229"/>
    </row>
    <row r="13" spans="2:11" ht="15" customHeight="1">
      <c r="B13" s="232"/>
      <c r="C13" s="233"/>
      <c r="D13" s="352" t="s">
        <v>208</v>
      </c>
      <c r="E13" s="352"/>
      <c r="F13" s="352"/>
      <c r="G13" s="352"/>
      <c r="H13" s="352"/>
      <c r="I13" s="352"/>
      <c r="J13" s="352"/>
      <c r="K13" s="229"/>
    </row>
    <row r="14" spans="2:11" ht="15" customHeight="1">
      <c r="B14" s="232"/>
      <c r="C14" s="233"/>
      <c r="D14" s="352" t="s">
        <v>209</v>
      </c>
      <c r="E14" s="352"/>
      <c r="F14" s="352"/>
      <c r="G14" s="352"/>
      <c r="H14" s="352"/>
      <c r="I14" s="352"/>
      <c r="J14" s="352"/>
      <c r="K14" s="229"/>
    </row>
    <row r="15" spans="2:11" ht="15" customHeight="1">
      <c r="B15" s="232"/>
      <c r="C15" s="233"/>
      <c r="D15" s="352" t="s">
        <v>210</v>
      </c>
      <c r="E15" s="352"/>
      <c r="F15" s="352"/>
      <c r="G15" s="352"/>
      <c r="H15" s="352"/>
      <c r="I15" s="352"/>
      <c r="J15" s="352"/>
      <c r="K15" s="229"/>
    </row>
    <row r="16" spans="2:11" ht="15" customHeight="1">
      <c r="B16" s="232"/>
      <c r="C16" s="233"/>
      <c r="D16" s="233"/>
      <c r="E16" s="234" t="s">
        <v>76</v>
      </c>
      <c r="F16" s="352" t="s">
        <v>211</v>
      </c>
      <c r="G16" s="352"/>
      <c r="H16" s="352"/>
      <c r="I16" s="352"/>
      <c r="J16" s="352"/>
      <c r="K16" s="229"/>
    </row>
    <row r="17" spans="2:11" ht="15" customHeight="1">
      <c r="B17" s="232"/>
      <c r="C17" s="233"/>
      <c r="D17" s="233"/>
      <c r="E17" s="234" t="s">
        <v>212</v>
      </c>
      <c r="F17" s="352" t="s">
        <v>213</v>
      </c>
      <c r="G17" s="352"/>
      <c r="H17" s="352"/>
      <c r="I17" s="352"/>
      <c r="J17" s="352"/>
      <c r="K17" s="229"/>
    </row>
    <row r="18" spans="2:11" ht="15" customHeight="1">
      <c r="B18" s="232"/>
      <c r="C18" s="233"/>
      <c r="D18" s="233"/>
      <c r="E18" s="234" t="s">
        <v>214</v>
      </c>
      <c r="F18" s="352" t="s">
        <v>215</v>
      </c>
      <c r="G18" s="352"/>
      <c r="H18" s="352"/>
      <c r="I18" s="352"/>
      <c r="J18" s="352"/>
      <c r="K18" s="229"/>
    </row>
    <row r="19" spans="2:11" ht="15" customHeight="1">
      <c r="B19" s="232"/>
      <c r="C19" s="233"/>
      <c r="D19" s="233"/>
      <c r="E19" s="234" t="s">
        <v>216</v>
      </c>
      <c r="F19" s="352" t="s">
        <v>217</v>
      </c>
      <c r="G19" s="352"/>
      <c r="H19" s="352"/>
      <c r="I19" s="352"/>
      <c r="J19" s="352"/>
      <c r="K19" s="229"/>
    </row>
    <row r="20" spans="2:11" ht="15" customHeight="1">
      <c r="B20" s="232"/>
      <c r="C20" s="233"/>
      <c r="D20" s="233"/>
      <c r="E20" s="234" t="s">
        <v>218</v>
      </c>
      <c r="F20" s="352" t="s">
        <v>219</v>
      </c>
      <c r="G20" s="352"/>
      <c r="H20" s="352"/>
      <c r="I20" s="352"/>
      <c r="J20" s="352"/>
      <c r="K20" s="229"/>
    </row>
    <row r="21" spans="2:11" ht="15" customHeight="1">
      <c r="B21" s="232"/>
      <c r="C21" s="233"/>
      <c r="D21" s="233"/>
      <c r="E21" s="234" t="s">
        <v>220</v>
      </c>
      <c r="F21" s="352" t="s">
        <v>221</v>
      </c>
      <c r="G21" s="352"/>
      <c r="H21" s="352"/>
      <c r="I21" s="352"/>
      <c r="J21" s="352"/>
      <c r="K21" s="229"/>
    </row>
    <row r="22" spans="2:11" ht="12.75" customHeight="1">
      <c r="B22" s="232"/>
      <c r="C22" s="233"/>
      <c r="D22" s="233"/>
      <c r="E22" s="233"/>
      <c r="F22" s="233"/>
      <c r="G22" s="233"/>
      <c r="H22" s="233"/>
      <c r="I22" s="233"/>
      <c r="J22" s="233"/>
      <c r="K22" s="229"/>
    </row>
    <row r="23" spans="2:11" ht="15" customHeight="1">
      <c r="B23" s="232"/>
      <c r="C23" s="352" t="s">
        <v>222</v>
      </c>
      <c r="D23" s="352"/>
      <c r="E23" s="352"/>
      <c r="F23" s="352"/>
      <c r="G23" s="352"/>
      <c r="H23" s="352"/>
      <c r="I23" s="352"/>
      <c r="J23" s="352"/>
      <c r="K23" s="229"/>
    </row>
    <row r="24" spans="2:11" ht="15" customHeight="1">
      <c r="B24" s="232"/>
      <c r="C24" s="352" t="s">
        <v>223</v>
      </c>
      <c r="D24" s="352"/>
      <c r="E24" s="352"/>
      <c r="F24" s="352"/>
      <c r="G24" s="352"/>
      <c r="H24" s="352"/>
      <c r="I24" s="352"/>
      <c r="J24" s="352"/>
      <c r="K24" s="229"/>
    </row>
    <row r="25" spans="2:11" ht="15" customHeight="1">
      <c r="B25" s="232"/>
      <c r="C25" s="231"/>
      <c r="D25" s="352" t="s">
        <v>224</v>
      </c>
      <c r="E25" s="352"/>
      <c r="F25" s="352"/>
      <c r="G25" s="352"/>
      <c r="H25" s="352"/>
      <c r="I25" s="352"/>
      <c r="J25" s="352"/>
      <c r="K25" s="229"/>
    </row>
    <row r="26" spans="2:11" ht="15" customHeight="1">
      <c r="B26" s="232"/>
      <c r="C26" s="233"/>
      <c r="D26" s="352" t="s">
        <v>225</v>
      </c>
      <c r="E26" s="352"/>
      <c r="F26" s="352"/>
      <c r="G26" s="352"/>
      <c r="H26" s="352"/>
      <c r="I26" s="352"/>
      <c r="J26" s="352"/>
      <c r="K26" s="229"/>
    </row>
    <row r="27" spans="2:11" ht="12.75" customHeight="1">
      <c r="B27" s="232"/>
      <c r="C27" s="233"/>
      <c r="D27" s="233"/>
      <c r="E27" s="233"/>
      <c r="F27" s="233"/>
      <c r="G27" s="233"/>
      <c r="H27" s="233"/>
      <c r="I27" s="233"/>
      <c r="J27" s="233"/>
      <c r="K27" s="229"/>
    </row>
    <row r="28" spans="2:11" ht="15" customHeight="1">
      <c r="B28" s="232"/>
      <c r="C28" s="233"/>
      <c r="D28" s="352" t="s">
        <v>226</v>
      </c>
      <c r="E28" s="352"/>
      <c r="F28" s="352"/>
      <c r="G28" s="352"/>
      <c r="H28" s="352"/>
      <c r="I28" s="352"/>
      <c r="J28" s="352"/>
      <c r="K28" s="229"/>
    </row>
    <row r="29" spans="2:11" ht="15" customHeight="1">
      <c r="B29" s="232"/>
      <c r="C29" s="233"/>
      <c r="D29" s="352" t="s">
        <v>227</v>
      </c>
      <c r="E29" s="352"/>
      <c r="F29" s="352"/>
      <c r="G29" s="352"/>
      <c r="H29" s="352"/>
      <c r="I29" s="352"/>
      <c r="J29" s="352"/>
      <c r="K29" s="229"/>
    </row>
    <row r="30" spans="2:11" ht="12.75" customHeight="1">
      <c r="B30" s="232"/>
      <c r="C30" s="233"/>
      <c r="D30" s="233"/>
      <c r="E30" s="233"/>
      <c r="F30" s="233"/>
      <c r="G30" s="233"/>
      <c r="H30" s="233"/>
      <c r="I30" s="233"/>
      <c r="J30" s="233"/>
      <c r="K30" s="229"/>
    </row>
    <row r="31" spans="2:11" ht="15" customHeight="1">
      <c r="B31" s="232"/>
      <c r="C31" s="233"/>
      <c r="D31" s="352" t="s">
        <v>228</v>
      </c>
      <c r="E31" s="352"/>
      <c r="F31" s="352"/>
      <c r="G31" s="352"/>
      <c r="H31" s="352"/>
      <c r="I31" s="352"/>
      <c r="J31" s="352"/>
      <c r="K31" s="229"/>
    </row>
    <row r="32" spans="2:11" ht="15" customHeight="1">
      <c r="B32" s="232"/>
      <c r="C32" s="233"/>
      <c r="D32" s="352" t="s">
        <v>229</v>
      </c>
      <c r="E32" s="352"/>
      <c r="F32" s="352"/>
      <c r="G32" s="352"/>
      <c r="H32" s="352"/>
      <c r="I32" s="352"/>
      <c r="J32" s="352"/>
      <c r="K32" s="229"/>
    </row>
    <row r="33" spans="2:11" ht="15" customHeight="1">
      <c r="B33" s="232"/>
      <c r="C33" s="233"/>
      <c r="D33" s="352" t="s">
        <v>230</v>
      </c>
      <c r="E33" s="352"/>
      <c r="F33" s="352"/>
      <c r="G33" s="352"/>
      <c r="H33" s="352"/>
      <c r="I33" s="352"/>
      <c r="J33" s="352"/>
      <c r="K33" s="229"/>
    </row>
    <row r="34" spans="2:11" ht="15" customHeight="1">
      <c r="B34" s="232"/>
      <c r="C34" s="233"/>
      <c r="D34" s="231"/>
      <c r="E34" s="235" t="s">
        <v>99</v>
      </c>
      <c r="F34" s="231"/>
      <c r="G34" s="352" t="s">
        <v>231</v>
      </c>
      <c r="H34" s="352"/>
      <c r="I34" s="352"/>
      <c r="J34" s="352"/>
      <c r="K34" s="229"/>
    </row>
    <row r="35" spans="2:11" ht="30.75" customHeight="1">
      <c r="B35" s="232"/>
      <c r="C35" s="233"/>
      <c r="D35" s="231"/>
      <c r="E35" s="235" t="s">
        <v>232</v>
      </c>
      <c r="F35" s="231"/>
      <c r="G35" s="352" t="s">
        <v>233</v>
      </c>
      <c r="H35" s="352"/>
      <c r="I35" s="352"/>
      <c r="J35" s="352"/>
      <c r="K35" s="229"/>
    </row>
    <row r="36" spans="2:11" ht="15" customHeight="1">
      <c r="B36" s="232"/>
      <c r="C36" s="233"/>
      <c r="D36" s="231"/>
      <c r="E36" s="235" t="s">
        <v>50</v>
      </c>
      <c r="F36" s="231"/>
      <c r="G36" s="352" t="s">
        <v>234</v>
      </c>
      <c r="H36" s="352"/>
      <c r="I36" s="352"/>
      <c r="J36" s="352"/>
      <c r="K36" s="229"/>
    </row>
    <row r="37" spans="2:11" ht="15" customHeight="1">
      <c r="B37" s="232"/>
      <c r="C37" s="233"/>
      <c r="D37" s="231"/>
      <c r="E37" s="235" t="s">
        <v>100</v>
      </c>
      <c r="F37" s="231"/>
      <c r="G37" s="352" t="s">
        <v>235</v>
      </c>
      <c r="H37" s="352"/>
      <c r="I37" s="352"/>
      <c r="J37" s="352"/>
      <c r="K37" s="229"/>
    </row>
    <row r="38" spans="2:11" ht="15" customHeight="1">
      <c r="B38" s="232"/>
      <c r="C38" s="233"/>
      <c r="D38" s="231"/>
      <c r="E38" s="235" t="s">
        <v>101</v>
      </c>
      <c r="F38" s="231"/>
      <c r="G38" s="352" t="s">
        <v>236</v>
      </c>
      <c r="H38" s="352"/>
      <c r="I38" s="352"/>
      <c r="J38" s="352"/>
      <c r="K38" s="229"/>
    </row>
    <row r="39" spans="2:11" ht="15" customHeight="1">
      <c r="B39" s="232"/>
      <c r="C39" s="233"/>
      <c r="D39" s="231"/>
      <c r="E39" s="235" t="s">
        <v>102</v>
      </c>
      <c r="F39" s="231"/>
      <c r="G39" s="352" t="s">
        <v>237</v>
      </c>
      <c r="H39" s="352"/>
      <c r="I39" s="352"/>
      <c r="J39" s="352"/>
      <c r="K39" s="229"/>
    </row>
    <row r="40" spans="2:11" ht="15" customHeight="1">
      <c r="B40" s="232"/>
      <c r="C40" s="233"/>
      <c r="D40" s="231"/>
      <c r="E40" s="235" t="s">
        <v>238</v>
      </c>
      <c r="F40" s="231"/>
      <c r="G40" s="352" t="s">
        <v>239</v>
      </c>
      <c r="H40" s="352"/>
      <c r="I40" s="352"/>
      <c r="J40" s="352"/>
      <c r="K40" s="229"/>
    </row>
    <row r="41" spans="2:11" ht="15" customHeight="1">
      <c r="B41" s="232"/>
      <c r="C41" s="233"/>
      <c r="D41" s="231"/>
      <c r="E41" s="235"/>
      <c r="F41" s="231"/>
      <c r="G41" s="352" t="s">
        <v>240</v>
      </c>
      <c r="H41" s="352"/>
      <c r="I41" s="352"/>
      <c r="J41" s="352"/>
      <c r="K41" s="229"/>
    </row>
    <row r="42" spans="2:11" ht="15" customHeight="1">
      <c r="B42" s="232"/>
      <c r="C42" s="233"/>
      <c r="D42" s="231"/>
      <c r="E42" s="235" t="s">
        <v>241</v>
      </c>
      <c r="F42" s="231"/>
      <c r="G42" s="352" t="s">
        <v>242</v>
      </c>
      <c r="H42" s="352"/>
      <c r="I42" s="352"/>
      <c r="J42" s="352"/>
      <c r="K42" s="229"/>
    </row>
    <row r="43" spans="2:11" ht="15" customHeight="1">
      <c r="B43" s="232"/>
      <c r="C43" s="233"/>
      <c r="D43" s="231"/>
      <c r="E43" s="235" t="s">
        <v>104</v>
      </c>
      <c r="F43" s="231"/>
      <c r="G43" s="352" t="s">
        <v>243</v>
      </c>
      <c r="H43" s="352"/>
      <c r="I43" s="352"/>
      <c r="J43" s="352"/>
      <c r="K43" s="229"/>
    </row>
    <row r="44" spans="2:11" ht="12.75" customHeight="1">
      <c r="B44" s="232"/>
      <c r="C44" s="233"/>
      <c r="D44" s="231"/>
      <c r="E44" s="231"/>
      <c r="F44" s="231"/>
      <c r="G44" s="231"/>
      <c r="H44" s="231"/>
      <c r="I44" s="231"/>
      <c r="J44" s="231"/>
      <c r="K44" s="229"/>
    </row>
    <row r="45" spans="2:11" ht="15" customHeight="1">
      <c r="B45" s="232"/>
      <c r="C45" s="233"/>
      <c r="D45" s="352" t="s">
        <v>244</v>
      </c>
      <c r="E45" s="352"/>
      <c r="F45" s="352"/>
      <c r="G45" s="352"/>
      <c r="H45" s="352"/>
      <c r="I45" s="352"/>
      <c r="J45" s="352"/>
      <c r="K45" s="229"/>
    </row>
    <row r="46" spans="2:11" ht="15" customHeight="1">
      <c r="B46" s="232"/>
      <c r="C46" s="233"/>
      <c r="D46" s="233"/>
      <c r="E46" s="352" t="s">
        <v>245</v>
      </c>
      <c r="F46" s="352"/>
      <c r="G46" s="352"/>
      <c r="H46" s="352"/>
      <c r="I46" s="352"/>
      <c r="J46" s="352"/>
      <c r="K46" s="229"/>
    </row>
    <row r="47" spans="2:11" ht="15" customHeight="1">
      <c r="B47" s="232"/>
      <c r="C47" s="233"/>
      <c r="D47" s="233"/>
      <c r="E47" s="352" t="s">
        <v>246</v>
      </c>
      <c r="F47" s="352"/>
      <c r="G47" s="352"/>
      <c r="H47" s="352"/>
      <c r="I47" s="352"/>
      <c r="J47" s="352"/>
      <c r="K47" s="229"/>
    </row>
    <row r="48" spans="2:11" ht="15" customHeight="1">
      <c r="B48" s="232"/>
      <c r="C48" s="233"/>
      <c r="D48" s="233"/>
      <c r="E48" s="352" t="s">
        <v>247</v>
      </c>
      <c r="F48" s="352"/>
      <c r="G48" s="352"/>
      <c r="H48" s="352"/>
      <c r="I48" s="352"/>
      <c r="J48" s="352"/>
      <c r="K48" s="229"/>
    </row>
    <row r="49" spans="2:11" ht="15" customHeight="1">
      <c r="B49" s="232"/>
      <c r="C49" s="233"/>
      <c r="D49" s="352" t="s">
        <v>248</v>
      </c>
      <c r="E49" s="352"/>
      <c r="F49" s="352"/>
      <c r="G49" s="352"/>
      <c r="H49" s="352"/>
      <c r="I49" s="352"/>
      <c r="J49" s="352"/>
      <c r="K49" s="229"/>
    </row>
    <row r="50" spans="2:11" ht="25.5" customHeight="1">
      <c r="B50" s="228"/>
      <c r="C50" s="353" t="s">
        <v>249</v>
      </c>
      <c r="D50" s="353"/>
      <c r="E50" s="353"/>
      <c r="F50" s="353"/>
      <c r="G50" s="353"/>
      <c r="H50" s="353"/>
      <c r="I50" s="353"/>
      <c r="J50" s="353"/>
      <c r="K50" s="229"/>
    </row>
    <row r="51" spans="2:11" ht="5.25" customHeight="1">
      <c r="B51" s="228"/>
      <c r="C51" s="230"/>
      <c r="D51" s="230"/>
      <c r="E51" s="230"/>
      <c r="F51" s="230"/>
      <c r="G51" s="230"/>
      <c r="H51" s="230"/>
      <c r="I51" s="230"/>
      <c r="J51" s="230"/>
      <c r="K51" s="229"/>
    </row>
    <row r="52" spans="2:11" ht="15" customHeight="1">
      <c r="B52" s="228"/>
      <c r="C52" s="352" t="s">
        <v>250</v>
      </c>
      <c r="D52" s="352"/>
      <c r="E52" s="352"/>
      <c r="F52" s="352"/>
      <c r="G52" s="352"/>
      <c r="H52" s="352"/>
      <c r="I52" s="352"/>
      <c r="J52" s="352"/>
      <c r="K52" s="229"/>
    </row>
    <row r="53" spans="2:11" ht="15" customHeight="1">
      <c r="B53" s="228"/>
      <c r="C53" s="352" t="s">
        <v>251</v>
      </c>
      <c r="D53" s="352"/>
      <c r="E53" s="352"/>
      <c r="F53" s="352"/>
      <c r="G53" s="352"/>
      <c r="H53" s="352"/>
      <c r="I53" s="352"/>
      <c r="J53" s="352"/>
      <c r="K53" s="229"/>
    </row>
    <row r="54" spans="2:11" ht="12.75" customHeight="1">
      <c r="B54" s="228"/>
      <c r="C54" s="231"/>
      <c r="D54" s="231"/>
      <c r="E54" s="231"/>
      <c r="F54" s="231"/>
      <c r="G54" s="231"/>
      <c r="H54" s="231"/>
      <c r="I54" s="231"/>
      <c r="J54" s="231"/>
      <c r="K54" s="229"/>
    </row>
    <row r="55" spans="2:11" ht="15" customHeight="1">
      <c r="B55" s="228"/>
      <c r="C55" s="352" t="s">
        <v>252</v>
      </c>
      <c r="D55" s="352"/>
      <c r="E55" s="352"/>
      <c r="F55" s="352"/>
      <c r="G55" s="352"/>
      <c r="H55" s="352"/>
      <c r="I55" s="352"/>
      <c r="J55" s="352"/>
      <c r="K55" s="229"/>
    </row>
    <row r="56" spans="2:11" ht="15" customHeight="1">
      <c r="B56" s="228"/>
      <c r="C56" s="233"/>
      <c r="D56" s="352" t="s">
        <v>253</v>
      </c>
      <c r="E56" s="352"/>
      <c r="F56" s="352"/>
      <c r="G56" s="352"/>
      <c r="H56" s="352"/>
      <c r="I56" s="352"/>
      <c r="J56" s="352"/>
      <c r="K56" s="229"/>
    </row>
    <row r="57" spans="2:11" ht="15" customHeight="1">
      <c r="B57" s="228"/>
      <c r="C57" s="233"/>
      <c r="D57" s="352" t="s">
        <v>254</v>
      </c>
      <c r="E57" s="352"/>
      <c r="F57" s="352"/>
      <c r="G57" s="352"/>
      <c r="H57" s="352"/>
      <c r="I57" s="352"/>
      <c r="J57" s="352"/>
      <c r="K57" s="229"/>
    </row>
    <row r="58" spans="2:11" ht="15" customHeight="1">
      <c r="B58" s="228"/>
      <c r="C58" s="233"/>
      <c r="D58" s="352" t="s">
        <v>255</v>
      </c>
      <c r="E58" s="352"/>
      <c r="F58" s="352"/>
      <c r="G58" s="352"/>
      <c r="H58" s="352"/>
      <c r="I58" s="352"/>
      <c r="J58" s="352"/>
      <c r="K58" s="229"/>
    </row>
    <row r="59" spans="2:11" ht="15" customHeight="1">
      <c r="B59" s="228"/>
      <c r="C59" s="233"/>
      <c r="D59" s="352" t="s">
        <v>256</v>
      </c>
      <c r="E59" s="352"/>
      <c r="F59" s="352"/>
      <c r="G59" s="352"/>
      <c r="H59" s="352"/>
      <c r="I59" s="352"/>
      <c r="J59" s="352"/>
      <c r="K59" s="229"/>
    </row>
    <row r="60" spans="2:11" ht="15" customHeight="1">
      <c r="B60" s="228"/>
      <c r="C60" s="233"/>
      <c r="D60" s="351" t="s">
        <v>257</v>
      </c>
      <c r="E60" s="351"/>
      <c r="F60" s="351"/>
      <c r="G60" s="351"/>
      <c r="H60" s="351"/>
      <c r="I60" s="351"/>
      <c r="J60" s="351"/>
      <c r="K60" s="229"/>
    </row>
    <row r="61" spans="2:11" ht="15" customHeight="1">
      <c r="B61" s="228"/>
      <c r="C61" s="233"/>
      <c r="D61" s="352" t="s">
        <v>258</v>
      </c>
      <c r="E61" s="352"/>
      <c r="F61" s="352"/>
      <c r="G61" s="352"/>
      <c r="H61" s="352"/>
      <c r="I61" s="352"/>
      <c r="J61" s="352"/>
      <c r="K61" s="229"/>
    </row>
    <row r="62" spans="2:11" ht="12.75" customHeight="1">
      <c r="B62" s="228"/>
      <c r="C62" s="233"/>
      <c r="D62" s="233"/>
      <c r="E62" s="236"/>
      <c r="F62" s="233"/>
      <c r="G62" s="233"/>
      <c r="H62" s="233"/>
      <c r="I62" s="233"/>
      <c r="J62" s="233"/>
      <c r="K62" s="229"/>
    </row>
    <row r="63" spans="2:11" ht="15" customHeight="1">
      <c r="B63" s="228"/>
      <c r="C63" s="233"/>
      <c r="D63" s="352" t="s">
        <v>259</v>
      </c>
      <c r="E63" s="352"/>
      <c r="F63" s="352"/>
      <c r="G63" s="352"/>
      <c r="H63" s="352"/>
      <c r="I63" s="352"/>
      <c r="J63" s="352"/>
      <c r="K63" s="229"/>
    </row>
    <row r="64" spans="2:11" ht="15" customHeight="1">
      <c r="B64" s="228"/>
      <c r="C64" s="233"/>
      <c r="D64" s="351" t="s">
        <v>260</v>
      </c>
      <c r="E64" s="351"/>
      <c r="F64" s="351"/>
      <c r="G64" s="351"/>
      <c r="H64" s="351"/>
      <c r="I64" s="351"/>
      <c r="J64" s="351"/>
      <c r="K64" s="229"/>
    </row>
    <row r="65" spans="2:11" ht="15" customHeight="1">
      <c r="B65" s="228"/>
      <c r="C65" s="233"/>
      <c r="D65" s="352" t="s">
        <v>261</v>
      </c>
      <c r="E65" s="352"/>
      <c r="F65" s="352"/>
      <c r="G65" s="352"/>
      <c r="H65" s="352"/>
      <c r="I65" s="352"/>
      <c r="J65" s="352"/>
      <c r="K65" s="229"/>
    </row>
    <row r="66" spans="2:11" ht="15" customHeight="1">
      <c r="B66" s="228"/>
      <c r="C66" s="233"/>
      <c r="D66" s="352" t="s">
        <v>262</v>
      </c>
      <c r="E66" s="352"/>
      <c r="F66" s="352"/>
      <c r="G66" s="352"/>
      <c r="H66" s="352"/>
      <c r="I66" s="352"/>
      <c r="J66" s="352"/>
      <c r="K66" s="229"/>
    </row>
    <row r="67" spans="2:11" ht="15" customHeight="1">
      <c r="B67" s="228"/>
      <c r="C67" s="233"/>
      <c r="D67" s="352" t="s">
        <v>263</v>
      </c>
      <c r="E67" s="352"/>
      <c r="F67" s="352"/>
      <c r="G67" s="352"/>
      <c r="H67" s="352"/>
      <c r="I67" s="352"/>
      <c r="J67" s="352"/>
      <c r="K67" s="229"/>
    </row>
    <row r="68" spans="2:11" ht="15" customHeight="1">
      <c r="B68" s="228"/>
      <c r="C68" s="233"/>
      <c r="D68" s="352" t="s">
        <v>264</v>
      </c>
      <c r="E68" s="352"/>
      <c r="F68" s="352"/>
      <c r="G68" s="352"/>
      <c r="H68" s="352"/>
      <c r="I68" s="352"/>
      <c r="J68" s="352"/>
      <c r="K68" s="229"/>
    </row>
    <row r="69" spans="2:11" ht="12.75" customHeight="1">
      <c r="B69" s="237"/>
      <c r="C69" s="238"/>
      <c r="D69" s="238"/>
      <c r="E69" s="238"/>
      <c r="F69" s="238"/>
      <c r="G69" s="238"/>
      <c r="H69" s="238"/>
      <c r="I69" s="238"/>
      <c r="J69" s="238"/>
      <c r="K69" s="239"/>
    </row>
    <row r="70" spans="2:11" ht="18.75" customHeight="1">
      <c r="B70" s="240"/>
      <c r="C70" s="240"/>
      <c r="D70" s="240"/>
      <c r="E70" s="240"/>
      <c r="F70" s="240"/>
      <c r="G70" s="240"/>
      <c r="H70" s="240"/>
      <c r="I70" s="240"/>
      <c r="J70" s="240"/>
      <c r="K70" s="241"/>
    </row>
    <row r="71" spans="2:11" ht="18.75" customHeight="1">
      <c r="B71" s="241"/>
      <c r="C71" s="241"/>
      <c r="D71" s="241"/>
      <c r="E71" s="241"/>
      <c r="F71" s="241"/>
      <c r="G71" s="241"/>
      <c r="H71" s="241"/>
      <c r="I71" s="241"/>
      <c r="J71" s="241"/>
      <c r="K71" s="241"/>
    </row>
    <row r="72" spans="2:11" ht="7.5" customHeight="1">
      <c r="B72" s="242"/>
      <c r="C72" s="243"/>
      <c r="D72" s="243"/>
      <c r="E72" s="243"/>
      <c r="F72" s="243"/>
      <c r="G72" s="243"/>
      <c r="H72" s="243"/>
      <c r="I72" s="243"/>
      <c r="J72" s="243"/>
      <c r="K72" s="244"/>
    </row>
    <row r="73" spans="2:11" ht="45" customHeight="1">
      <c r="B73" s="245"/>
      <c r="C73" s="350" t="s">
        <v>84</v>
      </c>
      <c r="D73" s="350"/>
      <c r="E73" s="350"/>
      <c r="F73" s="350"/>
      <c r="G73" s="350"/>
      <c r="H73" s="350"/>
      <c r="I73" s="350"/>
      <c r="J73" s="350"/>
      <c r="K73" s="246"/>
    </row>
    <row r="74" spans="2:11" ht="17.25" customHeight="1">
      <c r="B74" s="245"/>
      <c r="C74" s="247" t="s">
        <v>265</v>
      </c>
      <c r="D74" s="247"/>
      <c r="E74" s="247"/>
      <c r="F74" s="247" t="s">
        <v>266</v>
      </c>
      <c r="G74" s="248"/>
      <c r="H74" s="247" t="s">
        <v>100</v>
      </c>
      <c r="I74" s="247" t="s">
        <v>54</v>
      </c>
      <c r="J74" s="247" t="s">
        <v>267</v>
      </c>
      <c r="K74" s="246"/>
    </row>
    <row r="75" spans="2:11" ht="17.25" customHeight="1">
      <c r="B75" s="245"/>
      <c r="C75" s="249" t="s">
        <v>268</v>
      </c>
      <c r="D75" s="249"/>
      <c r="E75" s="249"/>
      <c r="F75" s="250" t="s">
        <v>269</v>
      </c>
      <c r="G75" s="251"/>
      <c r="H75" s="249"/>
      <c r="I75" s="249"/>
      <c r="J75" s="249" t="s">
        <v>270</v>
      </c>
      <c r="K75" s="246"/>
    </row>
    <row r="76" spans="2:11" ht="5.25" customHeight="1">
      <c r="B76" s="245"/>
      <c r="C76" s="252"/>
      <c r="D76" s="252"/>
      <c r="E76" s="252"/>
      <c r="F76" s="252"/>
      <c r="G76" s="253"/>
      <c r="H76" s="252"/>
      <c r="I76" s="252"/>
      <c r="J76" s="252"/>
      <c r="K76" s="246"/>
    </row>
    <row r="77" spans="2:11" ht="15" customHeight="1">
      <c r="B77" s="245"/>
      <c r="C77" s="235" t="s">
        <v>50</v>
      </c>
      <c r="D77" s="252"/>
      <c r="E77" s="252"/>
      <c r="F77" s="254" t="s">
        <v>271</v>
      </c>
      <c r="G77" s="253"/>
      <c r="H77" s="235" t="s">
        <v>272</v>
      </c>
      <c r="I77" s="235" t="s">
        <v>273</v>
      </c>
      <c r="J77" s="235">
        <v>20</v>
      </c>
      <c r="K77" s="246"/>
    </row>
    <row r="78" spans="2:11" ht="15" customHeight="1">
      <c r="B78" s="245"/>
      <c r="C78" s="235" t="s">
        <v>274</v>
      </c>
      <c r="D78" s="235"/>
      <c r="E78" s="235"/>
      <c r="F78" s="254" t="s">
        <v>271</v>
      </c>
      <c r="G78" s="253"/>
      <c r="H78" s="235" t="s">
        <v>275</v>
      </c>
      <c r="I78" s="235" t="s">
        <v>273</v>
      </c>
      <c r="J78" s="235">
        <v>120</v>
      </c>
      <c r="K78" s="246"/>
    </row>
    <row r="79" spans="2:11" ht="15" customHeight="1">
      <c r="B79" s="255"/>
      <c r="C79" s="235" t="s">
        <v>276</v>
      </c>
      <c r="D79" s="235"/>
      <c r="E79" s="235"/>
      <c r="F79" s="254" t="s">
        <v>277</v>
      </c>
      <c r="G79" s="253"/>
      <c r="H79" s="235" t="s">
        <v>278</v>
      </c>
      <c r="I79" s="235" t="s">
        <v>273</v>
      </c>
      <c r="J79" s="235">
        <v>50</v>
      </c>
      <c r="K79" s="246"/>
    </row>
    <row r="80" spans="2:11" ht="15" customHeight="1">
      <c r="B80" s="255"/>
      <c r="C80" s="235" t="s">
        <v>279</v>
      </c>
      <c r="D80" s="235"/>
      <c r="E80" s="235"/>
      <c r="F80" s="254" t="s">
        <v>271</v>
      </c>
      <c r="G80" s="253"/>
      <c r="H80" s="235" t="s">
        <v>280</v>
      </c>
      <c r="I80" s="235" t="s">
        <v>281</v>
      </c>
      <c r="J80" s="235"/>
      <c r="K80" s="246"/>
    </row>
    <row r="81" spans="2:11" ht="15" customHeight="1">
      <c r="B81" s="255"/>
      <c r="C81" s="256" t="s">
        <v>282</v>
      </c>
      <c r="D81" s="256"/>
      <c r="E81" s="256"/>
      <c r="F81" s="257" t="s">
        <v>277</v>
      </c>
      <c r="G81" s="256"/>
      <c r="H81" s="256" t="s">
        <v>283</v>
      </c>
      <c r="I81" s="256" t="s">
        <v>273</v>
      </c>
      <c r="J81" s="256">
        <v>15</v>
      </c>
      <c r="K81" s="246"/>
    </row>
    <row r="82" spans="2:11" ht="15" customHeight="1">
      <c r="B82" s="255"/>
      <c r="C82" s="256" t="s">
        <v>284</v>
      </c>
      <c r="D82" s="256"/>
      <c r="E82" s="256"/>
      <c r="F82" s="257" t="s">
        <v>277</v>
      </c>
      <c r="G82" s="256"/>
      <c r="H82" s="256" t="s">
        <v>285</v>
      </c>
      <c r="I82" s="256" t="s">
        <v>273</v>
      </c>
      <c r="J82" s="256">
        <v>15</v>
      </c>
      <c r="K82" s="246"/>
    </row>
    <row r="83" spans="2:11" ht="15" customHeight="1">
      <c r="B83" s="255"/>
      <c r="C83" s="256" t="s">
        <v>286</v>
      </c>
      <c r="D83" s="256"/>
      <c r="E83" s="256"/>
      <c r="F83" s="257" t="s">
        <v>277</v>
      </c>
      <c r="G83" s="256"/>
      <c r="H83" s="256" t="s">
        <v>287</v>
      </c>
      <c r="I83" s="256" t="s">
        <v>273</v>
      </c>
      <c r="J83" s="256">
        <v>20</v>
      </c>
      <c r="K83" s="246"/>
    </row>
    <row r="84" spans="2:11" ht="15" customHeight="1">
      <c r="B84" s="255"/>
      <c r="C84" s="256" t="s">
        <v>288</v>
      </c>
      <c r="D84" s="256"/>
      <c r="E84" s="256"/>
      <c r="F84" s="257" t="s">
        <v>277</v>
      </c>
      <c r="G84" s="256"/>
      <c r="H84" s="256" t="s">
        <v>289</v>
      </c>
      <c r="I84" s="256" t="s">
        <v>273</v>
      </c>
      <c r="J84" s="256">
        <v>20</v>
      </c>
      <c r="K84" s="246"/>
    </row>
    <row r="85" spans="2:11" ht="15" customHeight="1">
      <c r="B85" s="255"/>
      <c r="C85" s="235" t="s">
        <v>290</v>
      </c>
      <c r="D85" s="235"/>
      <c r="E85" s="235"/>
      <c r="F85" s="254" t="s">
        <v>277</v>
      </c>
      <c r="G85" s="253"/>
      <c r="H85" s="235" t="s">
        <v>291</v>
      </c>
      <c r="I85" s="235" t="s">
        <v>273</v>
      </c>
      <c r="J85" s="235">
        <v>50</v>
      </c>
      <c r="K85" s="246"/>
    </row>
    <row r="86" spans="2:11" ht="15" customHeight="1">
      <c r="B86" s="255"/>
      <c r="C86" s="235" t="s">
        <v>292</v>
      </c>
      <c r="D86" s="235"/>
      <c r="E86" s="235"/>
      <c r="F86" s="254" t="s">
        <v>277</v>
      </c>
      <c r="G86" s="253"/>
      <c r="H86" s="235" t="s">
        <v>293</v>
      </c>
      <c r="I86" s="235" t="s">
        <v>273</v>
      </c>
      <c r="J86" s="235">
        <v>20</v>
      </c>
      <c r="K86" s="246"/>
    </row>
    <row r="87" spans="2:11" ht="15" customHeight="1">
      <c r="B87" s="255"/>
      <c r="C87" s="235" t="s">
        <v>294</v>
      </c>
      <c r="D87" s="235"/>
      <c r="E87" s="235"/>
      <c r="F87" s="254" t="s">
        <v>277</v>
      </c>
      <c r="G87" s="253"/>
      <c r="H87" s="235" t="s">
        <v>295</v>
      </c>
      <c r="I87" s="235" t="s">
        <v>273</v>
      </c>
      <c r="J87" s="235">
        <v>20</v>
      </c>
      <c r="K87" s="246"/>
    </row>
    <row r="88" spans="2:11" ht="15" customHeight="1">
      <c r="B88" s="255"/>
      <c r="C88" s="235" t="s">
        <v>296</v>
      </c>
      <c r="D88" s="235"/>
      <c r="E88" s="235"/>
      <c r="F88" s="254" t="s">
        <v>277</v>
      </c>
      <c r="G88" s="253"/>
      <c r="H88" s="235" t="s">
        <v>297</v>
      </c>
      <c r="I88" s="235" t="s">
        <v>273</v>
      </c>
      <c r="J88" s="235">
        <v>50</v>
      </c>
      <c r="K88" s="246"/>
    </row>
    <row r="89" spans="2:11" ht="15" customHeight="1">
      <c r="B89" s="255"/>
      <c r="C89" s="235" t="s">
        <v>298</v>
      </c>
      <c r="D89" s="235"/>
      <c r="E89" s="235"/>
      <c r="F89" s="254" t="s">
        <v>277</v>
      </c>
      <c r="G89" s="253"/>
      <c r="H89" s="235" t="s">
        <v>298</v>
      </c>
      <c r="I89" s="235" t="s">
        <v>273</v>
      </c>
      <c r="J89" s="235">
        <v>50</v>
      </c>
      <c r="K89" s="246"/>
    </row>
    <row r="90" spans="2:11" ht="15" customHeight="1">
      <c r="B90" s="255"/>
      <c r="C90" s="235" t="s">
        <v>105</v>
      </c>
      <c r="D90" s="235"/>
      <c r="E90" s="235"/>
      <c r="F90" s="254" t="s">
        <v>277</v>
      </c>
      <c r="G90" s="253"/>
      <c r="H90" s="235" t="s">
        <v>299</v>
      </c>
      <c r="I90" s="235" t="s">
        <v>273</v>
      </c>
      <c r="J90" s="235">
        <v>255</v>
      </c>
      <c r="K90" s="246"/>
    </row>
    <row r="91" spans="2:11" ht="15" customHeight="1">
      <c r="B91" s="255"/>
      <c r="C91" s="235" t="s">
        <v>300</v>
      </c>
      <c r="D91" s="235"/>
      <c r="E91" s="235"/>
      <c r="F91" s="254" t="s">
        <v>271</v>
      </c>
      <c r="G91" s="253"/>
      <c r="H91" s="235" t="s">
        <v>301</v>
      </c>
      <c r="I91" s="235" t="s">
        <v>302</v>
      </c>
      <c r="J91" s="235"/>
      <c r="K91" s="246"/>
    </row>
    <row r="92" spans="2:11" ht="15" customHeight="1">
      <c r="B92" s="255"/>
      <c r="C92" s="235" t="s">
        <v>303</v>
      </c>
      <c r="D92" s="235"/>
      <c r="E92" s="235"/>
      <c r="F92" s="254" t="s">
        <v>271</v>
      </c>
      <c r="G92" s="253"/>
      <c r="H92" s="235" t="s">
        <v>304</v>
      </c>
      <c r="I92" s="235" t="s">
        <v>305</v>
      </c>
      <c r="J92" s="235"/>
      <c r="K92" s="246"/>
    </row>
    <row r="93" spans="2:11" ht="15" customHeight="1">
      <c r="B93" s="255"/>
      <c r="C93" s="235" t="s">
        <v>306</v>
      </c>
      <c r="D93" s="235"/>
      <c r="E93" s="235"/>
      <c r="F93" s="254" t="s">
        <v>271</v>
      </c>
      <c r="G93" s="253"/>
      <c r="H93" s="235" t="s">
        <v>306</v>
      </c>
      <c r="I93" s="235" t="s">
        <v>305</v>
      </c>
      <c r="J93" s="235"/>
      <c r="K93" s="246"/>
    </row>
    <row r="94" spans="2:11" ht="15" customHeight="1">
      <c r="B94" s="255"/>
      <c r="C94" s="235" t="s">
        <v>35</v>
      </c>
      <c r="D94" s="235"/>
      <c r="E94" s="235"/>
      <c r="F94" s="254" t="s">
        <v>271</v>
      </c>
      <c r="G94" s="253"/>
      <c r="H94" s="235" t="s">
        <v>307</v>
      </c>
      <c r="I94" s="235" t="s">
        <v>305</v>
      </c>
      <c r="J94" s="235"/>
      <c r="K94" s="246"/>
    </row>
    <row r="95" spans="2:11" ht="15" customHeight="1">
      <c r="B95" s="255"/>
      <c r="C95" s="235" t="s">
        <v>45</v>
      </c>
      <c r="D95" s="235"/>
      <c r="E95" s="235"/>
      <c r="F95" s="254" t="s">
        <v>271</v>
      </c>
      <c r="G95" s="253"/>
      <c r="H95" s="235" t="s">
        <v>308</v>
      </c>
      <c r="I95" s="235" t="s">
        <v>305</v>
      </c>
      <c r="J95" s="235"/>
      <c r="K95" s="246"/>
    </row>
    <row r="96" spans="2:11" ht="15" customHeight="1">
      <c r="B96" s="258"/>
      <c r="C96" s="259"/>
      <c r="D96" s="259"/>
      <c r="E96" s="259"/>
      <c r="F96" s="259"/>
      <c r="G96" s="259"/>
      <c r="H96" s="259"/>
      <c r="I96" s="259"/>
      <c r="J96" s="259"/>
      <c r="K96" s="260"/>
    </row>
    <row r="97" spans="2:11" ht="18.75" customHeight="1">
      <c r="B97" s="261"/>
      <c r="C97" s="262"/>
      <c r="D97" s="262"/>
      <c r="E97" s="262"/>
      <c r="F97" s="262"/>
      <c r="G97" s="262"/>
      <c r="H97" s="262"/>
      <c r="I97" s="262"/>
      <c r="J97" s="262"/>
      <c r="K97" s="261"/>
    </row>
    <row r="98" spans="2:11" ht="18.75" customHeight="1">
      <c r="B98" s="241"/>
      <c r="C98" s="241"/>
      <c r="D98" s="241"/>
      <c r="E98" s="241"/>
      <c r="F98" s="241"/>
      <c r="G98" s="241"/>
      <c r="H98" s="241"/>
      <c r="I98" s="241"/>
      <c r="J98" s="241"/>
      <c r="K98" s="241"/>
    </row>
    <row r="99" spans="2:11" ht="7.5" customHeight="1">
      <c r="B99" s="242"/>
      <c r="C99" s="243"/>
      <c r="D99" s="243"/>
      <c r="E99" s="243"/>
      <c r="F99" s="243"/>
      <c r="G99" s="243"/>
      <c r="H99" s="243"/>
      <c r="I99" s="243"/>
      <c r="J99" s="243"/>
      <c r="K99" s="244"/>
    </row>
    <row r="100" spans="2:11" ht="45" customHeight="1">
      <c r="B100" s="245"/>
      <c r="C100" s="350" t="s">
        <v>309</v>
      </c>
      <c r="D100" s="350"/>
      <c r="E100" s="350"/>
      <c r="F100" s="350"/>
      <c r="G100" s="350"/>
      <c r="H100" s="350"/>
      <c r="I100" s="350"/>
      <c r="J100" s="350"/>
      <c r="K100" s="246"/>
    </row>
    <row r="101" spans="2:11" ht="17.25" customHeight="1">
      <c r="B101" s="245"/>
      <c r="C101" s="247" t="s">
        <v>265</v>
      </c>
      <c r="D101" s="247"/>
      <c r="E101" s="247"/>
      <c r="F101" s="247" t="s">
        <v>266</v>
      </c>
      <c r="G101" s="248"/>
      <c r="H101" s="247" t="s">
        <v>100</v>
      </c>
      <c r="I101" s="247" t="s">
        <v>54</v>
      </c>
      <c r="J101" s="247" t="s">
        <v>267</v>
      </c>
      <c r="K101" s="246"/>
    </row>
    <row r="102" spans="2:11" ht="17.25" customHeight="1">
      <c r="B102" s="245"/>
      <c r="C102" s="249" t="s">
        <v>268</v>
      </c>
      <c r="D102" s="249"/>
      <c r="E102" s="249"/>
      <c r="F102" s="250" t="s">
        <v>269</v>
      </c>
      <c r="G102" s="251"/>
      <c r="H102" s="249"/>
      <c r="I102" s="249"/>
      <c r="J102" s="249" t="s">
        <v>270</v>
      </c>
      <c r="K102" s="246"/>
    </row>
    <row r="103" spans="2:11" ht="5.25" customHeight="1">
      <c r="B103" s="245"/>
      <c r="C103" s="247"/>
      <c r="D103" s="247"/>
      <c r="E103" s="247"/>
      <c r="F103" s="247"/>
      <c r="G103" s="263"/>
      <c r="H103" s="247"/>
      <c r="I103" s="247"/>
      <c r="J103" s="247"/>
      <c r="K103" s="246"/>
    </row>
    <row r="104" spans="2:11" ht="15" customHeight="1">
      <c r="B104" s="245"/>
      <c r="C104" s="235" t="s">
        <v>50</v>
      </c>
      <c r="D104" s="252"/>
      <c r="E104" s="252"/>
      <c r="F104" s="254" t="s">
        <v>271</v>
      </c>
      <c r="G104" s="263"/>
      <c r="H104" s="235" t="s">
        <v>310</v>
      </c>
      <c r="I104" s="235" t="s">
        <v>273</v>
      </c>
      <c r="J104" s="235">
        <v>20</v>
      </c>
      <c r="K104" s="246"/>
    </row>
    <row r="105" spans="2:11" ht="15" customHeight="1">
      <c r="B105" s="245"/>
      <c r="C105" s="235" t="s">
        <v>274</v>
      </c>
      <c r="D105" s="235"/>
      <c r="E105" s="235"/>
      <c r="F105" s="254" t="s">
        <v>271</v>
      </c>
      <c r="G105" s="235"/>
      <c r="H105" s="235" t="s">
        <v>310</v>
      </c>
      <c r="I105" s="235" t="s">
        <v>273</v>
      </c>
      <c r="J105" s="235">
        <v>120</v>
      </c>
      <c r="K105" s="246"/>
    </row>
    <row r="106" spans="2:11" ht="15" customHeight="1">
      <c r="B106" s="255"/>
      <c r="C106" s="235" t="s">
        <v>276</v>
      </c>
      <c r="D106" s="235"/>
      <c r="E106" s="235"/>
      <c r="F106" s="254" t="s">
        <v>277</v>
      </c>
      <c r="G106" s="235"/>
      <c r="H106" s="235" t="s">
        <v>310</v>
      </c>
      <c r="I106" s="235" t="s">
        <v>273</v>
      </c>
      <c r="J106" s="235">
        <v>50</v>
      </c>
      <c r="K106" s="246"/>
    </row>
    <row r="107" spans="2:11" ht="15" customHeight="1">
      <c r="B107" s="255"/>
      <c r="C107" s="235" t="s">
        <v>279</v>
      </c>
      <c r="D107" s="235"/>
      <c r="E107" s="235"/>
      <c r="F107" s="254" t="s">
        <v>271</v>
      </c>
      <c r="G107" s="235"/>
      <c r="H107" s="235" t="s">
        <v>310</v>
      </c>
      <c r="I107" s="235" t="s">
        <v>281</v>
      </c>
      <c r="J107" s="235"/>
      <c r="K107" s="246"/>
    </row>
    <row r="108" spans="2:11" ht="15" customHeight="1">
      <c r="B108" s="255"/>
      <c r="C108" s="235" t="s">
        <v>290</v>
      </c>
      <c r="D108" s="235"/>
      <c r="E108" s="235"/>
      <c r="F108" s="254" t="s">
        <v>277</v>
      </c>
      <c r="G108" s="235"/>
      <c r="H108" s="235" t="s">
        <v>310</v>
      </c>
      <c r="I108" s="235" t="s">
        <v>273</v>
      </c>
      <c r="J108" s="235">
        <v>50</v>
      </c>
      <c r="K108" s="246"/>
    </row>
    <row r="109" spans="2:11" ht="15" customHeight="1">
      <c r="B109" s="255"/>
      <c r="C109" s="235" t="s">
        <v>298</v>
      </c>
      <c r="D109" s="235"/>
      <c r="E109" s="235"/>
      <c r="F109" s="254" t="s">
        <v>277</v>
      </c>
      <c r="G109" s="235"/>
      <c r="H109" s="235" t="s">
        <v>310</v>
      </c>
      <c r="I109" s="235" t="s">
        <v>273</v>
      </c>
      <c r="J109" s="235">
        <v>50</v>
      </c>
      <c r="K109" s="246"/>
    </row>
    <row r="110" spans="2:11" ht="15" customHeight="1">
      <c r="B110" s="255"/>
      <c r="C110" s="235" t="s">
        <v>296</v>
      </c>
      <c r="D110" s="235"/>
      <c r="E110" s="235"/>
      <c r="F110" s="254" t="s">
        <v>277</v>
      </c>
      <c r="G110" s="235"/>
      <c r="H110" s="235" t="s">
        <v>310</v>
      </c>
      <c r="I110" s="235" t="s">
        <v>273</v>
      </c>
      <c r="J110" s="235">
        <v>50</v>
      </c>
      <c r="K110" s="246"/>
    </row>
    <row r="111" spans="2:11" ht="15" customHeight="1">
      <c r="B111" s="255"/>
      <c r="C111" s="235" t="s">
        <v>50</v>
      </c>
      <c r="D111" s="235"/>
      <c r="E111" s="235"/>
      <c r="F111" s="254" t="s">
        <v>271</v>
      </c>
      <c r="G111" s="235"/>
      <c r="H111" s="235" t="s">
        <v>311</v>
      </c>
      <c r="I111" s="235" t="s">
        <v>273</v>
      </c>
      <c r="J111" s="235">
        <v>20</v>
      </c>
      <c r="K111" s="246"/>
    </row>
    <row r="112" spans="2:11" ht="15" customHeight="1">
      <c r="B112" s="255"/>
      <c r="C112" s="235" t="s">
        <v>312</v>
      </c>
      <c r="D112" s="235"/>
      <c r="E112" s="235"/>
      <c r="F112" s="254" t="s">
        <v>271</v>
      </c>
      <c r="G112" s="235"/>
      <c r="H112" s="235" t="s">
        <v>313</v>
      </c>
      <c r="I112" s="235" t="s">
        <v>273</v>
      </c>
      <c r="J112" s="235">
        <v>120</v>
      </c>
      <c r="K112" s="246"/>
    </row>
    <row r="113" spans="2:11" ht="15" customHeight="1">
      <c r="B113" s="255"/>
      <c r="C113" s="235" t="s">
        <v>35</v>
      </c>
      <c r="D113" s="235"/>
      <c r="E113" s="235"/>
      <c r="F113" s="254" t="s">
        <v>271</v>
      </c>
      <c r="G113" s="235"/>
      <c r="H113" s="235" t="s">
        <v>314</v>
      </c>
      <c r="I113" s="235" t="s">
        <v>305</v>
      </c>
      <c r="J113" s="235"/>
      <c r="K113" s="246"/>
    </row>
    <row r="114" spans="2:11" ht="15" customHeight="1">
      <c r="B114" s="255"/>
      <c r="C114" s="235" t="s">
        <v>45</v>
      </c>
      <c r="D114" s="235"/>
      <c r="E114" s="235"/>
      <c r="F114" s="254" t="s">
        <v>271</v>
      </c>
      <c r="G114" s="235"/>
      <c r="H114" s="235" t="s">
        <v>315</v>
      </c>
      <c r="I114" s="235" t="s">
        <v>305</v>
      </c>
      <c r="J114" s="235"/>
      <c r="K114" s="246"/>
    </row>
    <row r="115" spans="2:11" ht="15" customHeight="1">
      <c r="B115" s="255"/>
      <c r="C115" s="235" t="s">
        <v>54</v>
      </c>
      <c r="D115" s="235"/>
      <c r="E115" s="235"/>
      <c r="F115" s="254" t="s">
        <v>271</v>
      </c>
      <c r="G115" s="235"/>
      <c r="H115" s="235" t="s">
        <v>316</v>
      </c>
      <c r="I115" s="235" t="s">
        <v>317</v>
      </c>
      <c r="J115" s="235"/>
      <c r="K115" s="246"/>
    </row>
    <row r="116" spans="2:11" ht="15" customHeight="1">
      <c r="B116" s="258"/>
      <c r="C116" s="264"/>
      <c r="D116" s="264"/>
      <c r="E116" s="264"/>
      <c r="F116" s="264"/>
      <c r="G116" s="264"/>
      <c r="H116" s="264"/>
      <c r="I116" s="264"/>
      <c r="J116" s="264"/>
      <c r="K116" s="260"/>
    </row>
    <row r="117" spans="2:11" ht="18.75" customHeight="1">
      <c r="B117" s="265"/>
      <c r="C117" s="231"/>
      <c r="D117" s="231"/>
      <c r="E117" s="231"/>
      <c r="F117" s="266"/>
      <c r="G117" s="231"/>
      <c r="H117" s="231"/>
      <c r="I117" s="231"/>
      <c r="J117" s="231"/>
      <c r="K117" s="265"/>
    </row>
    <row r="118" spans="2:11" ht="18.75" customHeight="1"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</row>
    <row r="119" spans="2:11" ht="7.5" customHeight="1">
      <c r="B119" s="267"/>
      <c r="C119" s="268"/>
      <c r="D119" s="268"/>
      <c r="E119" s="268"/>
      <c r="F119" s="268"/>
      <c r="G119" s="268"/>
      <c r="H119" s="268"/>
      <c r="I119" s="268"/>
      <c r="J119" s="268"/>
      <c r="K119" s="269"/>
    </row>
    <row r="120" spans="2:11" ht="45" customHeight="1">
      <c r="B120" s="270"/>
      <c r="C120" s="349" t="s">
        <v>318</v>
      </c>
      <c r="D120" s="349"/>
      <c r="E120" s="349"/>
      <c r="F120" s="349"/>
      <c r="G120" s="349"/>
      <c r="H120" s="349"/>
      <c r="I120" s="349"/>
      <c r="J120" s="349"/>
      <c r="K120" s="271"/>
    </row>
    <row r="121" spans="2:11" ht="17.25" customHeight="1">
      <c r="B121" s="272"/>
      <c r="C121" s="247" t="s">
        <v>265</v>
      </c>
      <c r="D121" s="247"/>
      <c r="E121" s="247"/>
      <c r="F121" s="247" t="s">
        <v>266</v>
      </c>
      <c r="G121" s="248"/>
      <c r="H121" s="247" t="s">
        <v>100</v>
      </c>
      <c r="I121" s="247" t="s">
        <v>54</v>
      </c>
      <c r="J121" s="247" t="s">
        <v>267</v>
      </c>
      <c r="K121" s="273"/>
    </row>
    <row r="122" spans="2:11" ht="17.25" customHeight="1">
      <c r="B122" s="272"/>
      <c r="C122" s="249" t="s">
        <v>268</v>
      </c>
      <c r="D122" s="249"/>
      <c r="E122" s="249"/>
      <c r="F122" s="250" t="s">
        <v>269</v>
      </c>
      <c r="G122" s="251"/>
      <c r="H122" s="249"/>
      <c r="I122" s="249"/>
      <c r="J122" s="249" t="s">
        <v>270</v>
      </c>
      <c r="K122" s="273"/>
    </row>
    <row r="123" spans="2:11" ht="5.25" customHeight="1">
      <c r="B123" s="274"/>
      <c r="C123" s="252"/>
      <c r="D123" s="252"/>
      <c r="E123" s="252"/>
      <c r="F123" s="252"/>
      <c r="G123" s="235"/>
      <c r="H123" s="252"/>
      <c r="I123" s="252"/>
      <c r="J123" s="252"/>
      <c r="K123" s="275"/>
    </row>
    <row r="124" spans="2:11" ht="15" customHeight="1">
      <c r="B124" s="274"/>
      <c r="C124" s="235" t="s">
        <v>274</v>
      </c>
      <c r="D124" s="252"/>
      <c r="E124" s="252"/>
      <c r="F124" s="254" t="s">
        <v>271</v>
      </c>
      <c r="G124" s="235"/>
      <c r="H124" s="235" t="s">
        <v>310</v>
      </c>
      <c r="I124" s="235" t="s">
        <v>273</v>
      </c>
      <c r="J124" s="235">
        <v>120</v>
      </c>
      <c r="K124" s="276"/>
    </row>
    <row r="125" spans="2:11" ht="15" customHeight="1">
      <c r="B125" s="274"/>
      <c r="C125" s="235" t="s">
        <v>319</v>
      </c>
      <c r="D125" s="235"/>
      <c r="E125" s="235"/>
      <c r="F125" s="254" t="s">
        <v>271</v>
      </c>
      <c r="G125" s="235"/>
      <c r="H125" s="235" t="s">
        <v>320</v>
      </c>
      <c r="I125" s="235" t="s">
        <v>273</v>
      </c>
      <c r="J125" s="235" t="s">
        <v>321</v>
      </c>
      <c r="K125" s="276"/>
    </row>
    <row r="126" spans="2:11" ht="15" customHeight="1">
      <c r="B126" s="274"/>
      <c r="C126" s="235" t="s">
        <v>220</v>
      </c>
      <c r="D126" s="235"/>
      <c r="E126" s="235"/>
      <c r="F126" s="254" t="s">
        <v>271</v>
      </c>
      <c r="G126" s="235"/>
      <c r="H126" s="235" t="s">
        <v>322</v>
      </c>
      <c r="I126" s="235" t="s">
        <v>273</v>
      </c>
      <c r="J126" s="235" t="s">
        <v>321</v>
      </c>
      <c r="K126" s="276"/>
    </row>
    <row r="127" spans="2:11" ht="15" customHeight="1">
      <c r="B127" s="274"/>
      <c r="C127" s="235" t="s">
        <v>282</v>
      </c>
      <c r="D127" s="235"/>
      <c r="E127" s="235"/>
      <c r="F127" s="254" t="s">
        <v>277</v>
      </c>
      <c r="G127" s="235"/>
      <c r="H127" s="235" t="s">
        <v>283</v>
      </c>
      <c r="I127" s="235" t="s">
        <v>273</v>
      </c>
      <c r="J127" s="235">
        <v>15</v>
      </c>
      <c r="K127" s="276"/>
    </row>
    <row r="128" spans="2:11" ht="15" customHeight="1">
      <c r="B128" s="274"/>
      <c r="C128" s="256" t="s">
        <v>284</v>
      </c>
      <c r="D128" s="256"/>
      <c r="E128" s="256"/>
      <c r="F128" s="257" t="s">
        <v>277</v>
      </c>
      <c r="G128" s="256"/>
      <c r="H128" s="256" t="s">
        <v>285</v>
      </c>
      <c r="I128" s="256" t="s">
        <v>273</v>
      </c>
      <c r="J128" s="256">
        <v>15</v>
      </c>
      <c r="K128" s="276"/>
    </row>
    <row r="129" spans="2:11" ht="15" customHeight="1">
      <c r="B129" s="274"/>
      <c r="C129" s="256" t="s">
        <v>286</v>
      </c>
      <c r="D129" s="256"/>
      <c r="E129" s="256"/>
      <c r="F129" s="257" t="s">
        <v>277</v>
      </c>
      <c r="G129" s="256"/>
      <c r="H129" s="256" t="s">
        <v>287</v>
      </c>
      <c r="I129" s="256" t="s">
        <v>273</v>
      </c>
      <c r="J129" s="256">
        <v>20</v>
      </c>
      <c r="K129" s="276"/>
    </row>
    <row r="130" spans="2:11" ht="15" customHeight="1">
      <c r="B130" s="274"/>
      <c r="C130" s="256" t="s">
        <v>288</v>
      </c>
      <c r="D130" s="256"/>
      <c r="E130" s="256"/>
      <c r="F130" s="257" t="s">
        <v>277</v>
      </c>
      <c r="G130" s="256"/>
      <c r="H130" s="256" t="s">
        <v>289</v>
      </c>
      <c r="I130" s="256" t="s">
        <v>273</v>
      </c>
      <c r="J130" s="256">
        <v>20</v>
      </c>
      <c r="K130" s="276"/>
    </row>
    <row r="131" spans="2:11" ht="15" customHeight="1">
      <c r="B131" s="274"/>
      <c r="C131" s="235" t="s">
        <v>276</v>
      </c>
      <c r="D131" s="235"/>
      <c r="E131" s="235"/>
      <c r="F131" s="254" t="s">
        <v>277</v>
      </c>
      <c r="G131" s="235"/>
      <c r="H131" s="235" t="s">
        <v>310</v>
      </c>
      <c r="I131" s="235" t="s">
        <v>273</v>
      </c>
      <c r="J131" s="235">
        <v>50</v>
      </c>
      <c r="K131" s="276"/>
    </row>
    <row r="132" spans="2:11" ht="15" customHeight="1">
      <c r="B132" s="274"/>
      <c r="C132" s="235" t="s">
        <v>290</v>
      </c>
      <c r="D132" s="235"/>
      <c r="E132" s="235"/>
      <c r="F132" s="254" t="s">
        <v>277</v>
      </c>
      <c r="G132" s="235"/>
      <c r="H132" s="235" t="s">
        <v>310</v>
      </c>
      <c r="I132" s="235" t="s">
        <v>273</v>
      </c>
      <c r="J132" s="235">
        <v>50</v>
      </c>
      <c r="K132" s="276"/>
    </row>
    <row r="133" spans="2:11" ht="15" customHeight="1">
      <c r="B133" s="274"/>
      <c r="C133" s="235" t="s">
        <v>296</v>
      </c>
      <c r="D133" s="235"/>
      <c r="E133" s="235"/>
      <c r="F133" s="254" t="s">
        <v>277</v>
      </c>
      <c r="G133" s="235"/>
      <c r="H133" s="235" t="s">
        <v>310</v>
      </c>
      <c r="I133" s="235" t="s">
        <v>273</v>
      </c>
      <c r="J133" s="235">
        <v>50</v>
      </c>
      <c r="K133" s="276"/>
    </row>
    <row r="134" spans="2:11" ht="15" customHeight="1">
      <c r="B134" s="274"/>
      <c r="C134" s="235" t="s">
        <v>298</v>
      </c>
      <c r="D134" s="235"/>
      <c r="E134" s="235"/>
      <c r="F134" s="254" t="s">
        <v>277</v>
      </c>
      <c r="G134" s="235"/>
      <c r="H134" s="235" t="s">
        <v>310</v>
      </c>
      <c r="I134" s="235" t="s">
        <v>273</v>
      </c>
      <c r="J134" s="235">
        <v>50</v>
      </c>
      <c r="K134" s="276"/>
    </row>
    <row r="135" spans="2:11" ht="15" customHeight="1">
      <c r="B135" s="274"/>
      <c r="C135" s="235" t="s">
        <v>105</v>
      </c>
      <c r="D135" s="235"/>
      <c r="E135" s="235"/>
      <c r="F135" s="254" t="s">
        <v>277</v>
      </c>
      <c r="G135" s="235"/>
      <c r="H135" s="235" t="s">
        <v>323</v>
      </c>
      <c r="I135" s="235" t="s">
        <v>273</v>
      </c>
      <c r="J135" s="235">
        <v>255</v>
      </c>
      <c r="K135" s="276"/>
    </row>
    <row r="136" spans="2:11" ht="15" customHeight="1">
      <c r="B136" s="274"/>
      <c r="C136" s="235" t="s">
        <v>300</v>
      </c>
      <c r="D136" s="235"/>
      <c r="E136" s="235"/>
      <c r="F136" s="254" t="s">
        <v>271</v>
      </c>
      <c r="G136" s="235"/>
      <c r="H136" s="235" t="s">
        <v>324</v>
      </c>
      <c r="I136" s="235" t="s">
        <v>302</v>
      </c>
      <c r="J136" s="235"/>
      <c r="K136" s="276"/>
    </row>
    <row r="137" spans="2:11" ht="15" customHeight="1">
      <c r="B137" s="274"/>
      <c r="C137" s="235" t="s">
        <v>303</v>
      </c>
      <c r="D137" s="235"/>
      <c r="E137" s="235"/>
      <c r="F137" s="254" t="s">
        <v>271</v>
      </c>
      <c r="G137" s="235"/>
      <c r="H137" s="235" t="s">
        <v>325</v>
      </c>
      <c r="I137" s="235" t="s">
        <v>305</v>
      </c>
      <c r="J137" s="235"/>
      <c r="K137" s="276"/>
    </row>
    <row r="138" spans="2:11" ht="15" customHeight="1">
      <c r="B138" s="274"/>
      <c r="C138" s="235" t="s">
        <v>306</v>
      </c>
      <c r="D138" s="235"/>
      <c r="E138" s="235"/>
      <c r="F138" s="254" t="s">
        <v>271</v>
      </c>
      <c r="G138" s="235"/>
      <c r="H138" s="235" t="s">
        <v>306</v>
      </c>
      <c r="I138" s="235" t="s">
        <v>305</v>
      </c>
      <c r="J138" s="235"/>
      <c r="K138" s="276"/>
    </row>
    <row r="139" spans="2:11" ht="15" customHeight="1">
      <c r="B139" s="274"/>
      <c r="C139" s="235" t="s">
        <v>35</v>
      </c>
      <c r="D139" s="235"/>
      <c r="E139" s="235"/>
      <c r="F139" s="254" t="s">
        <v>271</v>
      </c>
      <c r="G139" s="235"/>
      <c r="H139" s="235" t="s">
        <v>326</v>
      </c>
      <c r="I139" s="235" t="s">
        <v>305</v>
      </c>
      <c r="J139" s="235"/>
      <c r="K139" s="276"/>
    </row>
    <row r="140" spans="2:11" ht="15" customHeight="1">
      <c r="B140" s="274"/>
      <c r="C140" s="235" t="s">
        <v>327</v>
      </c>
      <c r="D140" s="235"/>
      <c r="E140" s="235"/>
      <c r="F140" s="254" t="s">
        <v>271</v>
      </c>
      <c r="G140" s="235"/>
      <c r="H140" s="235" t="s">
        <v>328</v>
      </c>
      <c r="I140" s="235" t="s">
        <v>305</v>
      </c>
      <c r="J140" s="235"/>
      <c r="K140" s="276"/>
    </row>
    <row r="141" spans="2:11" ht="15" customHeight="1">
      <c r="B141" s="277"/>
      <c r="C141" s="278"/>
      <c r="D141" s="278"/>
      <c r="E141" s="278"/>
      <c r="F141" s="278"/>
      <c r="G141" s="278"/>
      <c r="H141" s="278"/>
      <c r="I141" s="278"/>
      <c r="J141" s="278"/>
      <c r="K141" s="279"/>
    </row>
    <row r="142" spans="2:11" ht="18.75" customHeight="1">
      <c r="B142" s="231"/>
      <c r="C142" s="231"/>
      <c r="D142" s="231"/>
      <c r="E142" s="231"/>
      <c r="F142" s="266"/>
      <c r="G142" s="231"/>
      <c r="H142" s="231"/>
      <c r="I142" s="231"/>
      <c r="J142" s="231"/>
      <c r="K142" s="231"/>
    </row>
    <row r="143" spans="2:11" ht="18.75" customHeight="1"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</row>
    <row r="144" spans="2:11" ht="7.5" customHeight="1">
      <c r="B144" s="242"/>
      <c r="C144" s="243"/>
      <c r="D144" s="243"/>
      <c r="E144" s="243"/>
      <c r="F144" s="243"/>
      <c r="G144" s="243"/>
      <c r="H144" s="243"/>
      <c r="I144" s="243"/>
      <c r="J144" s="243"/>
      <c r="K144" s="244"/>
    </row>
    <row r="145" spans="2:11" ht="45" customHeight="1">
      <c r="B145" s="245"/>
      <c r="C145" s="350" t="s">
        <v>329</v>
      </c>
      <c r="D145" s="350"/>
      <c r="E145" s="350"/>
      <c r="F145" s="350"/>
      <c r="G145" s="350"/>
      <c r="H145" s="350"/>
      <c r="I145" s="350"/>
      <c r="J145" s="350"/>
      <c r="K145" s="246"/>
    </row>
    <row r="146" spans="2:11" ht="17.25" customHeight="1">
      <c r="B146" s="245"/>
      <c r="C146" s="247" t="s">
        <v>265</v>
      </c>
      <c r="D146" s="247"/>
      <c r="E146" s="247"/>
      <c r="F146" s="247" t="s">
        <v>266</v>
      </c>
      <c r="G146" s="248"/>
      <c r="H146" s="247" t="s">
        <v>100</v>
      </c>
      <c r="I146" s="247" t="s">
        <v>54</v>
      </c>
      <c r="J146" s="247" t="s">
        <v>267</v>
      </c>
      <c r="K146" s="246"/>
    </row>
    <row r="147" spans="2:11" ht="17.25" customHeight="1">
      <c r="B147" s="245"/>
      <c r="C147" s="249" t="s">
        <v>268</v>
      </c>
      <c r="D147" s="249"/>
      <c r="E147" s="249"/>
      <c r="F147" s="250" t="s">
        <v>269</v>
      </c>
      <c r="G147" s="251"/>
      <c r="H147" s="249"/>
      <c r="I147" s="249"/>
      <c r="J147" s="249" t="s">
        <v>270</v>
      </c>
      <c r="K147" s="246"/>
    </row>
    <row r="148" spans="2:11" ht="5.25" customHeight="1">
      <c r="B148" s="255"/>
      <c r="C148" s="252"/>
      <c r="D148" s="252"/>
      <c r="E148" s="252"/>
      <c r="F148" s="252"/>
      <c r="G148" s="253"/>
      <c r="H148" s="252"/>
      <c r="I148" s="252"/>
      <c r="J148" s="252"/>
      <c r="K148" s="276"/>
    </row>
    <row r="149" spans="2:11" ht="15" customHeight="1">
      <c r="B149" s="255"/>
      <c r="C149" s="280" t="s">
        <v>274</v>
      </c>
      <c r="D149" s="235"/>
      <c r="E149" s="235"/>
      <c r="F149" s="281" t="s">
        <v>271</v>
      </c>
      <c r="G149" s="235"/>
      <c r="H149" s="280" t="s">
        <v>310</v>
      </c>
      <c r="I149" s="280" t="s">
        <v>273</v>
      </c>
      <c r="J149" s="280">
        <v>120</v>
      </c>
      <c r="K149" s="276"/>
    </row>
    <row r="150" spans="2:11" ht="15" customHeight="1">
      <c r="B150" s="255"/>
      <c r="C150" s="280" t="s">
        <v>319</v>
      </c>
      <c r="D150" s="235"/>
      <c r="E150" s="235"/>
      <c r="F150" s="281" t="s">
        <v>271</v>
      </c>
      <c r="G150" s="235"/>
      <c r="H150" s="280" t="s">
        <v>330</v>
      </c>
      <c r="I150" s="280" t="s">
        <v>273</v>
      </c>
      <c r="J150" s="280" t="s">
        <v>321</v>
      </c>
      <c r="K150" s="276"/>
    </row>
    <row r="151" spans="2:11" ht="15" customHeight="1">
      <c r="B151" s="255"/>
      <c r="C151" s="280" t="s">
        <v>220</v>
      </c>
      <c r="D151" s="235"/>
      <c r="E151" s="235"/>
      <c r="F151" s="281" t="s">
        <v>271</v>
      </c>
      <c r="G151" s="235"/>
      <c r="H151" s="280" t="s">
        <v>331</v>
      </c>
      <c r="I151" s="280" t="s">
        <v>273</v>
      </c>
      <c r="J151" s="280" t="s">
        <v>321</v>
      </c>
      <c r="K151" s="276"/>
    </row>
    <row r="152" spans="2:11" ht="15" customHeight="1">
      <c r="B152" s="255"/>
      <c r="C152" s="280" t="s">
        <v>276</v>
      </c>
      <c r="D152" s="235"/>
      <c r="E152" s="235"/>
      <c r="F152" s="281" t="s">
        <v>277</v>
      </c>
      <c r="G152" s="235"/>
      <c r="H152" s="280" t="s">
        <v>310</v>
      </c>
      <c r="I152" s="280" t="s">
        <v>273</v>
      </c>
      <c r="J152" s="280">
        <v>50</v>
      </c>
      <c r="K152" s="276"/>
    </row>
    <row r="153" spans="2:11" ht="15" customHeight="1">
      <c r="B153" s="255"/>
      <c r="C153" s="280" t="s">
        <v>279</v>
      </c>
      <c r="D153" s="235"/>
      <c r="E153" s="235"/>
      <c r="F153" s="281" t="s">
        <v>271</v>
      </c>
      <c r="G153" s="235"/>
      <c r="H153" s="280" t="s">
        <v>310</v>
      </c>
      <c r="I153" s="280" t="s">
        <v>281</v>
      </c>
      <c r="J153" s="280"/>
      <c r="K153" s="276"/>
    </row>
    <row r="154" spans="2:11" ht="15" customHeight="1">
      <c r="B154" s="255"/>
      <c r="C154" s="280" t="s">
        <v>290</v>
      </c>
      <c r="D154" s="235"/>
      <c r="E154" s="235"/>
      <c r="F154" s="281" t="s">
        <v>277</v>
      </c>
      <c r="G154" s="235"/>
      <c r="H154" s="280" t="s">
        <v>310</v>
      </c>
      <c r="I154" s="280" t="s">
        <v>273</v>
      </c>
      <c r="J154" s="280">
        <v>50</v>
      </c>
      <c r="K154" s="276"/>
    </row>
    <row r="155" spans="2:11" ht="15" customHeight="1">
      <c r="B155" s="255"/>
      <c r="C155" s="280" t="s">
        <v>298</v>
      </c>
      <c r="D155" s="235"/>
      <c r="E155" s="235"/>
      <c r="F155" s="281" t="s">
        <v>277</v>
      </c>
      <c r="G155" s="235"/>
      <c r="H155" s="280" t="s">
        <v>310</v>
      </c>
      <c r="I155" s="280" t="s">
        <v>273</v>
      </c>
      <c r="J155" s="280">
        <v>50</v>
      </c>
      <c r="K155" s="276"/>
    </row>
    <row r="156" spans="2:11" ht="15" customHeight="1">
      <c r="B156" s="255"/>
      <c r="C156" s="280" t="s">
        <v>296</v>
      </c>
      <c r="D156" s="235"/>
      <c r="E156" s="235"/>
      <c r="F156" s="281" t="s">
        <v>277</v>
      </c>
      <c r="G156" s="235"/>
      <c r="H156" s="280" t="s">
        <v>310</v>
      </c>
      <c r="I156" s="280" t="s">
        <v>273</v>
      </c>
      <c r="J156" s="280">
        <v>50</v>
      </c>
      <c r="K156" s="276"/>
    </row>
    <row r="157" spans="2:11" ht="15" customHeight="1">
      <c r="B157" s="255"/>
      <c r="C157" s="280" t="s">
        <v>89</v>
      </c>
      <c r="D157" s="235"/>
      <c r="E157" s="235"/>
      <c r="F157" s="281" t="s">
        <v>271</v>
      </c>
      <c r="G157" s="235"/>
      <c r="H157" s="280" t="s">
        <v>332</v>
      </c>
      <c r="I157" s="280" t="s">
        <v>273</v>
      </c>
      <c r="J157" s="280" t="s">
        <v>333</v>
      </c>
      <c r="K157" s="276"/>
    </row>
    <row r="158" spans="2:11" ht="15" customHeight="1">
      <c r="B158" s="255"/>
      <c r="C158" s="280" t="s">
        <v>334</v>
      </c>
      <c r="D158" s="235"/>
      <c r="E158" s="235"/>
      <c r="F158" s="281" t="s">
        <v>271</v>
      </c>
      <c r="G158" s="235"/>
      <c r="H158" s="280" t="s">
        <v>335</v>
      </c>
      <c r="I158" s="280" t="s">
        <v>305</v>
      </c>
      <c r="J158" s="280"/>
      <c r="K158" s="276"/>
    </row>
    <row r="159" spans="2:11" ht="15" customHeight="1">
      <c r="B159" s="282"/>
      <c r="C159" s="264"/>
      <c r="D159" s="264"/>
      <c r="E159" s="264"/>
      <c r="F159" s="264"/>
      <c r="G159" s="264"/>
      <c r="H159" s="264"/>
      <c r="I159" s="264"/>
      <c r="J159" s="264"/>
      <c r="K159" s="283"/>
    </row>
    <row r="160" spans="2:11" ht="18.75" customHeight="1">
      <c r="B160" s="231"/>
      <c r="C160" s="235"/>
      <c r="D160" s="235"/>
      <c r="E160" s="235"/>
      <c r="F160" s="254"/>
      <c r="G160" s="235"/>
      <c r="H160" s="235"/>
      <c r="I160" s="235"/>
      <c r="J160" s="235"/>
      <c r="K160" s="231"/>
    </row>
    <row r="161" spans="2:11" ht="18.75" customHeight="1"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</row>
    <row r="162" spans="2:11" ht="7.5" customHeight="1">
      <c r="B162" s="223"/>
      <c r="C162" s="224"/>
      <c r="D162" s="224"/>
      <c r="E162" s="224"/>
      <c r="F162" s="224"/>
      <c r="G162" s="224"/>
      <c r="H162" s="224"/>
      <c r="I162" s="224"/>
      <c r="J162" s="224"/>
      <c r="K162" s="225"/>
    </row>
    <row r="163" spans="2:11" ht="45" customHeight="1">
      <c r="B163" s="226"/>
      <c r="C163" s="349" t="s">
        <v>336</v>
      </c>
      <c r="D163" s="349"/>
      <c r="E163" s="349"/>
      <c r="F163" s="349"/>
      <c r="G163" s="349"/>
      <c r="H163" s="349"/>
      <c r="I163" s="349"/>
      <c r="J163" s="349"/>
      <c r="K163" s="227"/>
    </row>
    <row r="164" spans="2:11" ht="17.25" customHeight="1">
      <c r="B164" s="226"/>
      <c r="C164" s="247" t="s">
        <v>265</v>
      </c>
      <c r="D164" s="247"/>
      <c r="E164" s="247"/>
      <c r="F164" s="247" t="s">
        <v>266</v>
      </c>
      <c r="G164" s="284"/>
      <c r="H164" s="285" t="s">
        <v>100</v>
      </c>
      <c r="I164" s="285" t="s">
        <v>54</v>
      </c>
      <c r="J164" s="247" t="s">
        <v>267</v>
      </c>
      <c r="K164" s="227"/>
    </row>
    <row r="165" spans="2:11" ht="17.25" customHeight="1">
      <c r="B165" s="228"/>
      <c r="C165" s="249" t="s">
        <v>268</v>
      </c>
      <c r="D165" s="249"/>
      <c r="E165" s="249"/>
      <c r="F165" s="250" t="s">
        <v>269</v>
      </c>
      <c r="G165" s="286"/>
      <c r="H165" s="287"/>
      <c r="I165" s="287"/>
      <c r="J165" s="249" t="s">
        <v>270</v>
      </c>
      <c r="K165" s="229"/>
    </row>
    <row r="166" spans="2:11" ht="5.25" customHeight="1">
      <c r="B166" s="255"/>
      <c r="C166" s="252"/>
      <c r="D166" s="252"/>
      <c r="E166" s="252"/>
      <c r="F166" s="252"/>
      <c r="G166" s="253"/>
      <c r="H166" s="252"/>
      <c r="I166" s="252"/>
      <c r="J166" s="252"/>
      <c r="K166" s="276"/>
    </row>
    <row r="167" spans="2:11" ht="15" customHeight="1">
      <c r="B167" s="255"/>
      <c r="C167" s="235" t="s">
        <v>274</v>
      </c>
      <c r="D167" s="235"/>
      <c r="E167" s="235"/>
      <c r="F167" s="254" t="s">
        <v>271</v>
      </c>
      <c r="G167" s="235"/>
      <c r="H167" s="235" t="s">
        <v>310</v>
      </c>
      <c r="I167" s="235" t="s">
        <v>273</v>
      </c>
      <c r="J167" s="235">
        <v>120</v>
      </c>
      <c r="K167" s="276"/>
    </row>
    <row r="168" spans="2:11" ht="15" customHeight="1">
      <c r="B168" s="255"/>
      <c r="C168" s="235" t="s">
        <v>319</v>
      </c>
      <c r="D168" s="235"/>
      <c r="E168" s="235"/>
      <c r="F168" s="254" t="s">
        <v>271</v>
      </c>
      <c r="G168" s="235"/>
      <c r="H168" s="235" t="s">
        <v>320</v>
      </c>
      <c r="I168" s="235" t="s">
        <v>273</v>
      </c>
      <c r="J168" s="235" t="s">
        <v>321</v>
      </c>
      <c r="K168" s="276"/>
    </row>
    <row r="169" spans="2:11" ht="15" customHeight="1">
      <c r="B169" s="255"/>
      <c r="C169" s="235" t="s">
        <v>220</v>
      </c>
      <c r="D169" s="235"/>
      <c r="E169" s="235"/>
      <c r="F169" s="254" t="s">
        <v>271</v>
      </c>
      <c r="G169" s="235"/>
      <c r="H169" s="235" t="s">
        <v>337</v>
      </c>
      <c r="I169" s="235" t="s">
        <v>273</v>
      </c>
      <c r="J169" s="235" t="s">
        <v>321</v>
      </c>
      <c r="K169" s="276"/>
    </row>
    <row r="170" spans="2:11" ht="15" customHeight="1">
      <c r="B170" s="255"/>
      <c r="C170" s="235" t="s">
        <v>276</v>
      </c>
      <c r="D170" s="235"/>
      <c r="E170" s="235"/>
      <c r="F170" s="254" t="s">
        <v>277</v>
      </c>
      <c r="G170" s="235"/>
      <c r="H170" s="235" t="s">
        <v>337</v>
      </c>
      <c r="I170" s="235" t="s">
        <v>273</v>
      </c>
      <c r="J170" s="235">
        <v>50</v>
      </c>
      <c r="K170" s="276"/>
    </row>
    <row r="171" spans="2:11" ht="15" customHeight="1">
      <c r="B171" s="255"/>
      <c r="C171" s="235" t="s">
        <v>279</v>
      </c>
      <c r="D171" s="235"/>
      <c r="E171" s="235"/>
      <c r="F171" s="254" t="s">
        <v>271</v>
      </c>
      <c r="G171" s="235"/>
      <c r="H171" s="235" t="s">
        <v>337</v>
      </c>
      <c r="I171" s="235" t="s">
        <v>281</v>
      </c>
      <c r="J171" s="235"/>
      <c r="K171" s="276"/>
    </row>
    <row r="172" spans="2:11" ht="15" customHeight="1">
      <c r="B172" s="255"/>
      <c r="C172" s="235" t="s">
        <v>290</v>
      </c>
      <c r="D172" s="235"/>
      <c r="E172" s="235"/>
      <c r="F172" s="254" t="s">
        <v>277</v>
      </c>
      <c r="G172" s="235"/>
      <c r="H172" s="235" t="s">
        <v>337</v>
      </c>
      <c r="I172" s="235" t="s">
        <v>273</v>
      </c>
      <c r="J172" s="235">
        <v>50</v>
      </c>
      <c r="K172" s="276"/>
    </row>
    <row r="173" spans="2:11" ht="15" customHeight="1">
      <c r="B173" s="255"/>
      <c r="C173" s="235" t="s">
        <v>298</v>
      </c>
      <c r="D173" s="235"/>
      <c r="E173" s="235"/>
      <c r="F173" s="254" t="s">
        <v>277</v>
      </c>
      <c r="G173" s="235"/>
      <c r="H173" s="235" t="s">
        <v>337</v>
      </c>
      <c r="I173" s="235" t="s">
        <v>273</v>
      </c>
      <c r="J173" s="235">
        <v>50</v>
      </c>
      <c r="K173" s="276"/>
    </row>
    <row r="174" spans="2:11" ht="15" customHeight="1">
      <c r="B174" s="255"/>
      <c r="C174" s="235" t="s">
        <v>296</v>
      </c>
      <c r="D174" s="235"/>
      <c r="E174" s="235"/>
      <c r="F174" s="254" t="s">
        <v>277</v>
      </c>
      <c r="G174" s="235"/>
      <c r="H174" s="235" t="s">
        <v>337</v>
      </c>
      <c r="I174" s="235" t="s">
        <v>273</v>
      </c>
      <c r="J174" s="235">
        <v>50</v>
      </c>
      <c r="K174" s="276"/>
    </row>
    <row r="175" spans="2:11" ht="15" customHeight="1">
      <c r="B175" s="255"/>
      <c r="C175" s="235" t="s">
        <v>99</v>
      </c>
      <c r="D175" s="235"/>
      <c r="E175" s="235"/>
      <c r="F175" s="254" t="s">
        <v>271</v>
      </c>
      <c r="G175" s="235"/>
      <c r="H175" s="235" t="s">
        <v>338</v>
      </c>
      <c r="I175" s="235" t="s">
        <v>339</v>
      </c>
      <c r="J175" s="235"/>
      <c r="K175" s="276"/>
    </row>
    <row r="176" spans="2:11" ht="15" customHeight="1">
      <c r="B176" s="255"/>
      <c r="C176" s="235" t="s">
        <v>54</v>
      </c>
      <c r="D176" s="235"/>
      <c r="E176" s="235"/>
      <c r="F176" s="254" t="s">
        <v>271</v>
      </c>
      <c r="G176" s="235"/>
      <c r="H176" s="235" t="s">
        <v>340</v>
      </c>
      <c r="I176" s="235" t="s">
        <v>341</v>
      </c>
      <c r="J176" s="235">
        <v>1</v>
      </c>
      <c r="K176" s="276"/>
    </row>
    <row r="177" spans="2:11" ht="15" customHeight="1">
      <c r="B177" s="255"/>
      <c r="C177" s="235" t="s">
        <v>50</v>
      </c>
      <c r="D177" s="235"/>
      <c r="E177" s="235"/>
      <c r="F177" s="254" t="s">
        <v>271</v>
      </c>
      <c r="G177" s="235"/>
      <c r="H177" s="235" t="s">
        <v>342</v>
      </c>
      <c r="I177" s="235" t="s">
        <v>273</v>
      </c>
      <c r="J177" s="235">
        <v>20</v>
      </c>
      <c r="K177" s="276"/>
    </row>
    <row r="178" spans="2:11" ht="15" customHeight="1">
      <c r="B178" s="255"/>
      <c r="C178" s="235" t="s">
        <v>100</v>
      </c>
      <c r="D178" s="235"/>
      <c r="E178" s="235"/>
      <c r="F178" s="254" t="s">
        <v>271</v>
      </c>
      <c r="G178" s="235"/>
      <c r="H178" s="235" t="s">
        <v>343</v>
      </c>
      <c r="I178" s="235" t="s">
        <v>273</v>
      </c>
      <c r="J178" s="235">
        <v>255</v>
      </c>
      <c r="K178" s="276"/>
    </row>
    <row r="179" spans="2:11" ht="15" customHeight="1">
      <c r="B179" s="255"/>
      <c r="C179" s="235" t="s">
        <v>101</v>
      </c>
      <c r="D179" s="235"/>
      <c r="E179" s="235"/>
      <c r="F179" s="254" t="s">
        <v>271</v>
      </c>
      <c r="G179" s="235"/>
      <c r="H179" s="235" t="s">
        <v>236</v>
      </c>
      <c r="I179" s="235" t="s">
        <v>273</v>
      </c>
      <c r="J179" s="235">
        <v>10</v>
      </c>
      <c r="K179" s="276"/>
    </row>
    <row r="180" spans="2:11" ht="15" customHeight="1">
      <c r="B180" s="255"/>
      <c r="C180" s="235" t="s">
        <v>102</v>
      </c>
      <c r="D180" s="235"/>
      <c r="E180" s="235"/>
      <c r="F180" s="254" t="s">
        <v>271</v>
      </c>
      <c r="G180" s="235"/>
      <c r="H180" s="235" t="s">
        <v>344</v>
      </c>
      <c r="I180" s="235" t="s">
        <v>305</v>
      </c>
      <c r="J180" s="235"/>
      <c r="K180" s="276"/>
    </row>
    <row r="181" spans="2:11" ht="15" customHeight="1">
      <c r="B181" s="255"/>
      <c r="C181" s="235" t="s">
        <v>345</v>
      </c>
      <c r="D181" s="235"/>
      <c r="E181" s="235"/>
      <c r="F181" s="254" t="s">
        <v>271</v>
      </c>
      <c r="G181" s="235"/>
      <c r="H181" s="235" t="s">
        <v>346</v>
      </c>
      <c r="I181" s="235" t="s">
        <v>305</v>
      </c>
      <c r="J181" s="235"/>
      <c r="K181" s="276"/>
    </row>
    <row r="182" spans="2:11" ht="15" customHeight="1">
      <c r="B182" s="255"/>
      <c r="C182" s="235" t="s">
        <v>334</v>
      </c>
      <c r="D182" s="235"/>
      <c r="E182" s="235"/>
      <c r="F182" s="254" t="s">
        <v>271</v>
      </c>
      <c r="G182" s="235"/>
      <c r="H182" s="235" t="s">
        <v>347</v>
      </c>
      <c r="I182" s="235" t="s">
        <v>305</v>
      </c>
      <c r="J182" s="235"/>
      <c r="K182" s="276"/>
    </row>
    <row r="183" spans="2:11" ht="15" customHeight="1">
      <c r="B183" s="255"/>
      <c r="C183" s="235" t="s">
        <v>104</v>
      </c>
      <c r="D183" s="235"/>
      <c r="E183" s="235"/>
      <c r="F183" s="254" t="s">
        <v>277</v>
      </c>
      <c r="G183" s="235"/>
      <c r="H183" s="235" t="s">
        <v>348</v>
      </c>
      <c r="I183" s="235" t="s">
        <v>273</v>
      </c>
      <c r="J183" s="235">
        <v>50</v>
      </c>
      <c r="K183" s="276"/>
    </row>
    <row r="184" spans="2:11" ht="15" customHeight="1">
      <c r="B184" s="255"/>
      <c r="C184" s="235" t="s">
        <v>349</v>
      </c>
      <c r="D184" s="235"/>
      <c r="E184" s="235"/>
      <c r="F184" s="254" t="s">
        <v>277</v>
      </c>
      <c r="G184" s="235"/>
      <c r="H184" s="235" t="s">
        <v>350</v>
      </c>
      <c r="I184" s="235" t="s">
        <v>351</v>
      </c>
      <c r="J184" s="235"/>
      <c r="K184" s="276"/>
    </row>
    <row r="185" spans="2:11" ht="15" customHeight="1">
      <c r="B185" s="255"/>
      <c r="C185" s="235" t="s">
        <v>352</v>
      </c>
      <c r="D185" s="235"/>
      <c r="E185" s="235"/>
      <c r="F185" s="254" t="s">
        <v>277</v>
      </c>
      <c r="G185" s="235"/>
      <c r="H185" s="235" t="s">
        <v>353</v>
      </c>
      <c r="I185" s="235" t="s">
        <v>351</v>
      </c>
      <c r="J185" s="235"/>
      <c r="K185" s="276"/>
    </row>
    <row r="186" spans="2:11" ht="15" customHeight="1">
      <c r="B186" s="255"/>
      <c r="C186" s="235" t="s">
        <v>354</v>
      </c>
      <c r="D186" s="235"/>
      <c r="E186" s="235"/>
      <c r="F186" s="254" t="s">
        <v>277</v>
      </c>
      <c r="G186" s="235"/>
      <c r="H186" s="235" t="s">
        <v>355</v>
      </c>
      <c r="I186" s="235" t="s">
        <v>351</v>
      </c>
      <c r="J186" s="235"/>
      <c r="K186" s="276"/>
    </row>
    <row r="187" spans="2:11" ht="15" customHeight="1">
      <c r="B187" s="255"/>
      <c r="C187" s="288" t="s">
        <v>356</v>
      </c>
      <c r="D187" s="235"/>
      <c r="E187" s="235"/>
      <c r="F187" s="254" t="s">
        <v>277</v>
      </c>
      <c r="G187" s="235"/>
      <c r="H187" s="235" t="s">
        <v>357</v>
      </c>
      <c r="I187" s="235" t="s">
        <v>358</v>
      </c>
      <c r="J187" s="289" t="s">
        <v>359</v>
      </c>
      <c r="K187" s="276"/>
    </row>
    <row r="188" spans="2:11" ht="15" customHeight="1">
      <c r="B188" s="255"/>
      <c r="C188" s="240" t="s">
        <v>39</v>
      </c>
      <c r="D188" s="235"/>
      <c r="E188" s="235"/>
      <c r="F188" s="254" t="s">
        <v>271</v>
      </c>
      <c r="G188" s="235"/>
      <c r="H188" s="231" t="s">
        <v>360</v>
      </c>
      <c r="I188" s="235" t="s">
        <v>361</v>
      </c>
      <c r="J188" s="235"/>
      <c r="K188" s="276"/>
    </row>
    <row r="189" spans="2:11" ht="15" customHeight="1">
      <c r="B189" s="255"/>
      <c r="C189" s="240" t="s">
        <v>362</v>
      </c>
      <c r="D189" s="235"/>
      <c r="E189" s="235"/>
      <c r="F189" s="254" t="s">
        <v>271</v>
      </c>
      <c r="G189" s="235"/>
      <c r="H189" s="235" t="s">
        <v>363</v>
      </c>
      <c r="I189" s="235" t="s">
        <v>305</v>
      </c>
      <c r="J189" s="235"/>
      <c r="K189" s="276"/>
    </row>
    <row r="190" spans="2:11" ht="15" customHeight="1">
      <c r="B190" s="255"/>
      <c r="C190" s="240" t="s">
        <v>364</v>
      </c>
      <c r="D190" s="235"/>
      <c r="E190" s="235"/>
      <c r="F190" s="254" t="s">
        <v>271</v>
      </c>
      <c r="G190" s="235"/>
      <c r="H190" s="235" t="s">
        <v>365</v>
      </c>
      <c r="I190" s="235" t="s">
        <v>305</v>
      </c>
      <c r="J190" s="235"/>
      <c r="K190" s="276"/>
    </row>
    <row r="191" spans="2:11" ht="15" customHeight="1">
      <c r="B191" s="255"/>
      <c r="C191" s="240" t="s">
        <v>366</v>
      </c>
      <c r="D191" s="235"/>
      <c r="E191" s="235"/>
      <c r="F191" s="254" t="s">
        <v>277</v>
      </c>
      <c r="G191" s="235"/>
      <c r="H191" s="235" t="s">
        <v>367</v>
      </c>
      <c r="I191" s="235" t="s">
        <v>305</v>
      </c>
      <c r="J191" s="235"/>
      <c r="K191" s="276"/>
    </row>
    <row r="192" spans="2:11" ht="15" customHeight="1">
      <c r="B192" s="282"/>
      <c r="C192" s="290"/>
      <c r="D192" s="264"/>
      <c r="E192" s="264"/>
      <c r="F192" s="264"/>
      <c r="G192" s="264"/>
      <c r="H192" s="264"/>
      <c r="I192" s="264"/>
      <c r="J192" s="264"/>
      <c r="K192" s="283"/>
    </row>
    <row r="193" spans="2:11" ht="18.75" customHeight="1">
      <c r="B193" s="231"/>
      <c r="C193" s="235"/>
      <c r="D193" s="235"/>
      <c r="E193" s="235"/>
      <c r="F193" s="254"/>
      <c r="G193" s="235"/>
      <c r="H193" s="235"/>
      <c r="I193" s="235"/>
      <c r="J193" s="235"/>
      <c r="K193" s="231"/>
    </row>
    <row r="194" spans="2:11" ht="18.75" customHeight="1">
      <c r="B194" s="231"/>
      <c r="C194" s="235"/>
      <c r="D194" s="235"/>
      <c r="E194" s="235"/>
      <c r="F194" s="254"/>
      <c r="G194" s="235"/>
      <c r="H194" s="235"/>
      <c r="I194" s="235"/>
      <c r="J194" s="235"/>
      <c r="K194" s="231"/>
    </row>
    <row r="195" spans="2:11" ht="18.75" customHeight="1"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</row>
    <row r="196" spans="2:11">
      <c r="B196" s="223"/>
      <c r="C196" s="224"/>
      <c r="D196" s="224"/>
      <c r="E196" s="224"/>
      <c r="F196" s="224"/>
      <c r="G196" s="224"/>
      <c r="H196" s="224"/>
      <c r="I196" s="224"/>
      <c r="J196" s="224"/>
      <c r="K196" s="225"/>
    </row>
    <row r="197" spans="2:11" ht="21">
      <c r="B197" s="226"/>
      <c r="C197" s="349" t="s">
        <v>368</v>
      </c>
      <c r="D197" s="349"/>
      <c r="E197" s="349"/>
      <c r="F197" s="349"/>
      <c r="G197" s="349"/>
      <c r="H197" s="349"/>
      <c r="I197" s="349"/>
      <c r="J197" s="349"/>
      <c r="K197" s="227"/>
    </row>
    <row r="198" spans="2:11" ht="25.5" customHeight="1">
      <c r="B198" s="226"/>
      <c r="C198" s="291" t="s">
        <v>369</v>
      </c>
      <c r="D198" s="291"/>
      <c r="E198" s="291"/>
      <c r="F198" s="291" t="s">
        <v>370</v>
      </c>
      <c r="G198" s="292"/>
      <c r="H198" s="348" t="s">
        <v>371</v>
      </c>
      <c r="I198" s="348"/>
      <c r="J198" s="348"/>
      <c r="K198" s="227"/>
    </row>
    <row r="199" spans="2:11" ht="5.25" customHeight="1">
      <c r="B199" s="255"/>
      <c r="C199" s="252"/>
      <c r="D199" s="252"/>
      <c r="E199" s="252"/>
      <c r="F199" s="252"/>
      <c r="G199" s="235"/>
      <c r="H199" s="252"/>
      <c r="I199" s="252"/>
      <c r="J199" s="252"/>
      <c r="K199" s="276"/>
    </row>
    <row r="200" spans="2:11" ht="15" customHeight="1">
      <c r="B200" s="255"/>
      <c r="C200" s="235" t="s">
        <v>361</v>
      </c>
      <c r="D200" s="235"/>
      <c r="E200" s="235"/>
      <c r="F200" s="254" t="s">
        <v>40</v>
      </c>
      <c r="G200" s="235"/>
      <c r="H200" s="346" t="s">
        <v>372</v>
      </c>
      <c r="I200" s="346"/>
      <c r="J200" s="346"/>
      <c r="K200" s="276"/>
    </row>
    <row r="201" spans="2:11" ht="15" customHeight="1">
      <c r="B201" s="255"/>
      <c r="C201" s="261"/>
      <c r="D201" s="235"/>
      <c r="E201" s="235"/>
      <c r="F201" s="254" t="s">
        <v>41</v>
      </c>
      <c r="G201" s="235"/>
      <c r="H201" s="346" t="s">
        <v>373</v>
      </c>
      <c r="I201" s="346"/>
      <c r="J201" s="346"/>
      <c r="K201" s="276"/>
    </row>
    <row r="202" spans="2:11" ht="15" customHeight="1">
      <c r="B202" s="255"/>
      <c r="C202" s="261"/>
      <c r="D202" s="235"/>
      <c r="E202" s="235"/>
      <c r="F202" s="254" t="s">
        <v>44</v>
      </c>
      <c r="G202" s="235"/>
      <c r="H202" s="346" t="s">
        <v>374</v>
      </c>
      <c r="I202" s="346"/>
      <c r="J202" s="346"/>
      <c r="K202" s="276"/>
    </row>
    <row r="203" spans="2:11" ht="15" customHeight="1">
      <c r="B203" s="255"/>
      <c r="C203" s="235"/>
      <c r="D203" s="235"/>
      <c r="E203" s="235"/>
      <c r="F203" s="254" t="s">
        <v>42</v>
      </c>
      <c r="G203" s="235"/>
      <c r="H203" s="346" t="s">
        <v>375</v>
      </c>
      <c r="I203" s="346"/>
      <c r="J203" s="346"/>
      <c r="K203" s="276"/>
    </row>
    <row r="204" spans="2:11" ht="15" customHeight="1">
      <c r="B204" s="255"/>
      <c r="C204" s="235"/>
      <c r="D204" s="235"/>
      <c r="E204" s="235"/>
      <c r="F204" s="254" t="s">
        <v>43</v>
      </c>
      <c r="G204" s="235"/>
      <c r="H204" s="346" t="s">
        <v>376</v>
      </c>
      <c r="I204" s="346"/>
      <c r="J204" s="346"/>
      <c r="K204" s="276"/>
    </row>
    <row r="205" spans="2:11" ht="15" customHeight="1">
      <c r="B205" s="255"/>
      <c r="C205" s="235"/>
      <c r="D205" s="235"/>
      <c r="E205" s="235"/>
      <c r="F205" s="254"/>
      <c r="G205" s="235"/>
      <c r="H205" s="235"/>
      <c r="I205" s="235"/>
      <c r="J205" s="235"/>
      <c r="K205" s="276"/>
    </row>
    <row r="206" spans="2:11" ht="15" customHeight="1">
      <c r="B206" s="255"/>
      <c r="C206" s="235" t="s">
        <v>317</v>
      </c>
      <c r="D206" s="235"/>
      <c r="E206" s="235"/>
      <c r="F206" s="254" t="s">
        <v>76</v>
      </c>
      <c r="G206" s="235"/>
      <c r="H206" s="346" t="s">
        <v>377</v>
      </c>
      <c r="I206" s="346"/>
      <c r="J206" s="346"/>
      <c r="K206" s="276"/>
    </row>
    <row r="207" spans="2:11" ht="15" customHeight="1">
      <c r="B207" s="255"/>
      <c r="C207" s="261"/>
      <c r="D207" s="235"/>
      <c r="E207" s="235"/>
      <c r="F207" s="254" t="s">
        <v>214</v>
      </c>
      <c r="G207" s="235"/>
      <c r="H207" s="346" t="s">
        <v>215</v>
      </c>
      <c r="I207" s="346"/>
      <c r="J207" s="346"/>
      <c r="K207" s="276"/>
    </row>
    <row r="208" spans="2:11" ht="15" customHeight="1">
      <c r="B208" s="255"/>
      <c r="C208" s="235"/>
      <c r="D208" s="235"/>
      <c r="E208" s="235"/>
      <c r="F208" s="254" t="s">
        <v>212</v>
      </c>
      <c r="G208" s="235"/>
      <c r="H208" s="346" t="s">
        <v>378</v>
      </c>
      <c r="I208" s="346"/>
      <c r="J208" s="346"/>
      <c r="K208" s="276"/>
    </row>
    <row r="209" spans="2:11" ht="15" customHeight="1">
      <c r="B209" s="293"/>
      <c r="C209" s="261"/>
      <c r="D209" s="261"/>
      <c r="E209" s="261"/>
      <c r="F209" s="254" t="s">
        <v>216</v>
      </c>
      <c r="G209" s="240"/>
      <c r="H209" s="347" t="s">
        <v>217</v>
      </c>
      <c r="I209" s="347"/>
      <c r="J209" s="347"/>
      <c r="K209" s="294"/>
    </row>
    <row r="210" spans="2:11" ht="15" customHeight="1">
      <c r="B210" s="293"/>
      <c r="C210" s="261"/>
      <c r="D210" s="261"/>
      <c r="E210" s="261"/>
      <c r="F210" s="254" t="s">
        <v>218</v>
      </c>
      <c r="G210" s="240"/>
      <c r="H210" s="347" t="s">
        <v>379</v>
      </c>
      <c r="I210" s="347"/>
      <c r="J210" s="347"/>
      <c r="K210" s="294"/>
    </row>
    <row r="211" spans="2:11" ht="15" customHeight="1">
      <c r="B211" s="293"/>
      <c r="C211" s="261"/>
      <c r="D211" s="261"/>
      <c r="E211" s="261"/>
      <c r="F211" s="295"/>
      <c r="G211" s="240"/>
      <c r="H211" s="296"/>
      <c r="I211" s="296"/>
      <c r="J211" s="296"/>
      <c r="K211" s="294"/>
    </row>
    <row r="212" spans="2:11" ht="15" customHeight="1">
      <c r="B212" s="293"/>
      <c r="C212" s="235" t="s">
        <v>341</v>
      </c>
      <c r="D212" s="261"/>
      <c r="E212" s="261"/>
      <c r="F212" s="254">
        <v>1</v>
      </c>
      <c r="G212" s="240"/>
      <c r="H212" s="347" t="s">
        <v>380</v>
      </c>
      <c r="I212" s="347"/>
      <c r="J212" s="347"/>
      <c r="K212" s="294"/>
    </row>
    <row r="213" spans="2:11" ht="15" customHeight="1">
      <c r="B213" s="293"/>
      <c r="C213" s="261"/>
      <c r="D213" s="261"/>
      <c r="E213" s="261"/>
      <c r="F213" s="254">
        <v>2</v>
      </c>
      <c r="G213" s="240"/>
      <c r="H213" s="347" t="s">
        <v>381</v>
      </c>
      <c r="I213" s="347"/>
      <c r="J213" s="347"/>
      <c r="K213" s="294"/>
    </row>
    <row r="214" spans="2:11" ht="15" customHeight="1">
      <c r="B214" s="293"/>
      <c r="C214" s="261"/>
      <c r="D214" s="261"/>
      <c r="E214" s="261"/>
      <c r="F214" s="254">
        <v>3</v>
      </c>
      <c r="G214" s="240"/>
      <c r="H214" s="347" t="s">
        <v>382</v>
      </c>
      <c r="I214" s="347"/>
      <c r="J214" s="347"/>
      <c r="K214" s="294"/>
    </row>
    <row r="215" spans="2:11" ht="15" customHeight="1">
      <c r="B215" s="293"/>
      <c r="C215" s="261"/>
      <c r="D215" s="261"/>
      <c r="E215" s="261"/>
      <c r="F215" s="254">
        <v>4</v>
      </c>
      <c r="G215" s="240"/>
      <c r="H215" s="347" t="s">
        <v>383</v>
      </c>
      <c r="I215" s="347"/>
      <c r="J215" s="347"/>
      <c r="K215" s="294"/>
    </row>
    <row r="216" spans="2:11" ht="12.75" customHeight="1">
      <c r="B216" s="297"/>
      <c r="C216" s="298"/>
      <c r="D216" s="298"/>
      <c r="E216" s="298"/>
      <c r="F216" s="298"/>
      <c r="G216" s="298"/>
      <c r="H216" s="298"/>
      <c r="I216" s="298"/>
      <c r="J216" s="298"/>
      <c r="K216" s="299"/>
    </row>
  </sheetData>
  <sheetProtection password="CC35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NTZ 06 - Horkovod - demol...</vt:lpstr>
      <vt:lpstr>Pokyny pro vyplnění</vt:lpstr>
      <vt:lpstr>'NTZ 06 - Horkovod - demol...'!Názvy_tisku</vt:lpstr>
      <vt:lpstr>'Rekapitulace stavby'!Názvy_tisku</vt:lpstr>
      <vt:lpstr>'NTZ 06 - Horkovod - demol...'!Oblast_tisku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Jarolím</dc:creator>
  <cp:lastModifiedBy>Zbyněk Jarolím</cp:lastModifiedBy>
  <dcterms:created xsi:type="dcterms:W3CDTF">2017-05-24T08:23:01Z</dcterms:created>
  <dcterms:modified xsi:type="dcterms:W3CDTF">2017-05-24T08:23:04Z</dcterms:modified>
</cp:coreProperties>
</file>