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ROZPOČTY - výkazy výměr\ROZPOČTY výkazy výměr_finále\Výkaz výměr ÚSEK 4\"/>
    </mc:Choice>
  </mc:AlternateContent>
  <bookViews>
    <workbookView xWindow="135" yWindow="510" windowWidth="22710" windowHeight="13425"/>
  </bookViews>
  <sheets>
    <sheet name="ÚSEK 4 - NTZ 06 Horkovod,..." sheetId="5" r:id="rId1"/>
  </sheets>
  <definedNames>
    <definedName name="_xlnm.Print_Titles" localSheetId="0">'ÚSEK 4 - NTZ 06 Horkovod,...'!$127:$127</definedName>
    <definedName name="_xlnm.Print_Area" localSheetId="0">'ÚSEK 4 - NTZ 06 Horkovod,...'!$C$4:$Q$70,'ÚSEK 4 - NTZ 06 Horkovod,...'!$C$76:$Q$111,'ÚSEK 4 - NTZ 06 Horkovod,...'!$C$117:$Q$308</definedName>
  </definedNames>
  <calcPr calcId="152511"/>
</workbook>
</file>

<file path=xl/calcChain.xml><?xml version="1.0" encoding="utf-8"?>
<calcChain xmlns="http://schemas.openxmlformats.org/spreadsheetml/2006/main">
  <c r="N308" i="5" l="1"/>
  <c r="Y296" i="5"/>
  <c r="BI305" i="5"/>
  <c r="BH305" i="5"/>
  <c r="BG305" i="5"/>
  <c r="BF305" i="5"/>
  <c r="AA305" i="5"/>
  <c r="AA304" i="5" s="1"/>
  <c r="Y305" i="5"/>
  <c r="Y304" i="5" s="1"/>
  <c r="W305" i="5"/>
  <c r="W304" i="5" s="1"/>
  <c r="BK305" i="5"/>
  <c r="BK304" i="5" s="1"/>
  <c r="N304" i="5" s="1"/>
  <c r="N101" i="5" s="1"/>
  <c r="N305" i="5"/>
  <c r="BE305" i="5" s="1"/>
  <c r="BI301" i="5"/>
  <c r="BH301" i="5"/>
  <c r="BG301" i="5"/>
  <c r="BF301" i="5"/>
  <c r="BE301" i="5"/>
  <c r="AA301" i="5"/>
  <c r="AA300" i="5" s="1"/>
  <c r="Y301" i="5"/>
  <c r="Y300" i="5" s="1"/>
  <c r="W301" i="5"/>
  <c r="W300" i="5" s="1"/>
  <c r="BK301" i="5"/>
  <c r="BK300" i="5" s="1"/>
  <c r="N300" i="5" s="1"/>
  <c r="N100" i="5" s="1"/>
  <c r="N301" i="5"/>
  <c r="BI297" i="5"/>
  <c r="BH297" i="5"/>
  <c r="BG297" i="5"/>
  <c r="BF297" i="5"/>
  <c r="AA297" i="5"/>
  <c r="AA296" i="5" s="1"/>
  <c r="Y297" i="5"/>
  <c r="W297" i="5"/>
  <c r="W296" i="5" s="1"/>
  <c r="BK297" i="5"/>
  <c r="BK296" i="5" s="1"/>
  <c r="N296" i="5" s="1"/>
  <c r="N99" i="5" s="1"/>
  <c r="N297" i="5"/>
  <c r="BE297" i="5" s="1"/>
  <c r="BI293" i="5"/>
  <c r="BH293" i="5"/>
  <c r="BG293" i="5"/>
  <c r="BF293" i="5"/>
  <c r="AA293" i="5"/>
  <c r="Y293" i="5"/>
  <c r="W293" i="5"/>
  <c r="BK293" i="5"/>
  <c r="N293" i="5"/>
  <c r="BE293" i="5" s="1"/>
  <c r="BI290" i="5"/>
  <c r="BH290" i="5"/>
  <c r="BG290" i="5"/>
  <c r="BF290" i="5"/>
  <c r="BE290" i="5"/>
  <c r="AA290" i="5"/>
  <c r="Y290" i="5"/>
  <c r="W290" i="5"/>
  <c r="BK290" i="5"/>
  <c r="N290" i="5"/>
  <c r="BI287" i="5"/>
  <c r="BH287" i="5"/>
  <c r="BG287" i="5"/>
  <c r="BF287" i="5"/>
  <c r="AA287" i="5"/>
  <c r="Y287" i="5"/>
  <c r="W287" i="5"/>
  <c r="BK287" i="5"/>
  <c r="N287" i="5"/>
  <c r="BE287" i="5" s="1"/>
  <c r="BI284" i="5"/>
  <c r="BH284" i="5"/>
  <c r="BG284" i="5"/>
  <c r="BF284" i="5"/>
  <c r="AA284" i="5"/>
  <c r="Y284" i="5"/>
  <c r="W284" i="5"/>
  <c r="BK284" i="5"/>
  <c r="N284" i="5"/>
  <c r="BE284" i="5" s="1"/>
  <c r="BI281" i="5"/>
  <c r="BH281" i="5"/>
  <c r="BG281" i="5"/>
  <c r="BF281" i="5"/>
  <c r="AA281" i="5"/>
  <c r="Y281" i="5"/>
  <c r="W281" i="5"/>
  <c r="BK281" i="5"/>
  <c r="N281" i="5"/>
  <c r="BE281" i="5" s="1"/>
  <c r="BI278" i="5"/>
  <c r="BH278" i="5"/>
  <c r="BG278" i="5"/>
  <c r="BF278" i="5"/>
  <c r="BE278" i="5"/>
  <c r="AA278" i="5"/>
  <c r="Y278" i="5"/>
  <c r="W278" i="5"/>
  <c r="BK278" i="5"/>
  <c r="N278" i="5"/>
  <c r="BI275" i="5"/>
  <c r="BH275" i="5"/>
  <c r="BG275" i="5"/>
  <c r="BF275" i="5"/>
  <c r="AA275" i="5"/>
  <c r="Y275" i="5"/>
  <c r="W275" i="5"/>
  <c r="BK275" i="5"/>
  <c r="N275" i="5"/>
  <c r="BE275" i="5" s="1"/>
  <c r="BI271" i="5"/>
  <c r="BH271" i="5"/>
  <c r="BG271" i="5"/>
  <c r="BF271" i="5"/>
  <c r="AA271" i="5"/>
  <c r="Y271" i="5"/>
  <c r="W271" i="5"/>
  <c r="BK271" i="5"/>
  <c r="N271" i="5"/>
  <c r="BE271" i="5" s="1"/>
  <c r="BI268" i="5"/>
  <c r="BH268" i="5"/>
  <c r="BG268" i="5"/>
  <c r="BF268" i="5"/>
  <c r="AA268" i="5"/>
  <c r="AA267" i="5" s="1"/>
  <c r="Y268" i="5"/>
  <c r="Y267" i="5" s="1"/>
  <c r="W268" i="5"/>
  <c r="W267" i="5" s="1"/>
  <c r="BK268" i="5"/>
  <c r="N268" i="5"/>
  <c r="BE268" i="5" s="1"/>
  <c r="BI263" i="5"/>
  <c r="BH263" i="5"/>
  <c r="BG263" i="5"/>
  <c r="BF263" i="5"/>
  <c r="AA263" i="5"/>
  <c r="Y263" i="5"/>
  <c r="W263" i="5"/>
  <c r="BK263" i="5"/>
  <c r="N263" i="5"/>
  <c r="BE263" i="5" s="1"/>
  <c r="BI260" i="5"/>
  <c r="BH260" i="5"/>
  <c r="BG260" i="5"/>
  <c r="BF260" i="5"/>
  <c r="AA260" i="5"/>
  <c r="Y260" i="5"/>
  <c r="W260" i="5"/>
  <c r="BK260" i="5"/>
  <c r="N260" i="5"/>
  <c r="BE260" i="5" s="1"/>
  <c r="BI257" i="5"/>
  <c r="BH257" i="5"/>
  <c r="BG257" i="5"/>
  <c r="BF257" i="5"/>
  <c r="AA257" i="5"/>
  <c r="Y257" i="5"/>
  <c r="W257" i="5"/>
  <c r="BK257" i="5"/>
  <c r="N257" i="5"/>
  <c r="BE257" i="5" s="1"/>
  <c r="BI254" i="5"/>
  <c r="BH254" i="5"/>
  <c r="BG254" i="5"/>
  <c r="BF254" i="5"/>
  <c r="AA254" i="5"/>
  <c r="Y254" i="5"/>
  <c r="W254" i="5"/>
  <c r="BK254" i="5"/>
  <c r="N254" i="5"/>
  <c r="BE254" i="5" s="1"/>
  <c r="BI253" i="5"/>
  <c r="BH253" i="5"/>
  <c r="BG253" i="5"/>
  <c r="BF253" i="5"/>
  <c r="AA253" i="5"/>
  <c r="Y253" i="5"/>
  <c r="W253" i="5"/>
  <c r="BK253" i="5"/>
  <c r="N253" i="5"/>
  <c r="BE253" i="5" s="1"/>
  <c r="BI250" i="5"/>
  <c r="BH250" i="5"/>
  <c r="BG250" i="5"/>
  <c r="BF250" i="5"/>
  <c r="AA250" i="5"/>
  <c r="Y250" i="5"/>
  <c r="W250" i="5"/>
  <c r="BK250" i="5"/>
  <c r="N250" i="5"/>
  <c r="BE250" i="5" s="1"/>
  <c r="BI247" i="5"/>
  <c r="BH247" i="5"/>
  <c r="BG247" i="5"/>
  <c r="BF247" i="5"/>
  <c r="AA247" i="5"/>
  <c r="Y247" i="5"/>
  <c r="W247" i="5"/>
  <c r="BK247" i="5"/>
  <c r="N247" i="5"/>
  <c r="BE247" i="5" s="1"/>
  <c r="BI244" i="5"/>
  <c r="BH244" i="5"/>
  <c r="BG244" i="5"/>
  <c r="BF244" i="5"/>
  <c r="AA244" i="5"/>
  <c r="Y244" i="5"/>
  <c r="W244" i="5"/>
  <c r="W243" i="5" s="1"/>
  <c r="W242" i="5" s="1"/>
  <c r="BK244" i="5"/>
  <c r="N244" i="5"/>
  <c r="BE244" i="5" s="1"/>
  <c r="BI241" i="5"/>
  <c r="BH241" i="5"/>
  <c r="BG241" i="5"/>
  <c r="BF241" i="5"/>
  <c r="AA241" i="5"/>
  <c r="AA240" i="5" s="1"/>
  <c r="Y241" i="5"/>
  <c r="Y240" i="5" s="1"/>
  <c r="W241" i="5"/>
  <c r="W240" i="5" s="1"/>
  <c r="BK241" i="5"/>
  <c r="BK240" i="5" s="1"/>
  <c r="N240" i="5" s="1"/>
  <c r="N93" i="5" s="1"/>
  <c r="N241" i="5"/>
  <c r="BE241" i="5" s="1"/>
  <c r="BI237" i="5"/>
  <c r="BH237" i="5"/>
  <c r="BG237" i="5"/>
  <c r="BF237" i="5"/>
  <c r="BE237" i="5"/>
  <c r="AA237" i="5"/>
  <c r="Y237" i="5"/>
  <c r="W237" i="5"/>
  <c r="BK237" i="5"/>
  <c r="N237" i="5"/>
  <c r="BI234" i="5"/>
  <c r="BH234" i="5"/>
  <c r="BG234" i="5"/>
  <c r="BF234" i="5"/>
  <c r="AA234" i="5"/>
  <c r="Y234" i="5"/>
  <c r="W234" i="5"/>
  <c r="BK234" i="5"/>
  <c r="N234" i="5"/>
  <c r="BE234" i="5" s="1"/>
  <c r="BI231" i="5"/>
  <c r="BH231" i="5"/>
  <c r="BG231" i="5"/>
  <c r="BF231" i="5"/>
  <c r="BE231" i="5"/>
  <c r="AA231" i="5"/>
  <c r="Y231" i="5"/>
  <c r="W231" i="5"/>
  <c r="BK231" i="5"/>
  <c r="N231" i="5"/>
  <c r="BI228" i="5"/>
  <c r="BH228" i="5"/>
  <c r="BG228" i="5"/>
  <c r="BF228" i="5"/>
  <c r="AA228" i="5"/>
  <c r="Y228" i="5"/>
  <c r="W228" i="5"/>
  <c r="BK228" i="5"/>
  <c r="N228" i="5"/>
  <c r="BE228" i="5" s="1"/>
  <c r="BI225" i="5"/>
  <c r="BH225" i="5"/>
  <c r="BG225" i="5"/>
  <c r="BF225" i="5"/>
  <c r="BE225" i="5"/>
  <c r="AA225" i="5"/>
  <c r="Y225" i="5"/>
  <c r="W225" i="5"/>
  <c r="BK225" i="5"/>
  <c r="N225" i="5"/>
  <c r="BI222" i="5"/>
  <c r="BH222" i="5"/>
  <c r="BG222" i="5"/>
  <c r="BF222" i="5"/>
  <c r="AA222" i="5"/>
  <c r="Y222" i="5"/>
  <c r="W222" i="5"/>
  <c r="BK222" i="5"/>
  <c r="N222" i="5"/>
  <c r="BE222" i="5" s="1"/>
  <c r="BI219" i="5"/>
  <c r="BH219" i="5"/>
  <c r="BG219" i="5"/>
  <c r="BF219" i="5"/>
  <c r="BE219" i="5"/>
  <c r="AA219" i="5"/>
  <c r="Y219" i="5"/>
  <c r="W219" i="5"/>
  <c r="BK219" i="5"/>
  <c r="N219" i="5"/>
  <c r="BI216" i="5"/>
  <c r="BH216" i="5"/>
  <c r="BG216" i="5"/>
  <c r="BF216" i="5"/>
  <c r="AA216" i="5"/>
  <c r="Y216" i="5"/>
  <c r="W216" i="5"/>
  <c r="BK216" i="5"/>
  <c r="N216" i="5"/>
  <c r="BE216" i="5" s="1"/>
  <c r="BI213" i="5"/>
  <c r="BH213" i="5"/>
  <c r="BG213" i="5"/>
  <c r="BF213" i="5"/>
  <c r="BE213" i="5"/>
  <c r="AA213" i="5"/>
  <c r="Y213" i="5"/>
  <c r="W213" i="5"/>
  <c r="BK213" i="5"/>
  <c r="N213" i="5"/>
  <c r="BI210" i="5"/>
  <c r="BH210" i="5"/>
  <c r="BG210" i="5"/>
  <c r="BF210" i="5"/>
  <c r="AA210" i="5"/>
  <c r="Y210" i="5"/>
  <c r="W210" i="5"/>
  <c r="BK210" i="5"/>
  <c r="N210" i="5"/>
  <c r="BE210" i="5" s="1"/>
  <c r="BI207" i="5"/>
  <c r="BH207" i="5"/>
  <c r="BG207" i="5"/>
  <c r="BF207" i="5"/>
  <c r="BE207" i="5"/>
  <c r="AA207" i="5"/>
  <c r="Y207" i="5"/>
  <c r="W207" i="5"/>
  <c r="BK207" i="5"/>
  <c r="N207" i="5"/>
  <c r="BI204" i="5"/>
  <c r="BH204" i="5"/>
  <c r="BG204" i="5"/>
  <c r="BF204" i="5"/>
  <c r="AA204" i="5"/>
  <c r="Y204" i="5"/>
  <c r="W204" i="5"/>
  <c r="BK204" i="5"/>
  <c r="N204" i="5"/>
  <c r="BE204" i="5" s="1"/>
  <c r="BI201" i="5"/>
  <c r="BH201" i="5"/>
  <c r="BG201" i="5"/>
  <c r="BF201" i="5"/>
  <c r="BE201" i="5"/>
  <c r="AA201" i="5"/>
  <c r="Y201" i="5"/>
  <c r="W201" i="5"/>
  <c r="BK201" i="5"/>
  <c r="N201" i="5"/>
  <c r="BI198" i="5"/>
  <c r="BH198" i="5"/>
  <c r="BG198" i="5"/>
  <c r="BF198" i="5"/>
  <c r="AA198" i="5"/>
  <c r="Y198" i="5"/>
  <c r="Y197" i="5" s="1"/>
  <c r="W198" i="5"/>
  <c r="BK198" i="5"/>
  <c r="N198" i="5"/>
  <c r="BE198" i="5" s="1"/>
  <c r="BI194" i="5"/>
  <c r="BH194" i="5"/>
  <c r="BG194" i="5"/>
  <c r="BF194" i="5"/>
  <c r="AA194" i="5"/>
  <c r="Y194" i="5"/>
  <c r="W194" i="5"/>
  <c r="BK194" i="5"/>
  <c r="N194" i="5"/>
  <c r="BE194" i="5" s="1"/>
  <c r="BI189" i="5"/>
  <c r="BH189" i="5"/>
  <c r="BG189" i="5"/>
  <c r="BF189" i="5"/>
  <c r="AA189" i="5"/>
  <c r="Y189" i="5"/>
  <c r="W189" i="5"/>
  <c r="BK189" i="5"/>
  <c r="N189" i="5"/>
  <c r="BE189" i="5" s="1"/>
  <c r="BI186" i="5"/>
  <c r="BH186" i="5"/>
  <c r="BG186" i="5"/>
  <c r="BF186" i="5"/>
  <c r="AA186" i="5"/>
  <c r="Y186" i="5"/>
  <c r="W186" i="5"/>
  <c r="BK186" i="5"/>
  <c r="N186" i="5"/>
  <c r="BE186" i="5" s="1"/>
  <c r="BI183" i="5"/>
  <c r="BH183" i="5"/>
  <c r="BG183" i="5"/>
  <c r="BF183" i="5"/>
  <c r="AA183" i="5"/>
  <c r="Y183" i="5"/>
  <c r="W183" i="5"/>
  <c r="BK183" i="5"/>
  <c r="N183" i="5"/>
  <c r="BE183" i="5" s="1"/>
  <c r="BI180" i="5"/>
  <c r="BH180" i="5"/>
  <c r="BG180" i="5"/>
  <c r="BF180" i="5"/>
  <c r="AA180" i="5"/>
  <c r="Y180" i="5"/>
  <c r="W180" i="5"/>
  <c r="BK180" i="5"/>
  <c r="N180" i="5"/>
  <c r="BE180" i="5" s="1"/>
  <c r="BI177" i="5"/>
  <c r="BH177" i="5"/>
  <c r="BG177" i="5"/>
  <c r="BF177" i="5"/>
  <c r="AA177" i="5"/>
  <c r="Y177" i="5"/>
  <c r="W177" i="5"/>
  <c r="BK177" i="5"/>
  <c r="N177" i="5"/>
  <c r="BE177" i="5" s="1"/>
  <c r="BI174" i="5"/>
  <c r="BH174" i="5"/>
  <c r="BG174" i="5"/>
  <c r="BF174" i="5"/>
  <c r="AA174" i="5"/>
  <c r="Y174" i="5"/>
  <c r="W174" i="5"/>
  <c r="BK174" i="5"/>
  <c r="N174" i="5"/>
  <c r="BE174" i="5" s="1"/>
  <c r="BI171" i="5"/>
  <c r="BH171" i="5"/>
  <c r="BG171" i="5"/>
  <c r="BF171" i="5"/>
  <c r="AA171" i="5"/>
  <c r="Y171" i="5"/>
  <c r="W171" i="5"/>
  <c r="BK171" i="5"/>
  <c r="N171" i="5"/>
  <c r="BE171" i="5" s="1"/>
  <c r="BI168" i="5"/>
  <c r="BH168" i="5"/>
  <c r="BG168" i="5"/>
  <c r="BF168" i="5"/>
  <c r="AA168" i="5"/>
  <c r="Y168" i="5"/>
  <c r="W168" i="5"/>
  <c r="BK168" i="5"/>
  <c r="N168" i="5"/>
  <c r="BE168" i="5" s="1"/>
  <c r="BI165" i="5"/>
  <c r="BH165" i="5"/>
  <c r="BG165" i="5"/>
  <c r="BF165" i="5"/>
  <c r="AA165" i="5"/>
  <c r="Y165" i="5"/>
  <c r="W165" i="5"/>
  <c r="BK165" i="5"/>
  <c r="BK164" i="5" s="1"/>
  <c r="N164" i="5" s="1"/>
  <c r="N91" i="5" s="1"/>
  <c r="N165" i="5"/>
  <c r="BE165" i="5" s="1"/>
  <c r="BI161" i="5"/>
  <c r="BH161" i="5"/>
  <c r="BG161" i="5"/>
  <c r="BF161" i="5"/>
  <c r="AA161" i="5"/>
  <c r="Y161" i="5"/>
  <c r="W161" i="5"/>
  <c r="BK161" i="5"/>
  <c r="N161" i="5"/>
  <c r="BE161" i="5" s="1"/>
  <c r="BI158" i="5"/>
  <c r="BH158" i="5"/>
  <c r="BG158" i="5"/>
  <c r="BF158" i="5"/>
  <c r="BE158" i="5"/>
  <c r="AA158" i="5"/>
  <c r="Y158" i="5"/>
  <c r="W158" i="5"/>
  <c r="BK158" i="5"/>
  <c r="N158" i="5"/>
  <c r="BI155" i="5"/>
  <c r="BH155" i="5"/>
  <c r="BG155" i="5"/>
  <c r="BF155" i="5"/>
  <c r="AA155" i="5"/>
  <c r="Y155" i="5"/>
  <c r="W155" i="5"/>
  <c r="BK155" i="5"/>
  <c r="N155" i="5"/>
  <c r="BE155" i="5" s="1"/>
  <c r="BI152" i="5"/>
  <c r="BH152" i="5"/>
  <c r="BG152" i="5"/>
  <c r="BF152" i="5"/>
  <c r="BE152" i="5"/>
  <c r="AA152" i="5"/>
  <c r="Y152" i="5"/>
  <c r="W152" i="5"/>
  <c r="BK152" i="5"/>
  <c r="N152" i="5"/>
  <c r="BI149" i="5"/>
  <c r="BH149" i="5"/>
  <c r="BG149" i="5"/>
  <c r="BF149" i="5"/>
  <c r="AA149" i="5"/>
  <c r="Y149" i="5"/>
  <c r="W149" i="5"/>
  <c r="BK149" i="5"/>
  <c r="N149" i="5"/>
  <c r="BE149" i="5" s="1"/>
  <c r="BI146" i="5"/>
  <c r="BH146" i="5"/>
  <c r="BG146" i="5"/>
  <c r="BF146" i="5"/>
  <c r="BE146" i="5"/>
  <c r="AA146" i="5"/>
  <c r="Y146" i="5"/>
  <c r="W146" i="5"/>
  <c r="BK146" i="5"/>
  <c r="N146" i="5"/>
  <c r="BI143" i="5"/>
  <c r="BH143" i="5"/>
  <c r="BG143" i="5"/>
  <c r="BF143" i="5"/>
  <c r="AA143" i="5"/>
  <c r="Y143" i="5"/>
  <c r="W143" i="5"/>
  <c r="BK143" i="5"/>
  <c r="N143" i="5"/>
  <c r="BE143" i="5" s="1"/>
  <c r="BI140" i="5"/>
  <c r="BH140" i="5"/>
  <c r="BG140" i="5"/>
  <c r="BF140" i="5"/>
  <c r="BE140" i="5"/>
  <c r="AA140" i="5"/>
  <c r="Y140" i="5"/>
  <c r="W140" i="5"/>
  <c r="BK140" i="5"/>
  <c r="N140" i="5"/>
  <c r="BI137" i="5"/>
  <c r="BH137" i="5"/>
  <c r="BG137" i="5"/>
  <c r="BF137" i="5"/>
  <c r="AA137" i="5"/>
  <c r="Y137" i="5"/>
  <c r="W137" i="5"/>
  <c r="BK137" i="5"/>
  <c r="N137" i="5"/>
  <c r="BE137" i="5" s="1"/>
  <c r="BI134" i="5"/>
  <c r="BH134" i="5"/>
  <c r="BG134" i="5"/>
  <c r="BF134" i="5"/>
  <c r="BE134" i="5"/>
  <c r="AA134" i="5"/>
  <c r="Y134" i="5"/>
  <c r="W134" i="5"/>
  <c r="BK134" i="5"/>
  <c r="N134" i="5"/>
  <c r="BI131" i="5"/>
  <c r="BH131" i="5"/>
  <c r="BG131" i="5"/>
  <c r="BF131" i="5"/>
  <c r="AA131" i="5"/>
  <c r="Y131" i="5"/>
  <c r="W131" i="5"/>
  <c r="BK131" i="5"/>
  <c r="N131" i="5"/>
  <c r="BE131" i="5" s="1"/>
  <c r="M125" i="5"/>
  <c r="F125" i="5"/>
  <c r="M124" i="5"/>
  <c r="F124" i="5"/>
  <c r="F122" i="5"/>
  <c r="F120" i="5"/>
  <c r="BI109" i="5"/>
  <c r="BH109" i="5"/>
  <c r="BG109" i="5"/>
  <c r="BF109" i="5"/>
  <c r="BI108" i="5"/>
  <c r="BH108" i="5"/>
  <c r="BG108" i="5"/>
  <c r="BF108" i="5"/>
  <c r="BI107" i="5"/>
  <c r="BH107" i="5"/>
  <c r="BG107" i="5"/>
  <c r="BF107" i="5"/>
  <c r="BI106" i="5"/>
  <c r="BH106" i="5"/>
  <c r="BG106" i="5"/>
  <c r="BF106" i="5"/>
  <c r="BI105" i="5"/>
  <c r="BH105" i="5"/>
  <c r="BG105" i="5"/>
  <c r="BF105" i="5"/>
  <c r="BI104" i="5"/>
  <c r="BH104" i="5"/>
  <c r="BG104" i="5"/>
  <c r="BF104" i="5"/>
  <c r="M84" i="5"/>
  <c r="F84" i="5"/>
  <c r="M83" i="5"/>
  <c r="F83" i="5"/>
  <c r="F81" i="5"/>
  <c r="F79" i="5"/>
  <c r="O9" i="5"/>
  <c r="M122" i="5" s="1"/>
  <c r="F6" i="5"/>
  <c r="F119" i="5" s="1"/>
  <c r="W164" i="5" l="1"/>
  <c r="AA197" i="5"/>
  <c r="W266" i="5"/>
  <c r="AA274" i="5"/>
  <c r="H34" i="5"/>
  <c r="Y130" i="5"/>
  <c r="Y243" i="5"/>
  <c r="Y242" i="5" s="1"/>
  <c r="BK274" i="5"/>
  <c r="N274" i="5" s="1"/>
  <c r="N98" i="5" s="1"/>
  <c r="H35" i="5"/>
  <c r="AA130" i="5"/>
  <c r="H36" i="5"/>
  <c r="BK130" i="5"/>
  <c r="Y164" i="5"/>
  <c r="BK197" i="5"/>
  <c r="N197" i="5" s="1"/>
  <c r="N92" i="5" s="1"/>
  <c r="AA243" i="5"/>
  <c r="AA242" i="5" s="1"/>
  <c r="AA266" i="5"/>
  <c r="W274" i="5"/>
  <c r="M33" i="5"/>
  <c r="W130" i="5"/>
  <c r="W129" i="5" s="1"/>
  <c r="W128" i="5" s="1"/>
  <c r="AA164" i="5"/>
  <c r="W197" i="5"/>
  <c r="BK243" i="5"/>
  <c r="BK267" i="5"/>
  <c r="N267" i="5" s="1"/>
  <c r="N97" i="5" s="1"/>
  <c r="Y274" i="5"/>
  <c r="Y266" i="5" s="1"/>
  <c r="N243" i="5"/>
  <c r="N95" i="5" s="1"/>
  <c r="BK242" i="5"/>
  <c r="N242" i="5" s="1"/>
  <c r="N94" i="5" s="1"/>
  <c r="BK266" i="5"/>
  <c r="N266" i="5" s="1"/>
  <c r="N96" i="5" s="1"/>
  <c r="N130" i="5"/>
  <c r="N90" i="5" s="1"/>
  <c r="BK129" i="5"/>
  <c r="M81" i="5"/>
  <c r="H33" i="5"/>
  <c r="F78" i="5"/>
  <c r="Y129" i="5" l="1"/>
  <c r="Y128" i="5" s="1"/>
  <c r="AA129" i="5"/>
  <c r="AA128" i="5" s="1"/>
  <c r="N129" i="5"/>
  <c r="N89" i="5" s="1"/>
  <c r="BK128" i="5"/>
  <c r="N128" i="5" s="1"/>
  <c r="N88" i="5" s="1"/>
  <c r="N109" i="5" l="1"/>
  <c r="BE109" i="5" s="1"/>
  <c r="N108" i="5"/>
  <c r="BE108" i="5" s="1"/>
  <c r="N107" i="5"/>
  <c r="BE107" i="5" s="1"/>
  <c r="N106" i="5"/>
  <c r="BE106" i="5" s="1"/>
  <c r="N105" i="5"/>
  <c r="BE105" i="5" s="1"/>
  <c r="N104" i="5"/>
  <c r="M27" i="5"/>
  <c r="N103" i="5" l="1"/>
  <c r="BE104" i="5"/>
  <c r="M28" i="5" l="1"/>
  <c r="L111" i="5"/>
  <c r="M32" i="5"/>
  <c r="H32" i="5"/>
  <c r="M30" i="5" l="1"/>
  <c r="L38" i="5" l="1"/>
</calcChain>
</file>

<file path=xl/sharedStrings.xml><?xml version="1.0" encoding="utf-8"?>
<sst xmlns="http://schemas.openxmlformats.org/spreadsheetml/2006/main" count="1892" uniqueCount="363">
  <si>
    <t>List obsahuje:</t>
  </si>
  <si>
    <t/>
  </si>
  <si>
    <t>False</t>
  </si>
  <si>
    <t>optimalizováno pro tisk sestav ve formátu A4 - na výšku</t>
  </si>
  <si>
    <t>&gt;&gt;  skryté sloupce  &lt;&lt;</t>
  </si>
  <si>
    <t>21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</si>
  <si>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</si>
  <si>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</si>
  <si>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</si>
  <si>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</si>
  <si>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</si>
  <si>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</si>
  <si>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>Slatinice</t>
  </si>
  <si>
    <t>Datum:</t>
  </si>
  <si>
    <t>Objednatel:</t>
  </si>
  <si>
    <t>IČ:</t>
  </si>
  <si>
    <t>Vršanská uhelná, a.s.</t>
  </si>
  <si>
    <t>DIČ:</t>
  </si>
  <si>
    <t>Zhotovitel:</t>
  </si>
  <si>
    <t>Projektant:</t>
  </si>
  <si>
    <t>Ing. Vladimír Šmelhaus</t>
  </si>
  <si>
    <t>True</t>
  </si>
  <si>
    <t>Zpracovatel:</t>
  </si>
  <si>
    <t>Pavel Šouta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</si>
  <si>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</si>
  <si>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</si>
  <si>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</si>
  <si>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</si>
  <si>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</si>
  <si>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</si>
  <si>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</si>
  <si>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</si>
  <si>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</si>
  <si>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</si>
  <si>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</si>
  <si>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</si>
  <si>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</si>
  <si>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</si>
  <si>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</si>
  <si>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</si>
  <si>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</si>
  <si>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</si>
  <si>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</si>
  <si>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</si>
  <si>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</si>
  <si>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</si>
  <si>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{1e1e0a84-1851-415f-b773-eedd1d143820}</t>
  </si>
  <si>
    <t>Ostatní náklady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</si>
  <si>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</si>
  <si>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</si>
  <si>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</si>
  <si>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</si>
  <si>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</si>
  <si>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</si>
  <si>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</si>
  <si>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</si>
  <si>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</si>
  <si>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dle výběrového řízení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</si>
  <si>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</si>
  <si>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</si>
  <si>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</si>
  <si>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</si>
  <si>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</si>
  <si>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</si>
  <si>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</si>
  <si>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</si>
  <si>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</si>
  <si>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</si>
  <si>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</si>
  <si>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</si>
  <si>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</si>
  <si>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</si>
  <si>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</si>
  <si>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</si>
  <si>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</si>
  <si>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</si>
  <si>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</si>
  <si>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</si>
  <si>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</si>
  <si>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</si>
  <si>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</si>
  <si>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</si>
  <si>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</si>
  <si>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</si>
  <si>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</si>
  <si>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</si>
  <si>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</si>
  <si>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</si>
  <si>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</si>
  <si>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</si>
  <si>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</si>
  <si>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</si>
  <si>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</si>
  <si>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</si>
  <si>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</si>
  <si>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</si>
  <si>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</si>
  <si>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</si>
  <si>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</si>
  <si>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</si>
  <si>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</si>
  <si>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</si>
  <si>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131201102</t>
  </si>
  <si>
    <t>Hloubení jam nezapažených v hornině tř. 3 objemu do 1000 m3</t>
  </si>
  <si>
    <t>m3</t>
  </si>
  <si>
    <t>4</t>
  </si>
  <si>
    <t>VV</t>
  </si>
  <si>
    <t>Součet</t>
  </si>
  <si>
    <t>131201109</t>
  </si>
  <si>
    <t>Příplatek za lepivost u hloubení jam nezapažených v hornině tř. 3</t>
  </si>
  <si>
    <t>3</t>
  </si>
  <si>
    <t>131301102</t>
  </si>
  <si>
    <t>Hloubení jam nezapažených v hornině tř. 4 objemu do 1000 m3</t>
  </si>
  <si>
    <t>131301109</t>
  </si>
  <si>
    <t>Příplatek za lepivost u hloubení jam nezapažených v hornině tř. 4</t>
  </si>
  <si>
    <t>5</t>
  </si>
  <si>
    <t>161101101</t>
  </si>
  <si>
    <t>Svislé přemístění výkopku z horniny tř. 1 až 4 hl výkopu do 2,5 m</t>
  </si>
  <si>
    <t>6</t>
  </si>
  <si>
    <t>162201102</t>
  </si>
  <si>
    <t>Vodorovné přemístění do 50 m výkopku/sypaniny z horniny tř. 1 až 4</t>
  </si>
  <si>
    <t>7</t>
  </si>
  <si>
    <t>162601101</t>
  </si>
  <si>
    <t>Vodorovné přemístění do 4000 m výkopku/sypaniny z horniny tř. 1 až 4</t>
  </si>
  <si>
    <t>8</t>
  </si>
  <si>
    <t>167101102</t>
  </si>
  <si>
    <t>Nakládání výkopku z hornin tř. 1 až 4 přes 100 m3</t>
  </si>
  <si>
    <t>9</t>
  </si>
  <si>
    <t>171201101</t>
  </si>
  <si>
    <t>Uložení sypaniny do násypů nezhutněných</t>
  </si>
  <si>
    <t>10</t>
  </si>
  <si>
    <t>174101101</t>
  </si>
  <si>
    <t>Zásyp jam, šachet rýh nebo kolem objektů sypaninou se zhutněním</t>
  </si>
  <si>
    <t>11</t>
  </si>
  <si>
    <t>181951102</t>
  </si>
  <si>
    <t>Úprava pláně v hornině tř. 1 až 4 se zhutněním</t>
  </si>
  <si>
    <t>m2</t>
  </si>
  <si>
    <t>12</t>
  </si>
  <si>
    <t>215901101</t>
  </si>
  <si>
    <t>Zhutnění podloží z hornin soudržných do 92% PS nebo nesoudržných sypkých I(d) do 0,8</t>
  </si>
  <si>
    <t>13</t>
  </si>
  <si>
    <t>271572211</t>
  </si>
  <si>
    <t>Podsyp pod základové konstrukce se zhutněním z netříděného štěrkopísku</t>
  </si>
  <si>
    <t>14</t>
  </si>
  <si>
    <t>273313511</t>
  </si>
  <si>
    <t>Základové desky z betonu tř. C 12/15</t>
  </si>
  <si>
    <t>273351215</t>
  </si>
  <si>
    <t>Zřízení bednění stěn základových desek</t>
  </si>
  <si>
    <t>16</t>
  </si>
  <si>
    <t>273351216</t>
  </si>
  <si>
    <t>Odstranění bednění stěn základových desek</t>
  </si>
  <si>
    <t>17</t>
  </si>
  <si>
    <t>275321511</t>
  </si>
  <si>
    <t>Základové patky ze ŽB bez zvýšených nároků na prostředí tř. C 25/30</t>
  </si>
  <si>
    <t>18</t>
  </si>
  <si>
    <t>275351215</t>
  </si>
  <si>
    <t>Zřízení bednění stěn základových patek</t>
  </si>
  <si>
    <t>19</t>
  </si>
  <si>
    <t>275351216</t>
  </si>
  <si>
    <t>Odstranění bednění stěn základových patek</t>
  </si>
  <si>
    <t>20</t>
  </si>
  <si>
    <t>275361821</t>
  </si>
  <si>
    <t>Výztuž základových patek betonářskou ocelí 10 505 (R)</t>
  </si>
  <si>
    <t>t</t>
  </si>
  <si>
    <t>680*1*0,001*1,03</t>
  </si>
  <si>
    <t>M</t>
  </si>
  <si>
    <t>NC 0000.3</t>
  </si>
  <si>
    <t>atypická montáž kotvení dle PD komplet</t>
  </si>
  <si>
    <t>ks</t>
  </si>
  <si>
    <t>22</t>
  </si>
  <si>
    <t>941321111</t>
  </si>
  <si>
    <t>Montáž lešení řadového modulového těžkého zatížení do 300 kg/m2 š do 1,2 m v do 10 m</t>
  </si>
  <si>
    <t>23</t>
  </si>
  <si>
    <t>941321211</t>
  </si>
  <si>
    <t>Příplatek k lešení řadovému modulovému těžkému š 1,2 m v do 25 m za první a ZKD den použití</t>
  </si>
  <si>
    <t>24</t>
  </si>
  <si>
    <t>941321811</t>
  </si>
  <si>
    <t>Demontáž lešení řadového modulového těžkého zatížení do 300 kg/m2 š do 1,2 m v do 10 m</t>
  </si>
  <si>
    <t>25</t>
  </si>
  <si>
    <t>944511111</t>
  </si>
  <si>
    <t>Montáž ochranné sítě z textilie z umělých vláken</t>
  </si>
  <si>
    <t>26</t>
  </si>
  <si>
    <t>944511211</t>
  </si>
  <si>
    <t>Příplatek k ochranné síti za první a ZKD den použití</t>
  </si>
  <si>
    <t>27</t>
  </si>
  <si>
    <t>944511811</t>
  </si>
  <si>
    <t>Demontáž ochranné sítě z textilie z umělých vláken</t>
  </si>
  <si>
    <t>28</t>
  </si>
  <si>
    <t>944711111</t>
  </si>
  <si>
    <t>Montáž záchytné stříšky š do 1,5 m</t>
  </si>
  <si>
    <t>m</t>
  </si>
  <si>
    <t>29</t>
  </si>
  <si>
    <t>944711211</t>
  </si>
  <si>
    <t>Příplatek k záchytné stříšce š do 1,5 m za první a ZKD den použití</t>
  </si>
  <si>
    <t>30</t>
  </si>
  <si>
    <t>944711811</t>
  </si>
  <si>
    <t>Demontáž záchytné stříšky š do 1,5 m</t>
  </si>
  <si>
    <t>31</t>
  </si>
  <si>
    <t>32</t>
  </si>
  <si>
    <t>953946125</t>
  </si>
  <si>
    <t>Montáž atypických ocelových kcí hmotnosti do 20 t z profilů hmotnosti do 30 kg/m</t>
  </si>
  <si>
    <t>33</t>
  </si>
  <si>
    <t>953946136</t>
  </si>
  <si>
    <t>Montáž atypických ocelových kcí hmotnosti do 40 t z profilů hmotnosti přes 30 kg/m</t>
  </si>
  <si>
    <t>40000*0,001</t>
  </si>
  <si>
    <t>34</t>
  </si>
  <si>
    <t>NC 0000</t>
  </si>
  <si>
    <t>dodávka ocelové kotevní konstrukce dle PD komplet včetně dílenské přípravy, výroby a dopravy na stavbu</t>
  </si>
  <si>
    <t>kg</t>
  </si>
  <si>
    <t>35</t>
  </si>
  <si>
    <t>NC 0000.1</t>
  </si>
  <si>
    <t>pomocné dočasné podpěrné konstrukce a zdvihací zařízení</t>
  </si>
  <si>
    <t>kpl</t>
  </si>
  <si>
    <t>36</t>
  </si>
  <si>
    <t>998014221</t>
  </si>
  <si>
    <t>Přesun hmot pro budovy vícepodlažní v do 18 m z kovových dílců</t>
  </si>
  <si>
    <t>37</t>
  </si>
  <si>
    <t>789111230</t>
  </si>
  <si>
    <t>Osušení nečlenitých zařízení</t>
  </si>
  <si>
    <t>38</t>
  </si>
  <si>
    <t>789111240</t>
  </si>
  <si>
    <t>Odmaštění nečlenitých zařízení</t>
  </si>
  <si>
    <t>39</t>
  </si>
  <si>
    <t>789223122</t>
  </si>
  <si>
    <t>Provedení otryskání ocelových konstrukcí třídy III stupeň zarezavění B stupeň přípravy Sa 2 1/2</t>
  </si>
  <si>
    <t>40</t>
  </si>
  <si>
    <t>421181010</t>
  </si>
  <si>
    <t>OLIVÍN - ostrohranný tvrdý písek, bal. 1000 kg</t>
  </si>
  <si>
    <t>41</t>
  </si>
  <si>
    <t>789321211</t>
  </si>
  <si>
    <t>Zhotovení nátěru ocelových konstrukcí třídy I 2složkového základního tl do 80 µm</t>
  </si>
  <si>
    <t>42</t>
  </si>
  <si>
    <t>789321216</t>
  </si>
  <si>
    <t>Zhotovení nátěru ocelových konstrukcí třídy I 2složkového mezivrstvy tl do 80 μm</t>
  </si>
  <si>
    <t>43</t>
  </si>
  <si>
    <t>789321221</t>
  </si>
  <si>
    <t>Zhotovení nátěru ocelových konstrukcí třídy I 2složkového krycího (vrchního) tl do 80 µm</t>
  </si>
  <si>
    <t>44</t>
  </si>
  <si>
    <t>NC 0000.2</t>
  </si>
  <si>
    <t>dodávka nátěrových hmot komplet</t>
  </si>
  <si>
    <t>45</t>
  </si>
  <si>
    <t>012103000</t>
  </si>
  <si>
    <t>Geodetické práce před výstavbou</t>
  </si>
  <si>
    <t>Kč</t>
  </si>
  <si>
    <t>1024</t>
  </si>
  <si>
    <t>46</t>
  </si>
  <si>
    <t>012303000</t>
  </si>
  <si>
    <t>Geodetické práce po výstavbě</t>
  </si>
  <si>
    <t>47</t>
  </si>
  <si>
    <t>032002000</t>
  </si>
  <si>
    <t>Vybavení staveniště</t>
  </si>
  <si>
    <t>48</t>
  </si>
  <si>
    <t>032403000</t>
  </si>
  <si>
    <t>Provizorní komunikace</t>
  </si>
  <si>
    <t>49</t>
  </si>
  <si>
    <t>032903000</t>
  </si>
  <si>
    <t>Náklady na provoz a údržbu vybavení staveniště</t>
  </si>
  <si>
    <t>50</t>
  </si>
  <si>
    <t>034002000</t>
  </si>
  <si>
    <t>Zabezpečení staveniště</t>
  </si>
  <si>
    <t>51</t>
  </si>
  <si>
    <t>034503000</t>
  </si>
  <si>
    <t>Informační tabule na staveništi</t>
  </si>
  <si>
    <t>52</t>
  </si>
  <si>
    <t>039002000</t>
  </si>
  <si>
    <t>Zrušení zařízení staveniště</t>
  </si>
  <si>
    <t>53</t>
  </si>
  <si>
    <t>039203000</t>
  </si>
  <si>
    <t>Úprava terénu po zrušení zařízení staveniště</t>
  </si>
  <si>
    <t>54</t>
  </si>
  <si>
    <t>042503000</t>
  </si>
  <si>
    <t>Plán BOZP na staveništi</t>
  </si>
  <si>
    <t>55</t>
  </si>
  <si>
    <t>052103000</t>
  </si>
  <si>
    <t>56</t>
  </si>
  <si>
    <t>075603000</t>
  </si>
  <si>
    <t>Jiná ochranná pásma, respektování podzemních a nadzemních inženýrských sítí</t>
  </si>
  <si>
    <t>VP - Vícepráce</t>
  </si>
  <si>
    <t>PN</t>
  </si>
  <si>
    <t>20000*0,001</t>
  </si>
  <si>
    <t>880*3*0,001*1,03</t>
  </si>
  <si>
    <t>953946115</t>
  </si>
  <si>
    <t>Montáž atypických ocelových kcí hmotnosti do 20 t z profilů hmotnosti do 13 kg/m</t>
  </si>
  <si>
    <t>Rezerva investora, PEVNÁ ČÁSTKA : 480.000,-- Kč</t>
  </si>
  <si>
    <t>ÚSEK 4 - NTZ 06 Horkovod, stavební část - založení</t>
  </si>
  <si>
    <t>1405781509</t>
  </si>
  <si>
    <t>1260,70*0,50</t>
  </si>
  <si>
    <t>-556449634</t>
  </si>
  <si>
    <t>1260,70*0,50*0,50</t>
  </si>
  <si>
    <t>-895910447</t>
  </si>
  <si>
    <t>245022312</t>
  </si>
  <si>
    <t>-1002318222</t>
  </si>
  <si>
    <t>1260,70</t>
  </si>
  <si>
    <t>-1270620595</t>
  </si>
  <si>
    <t>502,30</t>
  </si>
  <si>
    <t>1866536691</t>
  </si>
  <si>
    <t>1260,70-502,30</t>
  </si>
  <si>
    <t>2061117577</t>
  </si>
  <si>
    <t>197110864</t>
  </si>
  <si>
    <t>2071281922</t>
  </si>
  <si>
    <t>-511348615</t>
  </si>
  <si>
    <t>31*25</t>
  </si>
  <si>
    <t>-1971852620</t>
  </si>
  <si>
    <t>52,60*10*1,20</t>
  </si>
  <si>
    <t>2016511330</t>
  </si>
  <si>
    <t>52,60*1,20</t>
  </si>
  <si>
    <t>891862649</t>
  </si>
  <si>
    <t>52,60</t>
  </si>
  <si>
    <t>-1004160568</t>
  </si>
  <si>
    <t>31*0,10*13</t>
  </si>
  <si>
    <t>231902437</t>
  </si>
  <si>
    <t>40,30</t>
  </si>
  <si>
    <t>-1238475200</t>
  </si>
  <si>
    <t>608,50</t>
  </si>
  <si>
    <t>1708124354</t>
  </si>
  <si>
    <t>736,10</t>
  </si>
  <si>
    <t>652943995</t>
  </si>
  <si>
    <t>782233977</t>
  </si>
  <si>
    <t>1200*27*0,001*1,03</t>
  </si>
  <si>
    <t>1292458708</t>
  </si>
  <si>
    <t>-122150357</t>
  </si>
  <si>
    <t>3100</t>
  </si>
  <si>
    <t>-1211297852</t>
  </si>
  <si>
    <t>3100*62</t>
  </si>
  <si>
    <t>2012540764</t>
  </si>
  <si>
    <t>-2061916976</t>
  </si>
  <si>
    <t>-1744208860</t>
  </si>
  <si>
    <t>366574405</t>
  </si>
  <si>
    <t>-1787888221</t>
  </si>
  <si>
    <t>150</t>
  </si>
  <si>
    <t>1050020939</t>
  </si>
  <si>
    <t>150*62</t>
  </si>
  <si>
    <t>1708715786</t>
  </si>
  <si>
    <t>1134899553</t>
  </si>
  <si>
    <t>16262,50*0,001</t>
  </si>
  <si>
    <t>-195390595</t>
  </si>
  <si>
    <t>1126888081</t>
  </si>
  <si>
    <t>444884995</t>
  </si>
  <si>
    <t>86262,50</t>
  </si>
  <si>
    <t>-455134161</t>
  </si>
  <si>
    <t>1764221315</t>
  </si>
  <si>
    <t>-909145012</t>
  </si>
  <si>
    <t>86262,50*0,033</t>
  </si>
  <si>
    <t>1879880417</t>
  </si>
  <si>
    <t>442799221</t>
  </si>
  <si>
    <t>2049668075</t>
  </si>
  <si>
    <t>-147444501</t>
  </si>
  <si>
    <t>1604211295</t>
  </si>
  <si>
    <t>-62100283</t>
  </si>
  <si>
    <t>-1566928159</t>
  </si>
  <si>
    <t>2846,663</t>
  </si>
  <si>
    <t>-1025134454</t>
  </si>
  <si>
    <t>420665965</t>
  </si>
  <si>
    <t>-715823518</t>
  </si>
  <si>
    <t>-1280039727</t>
  </si>
  <si>
    <t>-234273588</t>
  </si>
  <si>
    <t>111691807</t>
  </si>
  <si>
    <t>-450271117</t>
  </si>
  <si>
    <t>902720618</t>
  </si>
  <si>
    <t>532828032</t>
  </si>
  <si>
    <t>1897777162</t>
  </si>
  <si>
    <t>-1753776701</t>
  </si>
  <si>
    <t>-1493946942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</si>
</sst>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2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8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/>
    <xf numFmtId="166" fontId="24" fillId="0" borderId="11" xfId="0" applyNumberFormat="1" applyFont="1" applyBorder="1" applyAlignment="1"/>
    <xf numFmtId="4" fontId="25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7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167" fontId="27" fillId="0" borderId="23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4" fontId="19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5" fillId="4" borderId="0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4" fillId="0" borderId="0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4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9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0" fontId="27" fillId="0" borderId="23" xfId="0" applyFont="1" applyBorder="1" applyAlignment="1" applyProtection="1">
      <alignment horizontal="left" vertical="center" wrapText="1"/>
      <protection locked="0"/>
    </xf>
    <xf numFmtId="4" fontId="27" fillId="4" borderId="23" xfId="0" applyNumberFormat="1" applyFont="1" applyFill="1" applyBorder="1" applyAlignment="1" applyProtection="1">
      <alignment vertical="center"/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9"/>
  <sheetViews>
    <sheetView showGridLines="0" tabSelected="1" workbookViewId="0">
      <pane ySplit="1" topLeftCell="A2" activePane="bottomLeft" state="frozen"/>
      <selection pane="bottomLeft" activeCell="C4" sqref="C4:Q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12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56"/>
      <c r="B1" s="8"/>
      <c r="C1" s="8"/>
      <c r="D1" s="9" t="s">
        <v>0</v>
      </c>
      <c r="E1" s="8"/>
      <c r="F1" s="10" t="s">
        <v>49</v>
      </c>
      <c r="G1" s="10"/>
      <c r="H1" s="148" t="s">
        <v>50</v>
      </c>
      <c r="I1" s="148"/>
      <c r="J1" s="148"/>
      <c r="K1" s="148"/>
      <c r="L1" s="10" t="s">
        <v>51</v>
      </c>
      <c r="M1" s="8"/>
      <c r="N1" s="8"/>
      <c r="O1" s="9" t="s">
        <v>52</v>
      </c>
      <c r="P1" s="8"/>
      <c r="Q1" s="8"/>
      <c r="R1" s="8"/>
      <c r="S1" s="10" t="s">
        <v>53</v>
      </c>
      <c r="T1" s="10"/>
      <c r="U1" s="56"/>
      <c r="V1" s="56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50000000000003" customHeight="1" x14ac:dyDescent="0.3">
      <c r="C2" s="140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31" t="s">
        <v>4</v>
      </c>
      <c r="T2" s="132"/>
      <c r="U2" s="132"/>
      <c r="V2" s="132"/>
      <c r="W2" s="132"/>
      <c r="X2" s="132"/>
      <c r="Y2" s="132"/>
      <c r="Z2" s="132"/>
      <c r="AA2" s="132"/>
      <c r="AB2" s="132"/>
      <c r="AC2" s="132"/>
      <c r="AT2" s="12" t="s">
        <v>46</v>
      </c>
    </row>
    <row r="3" spans="1:66" ht="6.95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AT3" s="12" t="s">
        <v>54</v>
      </c>
    </row>
    <row r="4" spans="1:66" ht="36.950000000000003" customHeight="1" x14ac:dyDescent="0.3">
      <c r="B4" s="16"/>
      <c r="C4" s="135" t="s">
        <v>55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7"/>
      <c r="T4" s="18" t="s">
        <v>7</v>
      </c>
      <c r="AT4" s="12" t="s">
        <v>2</v>
      </c>
    </row>
    <row r="5" spans="1:66" ht="6.95" customHeight="1" x14ac:dyDescent="0.3">
      <c r="B5" s="1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7"/>
    </row>
    <row r="6" spans="1:66" ht="25.35" customHeight="1" x14ac:dyDescent="0.3">
      <c r="B6" s="16"/>
      <c r="C6" s="19"/>
      <c r="D6" s="22" t="s">
        <v>8</v>
      </c>
      <c r="E6" s="19"/>
      <c r="F6" s="167" t="e">
        <f>#REF!</f>
        <v>#REF!</v>
      </c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9"/>
      <c r="R6" s="17"/>
    </row>
    <row r="7" spans="1:66" s="1" customFormat="1" ht="32.85" customHeight="1" x14ac:dyDescent="0.3">
      <c r="B7" s="24"/>
      <c r="C7" s="25"/>
      <c r="D7" s="21" t="s">
        <v>56</v>
      </c>
      <c r="E7" s="25"/>
      <c r="F7" s="143" t="s">
        <v>284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25"/>
      <c r="R7" s="26"/>
    </row>
    <row r="8" spans="1:66" s="1" customFormat="1" ht="14.45" customHeight="1" x14ac:dyDescent="0.3">
      <c r="B8" s="24"/>
      <c r="C8" s="25"/>
      <c r="D8" s="22" t="s">
        <v>9</v>
      </c>
      <c r="E8" s="25"/>
      <c r="F8" s="20" t="s">
        <v>1</v>
      </c>
      <c r="G8" s="25"/>
      <c r="H8" s="25"/>
      <c r="I8" s="25"/>
      <c r="J8" s="25"/>
      <c r="K8" s="25"/>
      <c r="L8" s="25"/>
      <c r="M8" s="22" t="s">
        <v>10</v>
      </c>
      <c r="N8" s="25"/>
      <c r="O8" s="20" t="s">
        <v>1</v>
      </c>
      <c r="P8" s="25"/>
      <c r="Q8" s="25"/>
      <c r="R8" s="26"/>
    </row>
    <row r="9" spans="1:66" s="1" customFormat="1" ht="14.45" customHeight="1" x14ac:dyDescent="0.3">
      <c r="B9" s="24"/>
      <c r="C9" s="25"/>
      <c r="D9" s="22" t="s">
        <v>11</v>
      </c>
      <c r="E9" s="25"/>
      <c r="F9" s="20" t="s">
        <v>12</v>
      </c>
      <c r="G9" s="25"/>
      <c r="H9" s="25"/>
      <c r="I9" s="25"/>
      <c r="J9" s="25"/>
      <c r="K9" s="25"/>
      <c r="L9" s="25"/>
      <c r="M9" s="22" t="s">
        <v>13</v>
      </c>
      <c r="N9" s="25"/>
      <c r="O9" s="186" t="e">
        <f>#REF!</f>
        <v>#REF!</v>
      </c>
      <c r="P9" s="170"/>
      <c r="Q9" s="25"/>
      <c r="R9" s="26"/>
    </row>
    <row r="10" spans="1:66" s="1" customFormat="1" ht="10.9" customHeight="1" x14ac:dyDescent="0.3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66" s="1" customFormat="1" ht="14.45" customHeight="1" x14ac:dyDescent="0.3">
      <c r="B11" s="24"/>
      <c r="C11" s="25"/>
      <c r="D11" s="22" t="s">
        <v>14</v>
      </c>
      <c r="E11" s="25"/>
      <c r="F11" s="25"/>
      <c r="G11" s="25"/>
      <c r="H11" s="25"/>
      <c r="I11" s="25"/>
      <c r="J11" s="25"/>
      <c r="K11" s="25"/>
      <c r="L11" s="25"/>
      <c r="M11" s="22" t="s">
        <v>15</v>
      </c>
      <c r="N11" s="25"/>
      <c r="O11" s="142" t="s">
        <v>1</v>
      </c>
      <c r="P11" s="142"/>
      <c r="Q11" s="25"/>
      <c r="R11" s="26"/>
    </row>
    <row r="12" spans="1:66" s="1" customFormat="1" ht="18" customHeight="1" x14ac:dyDescent="0.3">
      <c r="B12" s="24"/>
      <c r="C12" s="25"/>
      <c r="D12" s="25"/>
      <c r="E12" s="20" t="s">
        <v>16</v>
      </c>
      <c r="F12" s="25"/>
      <c r="G12" s="25"/>
      <c r="H12" s="25"/>
      <c r="I12" s="25"/>
      <c r="J12" s="25"/>
      <c r="K12" s="25"/>
      <c r="L12" s="25"/>
      <c r="M12" s="22" t="s">
        <v>17</v>
      </c>
      <c r="N12" s="25"/>
      <c r="O12" s="142" t="s">
        <v>1</v>
      </c>
      <c r="P12" s="142"/>
      <c r="Q12" s="25"/>
      <c r="R12" s="26"/>
    </row>
    <row r="13" spans="1:66" s="1" customFormat="1" ht="6.95" customHeight="1" x14ac:dyDescent="0.3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66" s="1" customFormat="1" ht="14.45" customHeight="1" x14ac:dyDescent="0.3">
      <c r="B14" s="24"/>
      <c r="C14" s="25"/>
      <c r="D14" s="22" t="s">
        <v>18</v>
      </c>
      <c r="E14" s="25"/>
      <c r="F14" s="25"/>
      <c r="G14" s="25"/>
      <c r="H14" s="25"/>
      <c r="I14" s="25"/>
      <c r="J14" s="25"/>
      <c r="K14" s="25"/>
      <c r="L14" s="25"/>
      <c r="M14" s="22" t="s">
        <v>15</v>
      </c>
      <c r="N14" s="25"/>
      <c r="O14" s="187" t="s">
        <v>1</v>
      </c>
      <c r="P14" s="142"/>
      <c r="Q14" s="25"/>
      <c r="R14" s="26"/>
    </row>
    <row r="15" spans="1:66" s="1" customFormat="1" ht="18" customHeight="1" x14ac:dyDescent="0.3">
      <c r="B15" s="24"/>
      <c r="C15" s="25"/>
      <c r="D15" s="25"/>
      <c r="E15" s="187" t="s">
        <v>57</v>
      </c>
      <c r="F15" s="188"/>
      <c r="G15" s="188"/>
      <c r="H15" s="188"/>
      <c r="I15" s="188"/>
      <c r="J15" s="188"/>
      <c r="K15" s="188"/>
      <c r="L15" s="188"/>
      <c r="M15" s="22" t="s">
        <v>17</v>
      </c>
      <c r="N15" s="25"/>
      <c r="O15" s="187" t="s">
        <v>1</v>
      </c>
      <c r="P15" s="142"/>
      <c r="Q15" s="25"/>
      <c r="R15" s="26"/>
    </row>
    <row r="16" spans="1:66" s="1" customFormat="1" ht="6.95" customHeight="1" x14ac:dyDescent="0.3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2:18" s="1" customFormat="1" ht="14.45" customHeight="1" x14ac:dyDescent="0.3">
      <c r="B17" s="24"/>
      <c r="C17" s="25"/>
      <c r="D17" s="22" t="s">
        <v>19</v>
      </c>
      <c r="E17" s="25"/>
      <c r="F17" s="25"/>
      <c r="G17" s="25"/>
      <c r="H17" s="25"/>
      <c r="I17" s="25"/>
      <c r="J17" s="25"/>
      <c r="K17" s="25"/>
      <c r="L17" s="25"/>
      <c r="M17" s="22" t="s">
        <v>15</v>
      </c>
      <c r="N17" s="25"/>
      <c r="O17" s="142" t="s">
        <v>1</v>
      </c>
      <c r="P17" s="142"/>
      <c r="Q17" s="25"/>
      <c r="R17" s="26"/>
    </row>
    <row r="18" spans="2:18" s="1" customFormat="1" ht="18" customHeight="1" x14ac:dyDescent="0.3">
      <c r="B18" s="24"/>
      <c r="C18" s="25"/>
      <c r="D18" s="25"/>
      <c r="E18" s="20" t="s">
        <v>20</v>
      </c>
      <c r="F18" s="25"/>
      <c r="G18" s="25"/>
      <c r="H18" s="25"/>
      <c r="I18" s="25"/>
      <c r="J18" s="25"/>
      <c r="K18" s="25"/>
      <c r="L18" s="25"/>
      <c r="M18" s="22" t="s">
        <v>17</v>
      </c>
      <c r="N18" s="25"/>
      <c r="O18" s="142" t="s">
        <v>1</v>
      </c>
      <c r="P18" s="142"/>
      <c r="Q18" s="25"/>
      <c r="R18" s="26"/>
    </row>
    <row r="19" spans="2:18" s="1" customFormat="1" ht="6.95" customHeight="1" x14ac:dyDescent="0.3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2:18" s="1" customFormat="1" ht="14.45" customHeight="1" x14ac:dyDescent="0.3">
      <c r="B20" s="24"/>
      <c r="C20" s="25"/>
      <c r="D20" s="22" t="s">
        <v>22</v>
      </c>
      <c r="E20" s="25"/>
      <c r="F20" s="25"/>
      <c r="G20" s="25"/>
      <c r="H20" s="25"/>
      <c r="I20" s="25"/>
      <c r="J20" s="25"/>
      <c r="K20" s="25"/>
      <c r="L20" s="25"/>
      <c r="M20" s="22" t="s">
        <v>15</v>
      </c>
      <c r="N20" s="25"/>
      <c r="O20" s="142" t="s">
        <v>1</v>
      </c>
      <c r="P20" s="142"/>
      <c r="Q20" s="25"/>
      <c r="R20" s="26"/>
    </row>
    <row r="21" spans="2:18" s="1" customFormat="1" ht="18" customHeight="1" x14ac:dyDescent="0.3">
      <c r="B21" s="24"/>
      <c r="C21" s="25"/>
      <c r="D21" s="25"/>
      <c r="E21" s="20" t="s">
        <v>23</v>
      </c>
      <c r="F21" s="25"/>
      <c r="G21" s="25"/>
      <c r="H21" s="25"/>
      <c r="I21" s="25"/>
      <c r="J21" s="25"/>
      <c r="K21" s="25"/>
      <c r="L21" s="25"/>
      <c r="M21" s="22" t="s">
        <v>17</v>
      </c>
      <c r="N21" s="25"/>
      <c r="O21" s="142" t="s">
        <v>1</v>
      </c>
      <c r="P21" s="142"/>
      <c r="Q21" s="25"/>
      <c r="R21" s="26"/>
    </row>
    <row r="22" spans="2:18" s="1" customFormat="1" ht="6.95" customHeight="1" x14ac:dyDescent="0.3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2:18" s="1" customFormat="1" ht="14.45" customHeight="1" x14ac:dyDescent="0.3">
      <c r="B23" s="24"/>
      <c r="C23" s="25"/>
      <c r="D23" s="22" t="s">
        <v>24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2:18" s="1" customFormat="1" ht="20.45" customHeight="1" x14ac:dyDescent="0.3">
      <c r="B24" s="24"/>
      <c r="C24" s="25"/>
      <c r="D24" s="25"/>
      <c r="E24" s="144" t="s">
        <v>1</v>
      </c>
      <c r="F24" s="144"/>
      <c r="G24" s="144"/>
      <c r="H24" s="144"/>
      <c r="I24" s="144"/>
      <c r="J24" s="144"/>
      <c r="K24" s="144"/>
      <c r="L24" s="144"/>
      <c r="M24" s="25"/>
      <c r="N24" s="25"/>
      <c r="O24" s="25"/>
      <c r="P24" s="25"/>
      <c r="Q24" s="25"/>
      <c r="R24" s="26"/>
    </row>
    <row r="25" spans="2:18" s="1" customFormat="1" ht="6.95" customHeight="1" x14ac:dyDescent="0.3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6"/>
    </row>
    <row r="26" spans="2:18" s="1" customFormat="1" ht="6.95" customHeight="1" x14ac:dyDescent="0.3">
      <c r="B26" s="24"/>
      <c r="C26" s="2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25"/>
      <c r="R26" s="26"/>
    </row>
    <row r="27" spans="2:18" s="1" customFormat="1" ht="14.45" customHeight="1" x14ac:dyDescent="0.3">
      <c r="B27" s="24"/>
      <c r="C27" s="25"/>
      <c r="D27" s="57" t="s">
        <v>58</v>
      </c>
      <c r="E27" s="25"/>
      <c r="F27" s="25"/>
      <c r="G27" s="25"/>
      <c r="H27" s="25"/>
      <c r="I27" s="25"/>
      <c r="J27" s="25"/>
      <c r="K27" s="25"/>
      <c r="L27" s="25"/>
      <c r="M27" s="145">
        <f>N88</f>
        <v>0</v>
      </c>
      <c r="N27" s="145"/>
      <c r="O27" s="145"/>
      <c r="P27" s="145"/>
      <c r="Q27" s="25"/>
      <c r="R27" s="26"/>
    </row>
    <row r="28" spans="2:18" s="1" customFormat="1" ht="14.45" customHeight="1" x14ac:dyDescent="0.3">
      <c r="B28" s="24"/>
      <c r="C28" s="25"/>
      <c r="D28" s="23" t="s">
        <v>47</v>
      </c>
      <c r="E28" s="25"/>
      <c r="F28" s="25"/>
      <c r="G28" s="25"/>
      <c r="H28" s="25"/>
      <c r="I28" s="25"/>
      <c r="J28" s="25"/>
      <c r="K28" s="25"/>
      <c r="L28" s="25"/>
      <c r="M28" s="145">
        <f>N103</f>
        <v>0</v>
      </c>
      <c r="N28" s="145"/>
      <c r="O28" s="145"/>
      <c r="P28" s="145"/>
      <c r="Q28" s="25"/>
      <c r="R28" s="26"/>
    </row>
    <row r="29" spans="2:18" s="1" customFormat="1" ht="6.95" customHeight="1" x14ac:dyDescent="0.3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2:18" s="1" customFormat="1" ht="25.35" customHeight="1" x14ac:dyDescent="0.3">
      <c r="B30" s="24"/>
      <c r="C30" s="25"/>
      <c r="D30" s="58" t="s">
        <v>25</v>
      </c>
      <c r="E30" s="25"/>
      <c r="F30" s="25"/>
      <c r="G30" s="25"/>
      <c r="H30" s="25"/>
      <c r="I30" s="25"/>
      <c r="J30" s="25"/>
      <c r="K30" s="25"/>
      <c r="L30" s="25"/>
      <c r="M30" s="185">
        <f>ROUND(M27+M28,2)</f>
        <v>0</v>
      </c>
      <c r="N30" s="169"/>
      <c r="O30" s="169"/>
      <c r="P30" s="169"/>
      <c r="Q30" s="25"/>
      <c r="R30" s="26"/>
    </row>
    <row r="31" spans="2:18" s="1" customFormat="1" ht="6.95" customHeight="1" x14ac:dyDescent="0.3">
      <c r="B31" s="24"/>
      <c r="C31" s="25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25"/>
      <c r="R31" s="26"/>
    </row>
    <row r="32" spans="2:18" s="1" customFormat="1" ht="14.45" customHeight="1" x14ac:dyDescent="0.3">
      <c r="B32" s="24"/>
      <c r="C32" s="25"/>
      <c r="D32" s="27" t="s">
        <v>26</v>
      </c>
      <c r="E32" s="27" t="s">
        <v>27</v>
      </c>
      <c r="F32" s="28">
        <v>0.21</v>
      </c>
      <c r="G32" s="59" t="s">
        <v>28</v>
      </c>
      <c r="H32" s="182">
        <f>(SUM(BE103:BE110)+SUM(BE128:BE307))</f>
        <v>0</v>
      </c>
      <c r="I32" s="169"/>
      <c r="J32" s="169"/>
      <c r="K32" s="25"/>
      <c r="L32" s="25"/>
      <c r="M32" s="182">
        <f>ROUND((SUM(BE103:BE110)+SUM(BE128:BE307)), 2)*F32</f>
        <v>0</v>
      </c>
      <c r="N32" s="169"/>
      <c r="O32" s="169"/>
      <c r="P32" s="169"/>
      <c r="Q32" s="25"/>
      <c r="R32" s="26"/>
    </row>
    <row r="33" spans="2:18" s="1" customFormat="1" ht="14.45" customHeight="1" x14ac:dyDescent="0.3">
      <c r="B33" s="24"/>
      <c r="C33" s="25"/>
      <c r="D33" s="25"/>
      <c r="E33" s="27" t="s">
        <v>29</v>
      </c>
      <c r="F33" s="28">
        <v>0.15</v>
      </c>
      <c r="G33" s="59" t="s">
        <v>28</v>
      </c>
      <c r="H33" s="182">
        <f>(SUM(BF103:BF110)+SUM(BF128:BF307))</f>
        <v>0</v>
      </c>
      <c r="I33" s="169"/>
      <c r="J33" s="169"/>
      <c r="K33" s="25"/>
      <c r="L33" s="25"/>
      <c r="M33" s="182">
        <f>ROUND((SUM(BF103:BF110)+SUM(BF128:BF307)), 2)*F33</f>
        <v>0</v>
      </c>
      <c r="N33" s="169"/>
      <c r="O33" s="169"/>
      <c r="P33" s="169"/>
      <c r="Q33" s="25"/>
      <c r="R33" s="26"/>
    </row>
    <row r="34" spans="2:18" s="1" customFormat="1" ht="14.45" hidden="1" customHeight="1" x14ac:dyDescent="0.3">
      <c r="B34" s="24"/>
      <c r="C34" s="25"/>
      <c r="D34" s="25"/>
      <c r="E34" s="27" t="s">
        <v>30</v>
      </c>
      <c r="F34" s="28">
        <v>0.21</v>
      </c>
      <c r="G34" s="59" t="s">
        <v>28</v>
      </c>
      <c r="H34" s="182">
        <f>(SUM(BG103:BG110)+SUM(BG128:BG307))</f>
        <v>0</v>
      </c>
      <c r="I34" s="169"/>
      <c r="J34" s="169"/>
      <c r="K34" s="25"/>
      <c r="L34" s="25"/>
      <c r="M34" s="182">
        <v>0</v>
      </c>
      <c r="N34" s="169"/>
      <c r="O34" s="169"/>
      <c r="P34" s="169"/>
      <c r="Q34" s="25"/>
      <c r="R34" s="26"/>
    </row>
    <row r="35" spans="2:18" s="1" customFormat="1" ht="14.45" hidden="1" customHeight="1" x14ac:dyDescent="0.3">
      <c r="B35" s="24"/>
      <c r="C35" s="25"/>
      <c r="D35" s="25"/>
      <c r="E35" s="27" t="s">
        <v>31</v>
      </c>
      <c r="F35" s="28">
        <v>0.15</v>
      </c>
      <c r="G35" s="59" t="s">
        <v>28</v>
      </c>
      <c r="H35" s="182">
        <f>(SUM(BH103:BH110)+SUM(BH128:BH307))</f>
        <v>0</v>
      </c>
      <c r="I35" s="169"/>
      <c r="J35" s="169"/>
      <c r="K35" s="25"/>
      <c r="L35" s="25"/>
      <c r="M35" s="182">
        <v>0</v>
      </c>
      <c r="N35" s="169"/>
      <c r="O35" s="169"/>
      <c r="P35" s="169"/>
      <c r="Q35" s="25"/>
      <c r="R35" s="26"/>
    </row>
    <row r="36" spans="2:18" s="1" customFormat="1" ht="14.45" hidden="1" customHeight="1" x14ac:dyDescent="0.3">
      <c r="B36" s="24"/>
      <c r="C36" s="25"/>
      <c r="D36" s="25"/>
      <c r="E36" s="27" t="s">
        <v>32</v>
      </c>
      <c r="F36" s="28">
        <v>0</v>
      </c>
      <c r="G36" s="59" t="s">
        <v>28</v>
      </c>
      <c r="H36" s="182">
        <f>(SUM(BI103:BI110)+SUM(BI128:BI307))</f>
        <v>0</v>
      </c>
      <c r="I36" s="169"/>
      <c r="J36" s="169"/>
      <c r="K36" s="25"/>
      <c r="L36" s="25"/>
      <c r="M36" s="182">
        <v>0</v>
      </c>
      <c r="N36" s="169"/>
      <c r="O36" s="169"/>
      <c r="P36" s="169"/>
      <c r="Q36" s="25"/>
      <c r="R36" s="26"/>
    </row>
    <row r="37" spans="2:18" s="1" customFormat="1" ht="6.95" customHeight="1" x14ac:dyDescent="0.3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</row>
    <row r="38" spans="2:18" s="1" customFormat="1" ht="25.35" customHeight="1" x14ac:dyDescent="0.3">
      <c r="B38" s="24"/>
      <c r="C38" s="55"/>
      <c r="D38" s="60" t="s">
        <v>33</v>
      </c>
      <c r="E38" s="46"/>
      <c r="F38" s="46"/>
      <c r="G38" s="61" t="s">
        <v>34</v>
      </c>
      <c r="H38" s="62" t="s">
        <v>35</v>
      </c>
      <c r="I38" s="46"/>
      <c r="J38" s="46"/>
      <c r="K38" s="46"/>
      <c r="L38" s="183">
        <f>SUM(M30:M36)</f>
        <v>0</v>
      </c>
      <c r="M38" s="183"/>
      <c r="N38" s="183"/>
      <c r="O38" s="183"/>
      <c r="P38" s="184"/>
      <c r="Q38" s="55"/>
      <c r="R38" s="26"/>
    </row>
    <row r="39" spans="2:18" s="1" customFormat="1" ht="14.45" customHeight="1" x14ac:dyDescent="0.3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</row>
    <row r="40" spans="2:18" s="1" customFormat="1" ht="14.45" customHeight="1" x14ac:dyDescent="0.3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</row>
    <row r="41" spans="2:18" x14ac:dyDescent="0.3">
      <c r="B41" s="1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7"/>
    </row>
    <row r="42" spans="2:18" x14ac:dyDescent="0.3">
      <c r="B42" s="1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7"/>
    </row>
    <row r="43" spans="2:18" x14ac:dyDescent="0.3"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7"/>
    </row>
    <row r="44" spans="2:18" x14ac:dyDescent="0.3"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7"/>
    </row>
    <row r="45" spans="2:18" x14ac:dyDescent="0.3">
      <c r="B45" s="1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7"/>
    </row>
    <row r="46" spans="2:18" x14ac:dyDescent="0.3">
      <c r="B46" s="1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/>
    </row>
    <row r="47" spans="2:18" x14ac:dyDescent="0.3">
      <c r="B47" s="1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7"/>
    </row>
    <row r="48" spans="2:18" x14ac:dyDescent="0.3">
      <c r="B48" s="1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7"/>
    </row>
    <row r="49" spans="2:18" x14ac:dyDescent="0.3">
      <c r="B49" s="1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7"/>
    </row>
    <row r="50" spans="2:18" s="1" customFormat="1" ht="15" x14ac:dyDescent="0.3">
      <c r="B50" s="24"/>
      <c r="C50" s="25"/>
      <c r="D50" s="30" t="s">
        <v>36</v>
      </c>
      <c r="E50" s="31"/>
      <c r="F50" s="31"/>
      <c r="G50" s="31"/>
      <c r="H50" s="32"/>
      <c r="I50" s="25"/>
      <c r="J50" s="30" t="s">
        <v>37</v>
      </c>
      <c r="K50" s="31"/>
      <c r="L50" s="31"/>
      <c r="M50" s="31"/>
      <c r="N50" s="31"/>
      <c r="O50" s="31"/>
      <c r="P50" s="32"/>
      <c r="Q50" s="25"/>
      <c r="R50" s="26"/>
    </row>
    <row r="51" spans="2:18" x14ac:dyDescent="0.3">
      <c r="B51" s="16"/>
      <c r="C51" s="19"/>
      <c r="D51" s="33"/>
      <c r="E51" s="19"/>
      <c r="F51" s="19"/>
      <c r="G51" s="19"/>
      <c r="H51" s="34"/>
      <c r="I51" s="19"/>
      <c r="J51" s="33"/>
      <c r="K51" s="19"/>
      <c r="L51" s="19"/>
      <c r="M51" s="19"/>
      <c r="N51" s="19"/>
      <c r="O51" s="19"/>
      <c r="P51" s="34"/>
      <c r="Q51" s="19"/>
      <c r="R51" s="17"/>
    </row>
    <row r="52" spans="2:18" x14ac:dyDescent="0.3">
      <c r="B52" s="16"/>
      <c r="C52" s="19"/>
      <c r="D52" s="33"/>
      <c r="E52" s="19"/>
      <c r="F52" s="19"/>
      <c r="G52" s="19"/>
      <c r="H52" s="34"/>
      <c r="I52" s="19"/>
      <c r="J52" s="33"/>
      <c r="K52" s="19"/>
      <c r="L52" s="19"/>
      <c r="M52" s="19"/>
      <c r="N52" s="19"/>
      <c r="O52" s="19"/>
      <c r="P52" s="34"/>
      <c r="Q52" s="19"/>
      <c r="R52" s="17"/>
    </row>
    <row r="53" spans="2:18" x14ac:dyDescent="0.3">
      <c r="B53" s="16"/>
      <c r="C53" s="19"/>
      <c r="D53" s="33"/>
      <c r="E53" s="19"/>
      <c r="F53" s="19"/>
      <c r="G53" s="19"/>
      <c r="H53" s="34"/>
      <c r="I53" s="19"/>
      <c r="J53" s="33"/>
      <c r="K53" s="19"/>
      <c r="L53" s="19"/>
      <c r="M53" s="19"/>
      <c r="N53" s="19"/>
      <c r="O53" s="19"/>
      <c r="P53" s="34"/>
      <c r="Q53" s="19"/>
      <c r="R53" s="17"/>
    </row>
    <row r="54" spans="2:18" x14ac:dyDescent="0.3">
      <c r="B54" s="16"/>
      <c r="C54" s="19"/>
      <c r="D54" s="33"/>
      <c r="E54" s="19"/>
      <c r="F54" s="19"/>
      <c r="G54" s="19"/>
      <c r="H54" s="34"/>
      <c r="I54" s="19"/>
      <c r="J54" s="33"/>
      <c r="K54" s="19"/>
      <c r="L54" s="19"/>
      <c r="M54" s="19"/>
      <c r="N54" s="19"/>
      <c r="O54" s="19"/>
      <c r="P54" s="34"/>
      <c r="Q54" s="19"/>
      <c r="R54" s="17"/>
    </row>
    <row r="55" spans="2:18" x14ac:dyDescent="0.3">
      <c r="B55" s="16"/>
      <c r="C55" s="19"/>
      <c r="D55" s="33"/>
      <c r="E55" s="19"/>
      <c r="F55" s="19"/>
      <c r="G55" s="19"/>
      <c r="H55" s="34"/>
      <c r="I55" s="19"/>
      <c r="J55" s="33"/>
      <c r="K55" s="19"/>
      <c r="L55" s="19"/>
      <c r="M55" s="19"/>
      <c r="N55" s="19"/>
      <c r="O55" s="19"/>
      <c r="P55" s="34"/>
      <c r="Q55" s="19"/>
      <c r="R55" s="17"/>
    </row>
    <row r="56" spans="2:18" x14ac:dyDescent="0.3">
      <c r="B56" s="16"/>
      <c r="C56" s="19"/>
      <c r="D56" s="33"/>
      <c r="E56" s="19"/>
      <c r="F56" s="19"/>
      <c r="G56" s="19"/>
      <c r="H56" s="34"/>
      <c r="I56" s="19"/>
      <c r="J56" s="33"/>
      <c r="K56" s="19"/>
      <c r="L56" s="19"/>
      <c r="M56" s="19"/>
      <c r="N56" s="19"/>
      <c r="O56" s="19"/>
      <c r="P56" s="34"/>
      <c r="Q56" s="19"/>
      <c r="R56" s="17"/>
    </row>
    <row r="57" spans="2:18" x14ac:dyDescent="0.3">
      <c r="B57" s="16"/>
      <c r="C57" s="19"/>
      <c r="D57" s="33"/>
      <c r="E57" s="19"/>
      <c r="F57" s="19"/>
      <c r="G57" s="19"/>
      <c r="H57" s="34"/>
      <c r="I57" s="19"/>
      <c r="J57" s="33"/>
      <c r="K57" s="19"/>
      <c r="L57" s="19"/>
      <c r="M57" s="19"/>
      <c r="N57" s="19"/>
      <c r="O57" s="19"/>
      <c r="P57" s="34"/>
      <c r="Q57" s="19"/>
      <c r="R57" s="17"/>
    </row>
    <row r="58" spans="2:18" x14ac:dyDescent="0.3">
      <c r="B58" s="16"/>
      <c r="C58" s="19"/>
      <c r="D58" s="33"/>
      <c r="E58" s="19"/>
      <c r="F58" s="19"/>
      <c r="G58" s="19"/>
      <c r="H58" s="34"/>
      <c r="I58" s="19"/>
      <c r="J58" s="33"/>
      <c r="K58" s="19"/>
      <c r="L58" s="19"/>
      <c r="M58" s="19"/>
      <c r="N58" s="19"/>
      <c r="O58" s="19"/>
      <c r="P58" s="34"/>
      <c r="Q58" s="19"/>
      <c r="R58" s="17"/>
    </row>
    <row r="59" spans="2:18" s="1" customFormat="1" ht="15" x14ac:dyDescent="0.3">
      <c r="B59" s="24"/>
      <c r="C59" s="25"/>
      <c r="D59" s="35" t="s">
        <v>38</v>
      </c>
      <c r="E59" s="36"/>
      <c r="F59" s="36"/>
      <c r="G59" s="37" t="s">
        <v>39</v>
      </c>
      <c r="H59" s="38"/>
      <c r="I59" s="25"/>
      <c r="J59" s="35" t="s">
        <v>38</v>
      </c>
      <c r="K59" s="36"/>
      <c r="L59" s="36"/>
      <c r="M59" s="36"/>
      <c r="N59" s="37" t="s">
        <v>39</v>
      </c>
      <c r="O59" s="36"/>
      <c r="P59" s="38"/>
      <c r="Q59" s="25"/>
      <c r="R59" s="26"/>
    </row>
    <row r="60" spans="2:18" x14ac:dyDescent="0.3">
      <c r="B60" s="1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7"/>
    </row>
    <row r="61" spans="2:18" s="1" customFormat="1" ht="15" x14ac:dyDescent="0.3">
      <c r="B61" s="24"/>
      <c r="C61" s="25"/>
      <c r="D61" s="30" t="s">
        <v>40</v>
      </c>
      <c r="E61" s="31"/>
      <c r="F61" s="31"/>
      <c r="G61" s="31"/>
      <c r="H61" s="32"/>
      <c r="I61" s="25"/>
      <c r="J61" s="30" t="s">
        <v>41</v>
      </c>
      <c r="K61" s="31"/>
      <c r="L61" s="31"/>
      <c r="M61" s="31"/>
      <c r="N61" s="31"/>
      <c r="O61" s="31"/>
      <c r="P61" s="32"/>
      <c r="Q61" s="25"/>
      <c r="R61" s="26"/>
    </row>
    <row r="62" spans="2:18" x14ac:dyDescent="0.3">
      <c r="B62" s="16"/>
      <c r="C62" s="19"/>
      <c r="D62" s="33"/>
      <c r="E62" s="19"/>
      <c r="F62" s="19"/>
      <c r="G62" s="19"/>
      <c r="H62" s="34"/>
      <c r="I62" s="19"/>
      <c r="J62" s="33"/>
      <c r="K62" s="19"/>
      <c r="L62" s="19"/>
      <c r="M62" s="19"/>
      <c r="N62" s="19"/>
      <c r="O62" s="19"/>
      <c r="P62" s="34"/>
      <c r="Q62" s="19"/>
      <c r="R62" s="17"/>
    </row>
    <row r="63" spans="2:18" x14ac:dyDescent="0.3">
      <c r="B63" s="16"/>
      <c r="C63" s="19"/>
      <c r="D63" s="33"/>
      <c r="E63" s="19"/>
      <c r="F63" s="19"/>
      <c r="G63" s="19"/>
      <c r="H63" s="34"/>
      <c r="I63" s="19"/>
      <c r="J63" s="33"/>
      <c r="K63" s="19"/>
      <c r="L63" s="19"/>
      <c r="M63" s="19"/>
      <c r="N63" s="19"/>
      <c r="O63" s="19"/>
      <c r="P63" s="34"/>
      <c r="Q63" s="19"/>
      <c r="R63" s="17"/>
    </row>
    <row r="64" spans="2:18" x14ac:dyDescent="0.3">
      <c r="B64" s="16"/>
      <c r="C64" s="19"/>
      <c r="D64" s="33"/>
      <c r="E64" s="19"/>
      <c r="F64" s="19"/>
      <c r="G64" s="19"/>
      <c r="H64" s="34"/>
      <c r="I64" s="19"/>
      <c r="J64" s="33"/>
      <c r="K64" s="19"/>
      <c r="L64" s="19"/>
      <c r="M64" s="19"/>
      <c r="N64" s="19"/>
      <c r="O64" s="19"/>
      <c r="P64" s="34"/>
      <c r="Q64" s="19"/>
      <c r="R64" s="17"/>
    </row>
    <row r="65" spans="2:18" x14ac:dyDescent="0.3">
      <c r="B65" s="16"/>
      <c r="C65" s="19"/>
      <c r="D65" s="33"/>
      <c r="E65" s="19"/>
      <c r="F65" s="19"/>
      <c r="G65" s="19"/>
      <c r="H65" s="34"/>
      <c r="I65" s="19"/>
      <c r="J65" s="33"/>
      <c r="K65" s="19"/>
      <c r="L65" s="19"/>
      <c r="M65" s="19"/>
      <c r="N65" s="19"/>
      <c r="O65" s="19"/>
      <c r="P65" s="34"/>
      <c r="Q65" s="19"/>
      <c r="R65" s="17"/>
    </row>
    <row r="66" spans="2:18" x14ac:dyDescent="0.3">
      <c r="B66" s="16"/>
      <c r="C66" s="19"/>
      <c r="D66" s="33"/>
      <c r="E66" s="19"/>
      <c r="F66" s="19"/>
      <c r="G66" s="19"/>
      <c r="H66" s="34"/>
      <c r="I66" s="19"/>
      <c r="J66" s="33"/>
      <c r="K66" s="19"/>
      <c r="L66" s="19"/>
      <c r="M66" s="19"/>
      <c r="N66" s="19"/>
      <c r="O66" s="19"/>
      <c r="P66" s="34"/>
      <c r="Q66" s="19"/>
      <c r="R66" s="17"/>
    </row>
    <row r="67" spans="2:18" x14ac:dyDescent="0.3">
      <c r="B67" s="16"/>
      <c r="C67" s="19"/>
      <c r="D67" s="33"/>
      <c r="E67" s="19"/>
      <c r="F67" s="19"/>
      <c r="G67" s="19"/>
      <c r="H67" s="34"/>
      <c r="I67" s="19"/>
      <c r="J67" s="33"/>
      <c r="K67" s="19"/>
      <c r="L67" s="19"/>
      <c r="M67" s="19"/>
      <c r="N67" s="19"/>
      <c r="O67" s="19"/>
      <c r="P67" s="34"/>
      <c r="Q67" s="19"/>
      <c r="R67" s="17"/>
    </row>
    <row r="68" spans="2:18" x14ac:dyDescent="0.3">
      <c r="B68" s="16"/>
      <c r="C68" s="19"/>
      <c r="D68" s="33"/>
      <c r="E68" s="19"/>
      <c r="F68" s="19"/>
      <c r="G68" s="19"/>
      <c r="H68" s="34"/>
      <c r="I68" s="19"/>
      <c r="J68" s="33"/>
      <c r="K68" s="19"/>
      <c r="L68" s="19"/>
      <c r="M68" s="19"/>
      <c r="N68" s="19"/>
      <c r="O68" s="19"/>
      <c r="P68" s="34"/>
      <c r="Q68" s="19"/>
      <c r="R68" s="17"/>
    </row>
    <row r="69" spans="2:18" x14ac:dyDescent="0.3">
      <c r="B69" s="16"/>
      <c r="C69" s="19"/>
      <c r="D69" s="33"/>
      <c r="E69" s="19"/>
      <c r="F69" s="19"/>
      <c r="G69" s="19"/>
      <c r="H69" s="34"/>
      <c r="I69" s="19"/>
      <c r="J69" s="33"/>
      <c r="K69" s="19"/>
      <c r="L69" s="19"/>
      <c r="M69" s="19"/>
      <c r="N69" s="19"/>
      <c r="O69" s="19"/>
      <c r="P69" s="34"/>
      <c r="Q69" s="19"/>
      <c r="R69" s="17"/>
    </row>
    <row r="70" spans="2:18" s="1" customFormat="1" ht="15" x14ac:dyDescent="0.3">
      <c r="B70" s="24"/>
      <c r="C70" s="25"/>
      <c r="D70" s="35" t="s">
        <v>38</v>
      </c>
      <c r="E70" s="36"/>
      <c r="F70" s="36"/>
      <c r="G70" s="37" t="s">
        <v>39</v>
      </c>
      <c r="H70" s="38"/>
      <c r="I70" s="25"/>
      <c r="J70" s="35" t="s">
        <v>38</v>
      </c>
      <c r="K70" s="36"/>
      <c r="L70" s="36"/>
      <c r="M70" s="36"/>
      <c r="N70" s="37" t="s">
        <v>39</v>
      </c>
      <c r="O70" s="36"/>
      <c r="P70" s="38"/>
      <c r="Q70" s="25"/>
      <c r="R70" s="26"/>
    </row>
    <row r="71" spans="2:18" s="1" customFormat="1" ht="14.45" customHeight="1" x14ac:dyDescent="0.3"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1"/>
    </row>
    <row r="75" spans="2:18" s="1" customFormat="1" ht="6.95" customHeight="1" x14ac:dyDescent="0.3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4"/>
    </row>
    <row r="76" spans="2:18" s="1" customFormat="1" ht="36.950000000000003" customHeight="1" x14ac:dyDescent="0.3">
      <c r="B76" s="24"/>
      <c r="C76" s="135" t="s">
        <v>59</v>
      </c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26"/>
    </row>
    <row r="77" spans="2:18" s="1" customFormat="1" ht="6.95" customHeight="1" x14ac:dyDescent="0.3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6"/>
    </row>
    <row r="78" spans="2:18" s="1" customFormat="1" ht="30" customHeight="1" x14ac:dyDescent="0.3">
      <c r="B78" s="24"/>
      <c r="C78" s="22" t="s">
        <v>8</v>
      </c>
      <c r="D78" s="25"/>
      <c r="E78" s="25"/>
      <c r="F78" s="167" t="e">
        <f>F6</f>
        <v>#REF!</v>
      </c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25"/>
      <c r="R78" s="26"/>
    </row>
    <row r="79" spans="2:18" s="1" customFormat="1" ht="36.950000000000003" customHeight="1" x14ac:dyDescent="0.3">
      <c r="B79" s="24"/>
      <c r="C79" s="45" t="s">
        <v>56</v>
      </c>
      <c r="D79" s="25"/>
      <c r="E79" s="25"/>
      <c r="F79" s="137" t="str">
        <f>F7</f>
        <v>ÚSEK 4 - NTZ 06 Horkovod, stavební část - založení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25"/>
      <c r="R79" s="26"/>
    </row>
    <row r="80" spans="2:18" s="1" customFormat="1" ht="6.95" customHeight="1" x14ac:dyDescent="0.3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</row>
    <row r="81" spans="2:47" s="1" customFormat="1" ht="18" customHeight="1" x14ac:dyDescent="0.3">
      <c r="B81" s="24"/>
      <c r="C81" s="22" t="s">
        <v>11</v>
      </c>
      <c r="D81" s="25"/>
      <c r="E81" s="25"/>
      <c r="F81" s="20" t="str">
        <f>F9</f>
        <v>Slatinice</v>
      </c>
      <c r="G81" s="25"/>
      <c r="H81" s="25"/>
      <c r="I81" s="25"/>
      <c r="J81" s="25"/>
      <c r="K81" s="22" t="s">
        <v>13</v>
      </c>
      <c r="L81" s="25"/>
      <c r="M81" s="170" t="e">
        <f>IF(O9="","",O9)</f>
        <v>#REF!</v>
      </c>
      <c r="N81" s="170"/>
      <c r="O81" s="170"/>
      <c r="P81" s="170"/>
      <c r="Q81" s="25"/>
      <c r="R81" s="26"/>
    </row>
    <row r="82" spans="2:47" s="1" customFormat="1" ht="6.95" customHeight="1" x14ac:dyDescent="0.3"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6"/>
    </row>
    <row r="83" spans="2:47" s="1" customFormat="1" ht="15" x14ac:dyDescent="0.3">
      <c r="B83" s="24"/>
      <c r="C83" s="22" t="s">
        <v>14</v>
      </c>
      <c r="D83" s="25"/>
      <c r="E83" s="25"/>
      <c r="F83" s="20" t="str">
        <f>E12</f>
        <v>Vršanská uhelná, a.s.</v>
      </c>
      <c r="G83" s="25"/>
      <c r="H83" s="25"/>
      <c r="I83" s="25"/>
      <c r="J83" s="25"/>
      <c r="K83" s="22" t="s">
        <v>19</v>
      </c>
      <c r="L83" s="25"/>
      <c r="M83" s="142" t="str">
        <f>E18</f>
        <v>Ing. Vladimír Šmelhaus</v>
      </c>
      <c r="N83" s="142"/>
      <c r="O83" s="142"/>
      <c r="P83" s="142"/>
      <c r="Q83" s="142"/>
      <c r="R83" s="26"/>
    </row>
    <row r="84" spans="2:47" s="1" customFormat="1" ht="14.45" customHeight="1" x14ac:dyDescent="0.3">
      <c r="B84" s="24"/>
      <c r="C84" s="22" t="s">
        <v>18</v>
      </c>
      <c r="D84" s="25"/>
      <c r="E84" s="25"/>
      <c r="F84" s="20" t="str">
        <f>IF(E15="","",E15)</f>
        <v>dle výběrového řízení</v>
      </c>
      <c r="G84" s="25"/>
      <c r="H84" s="25"/>
      <c r="I84" s="25"/>
      <c r="J84" s="25"/>
      <c r="K84" s="22" t="s">
        <v>22</v>
      </c>
      <c r="L84" s="25"/>
      <c r="M84" s="142" t="str">
        <f>E21</f>
        <v>Pavel Šouta</v>
      </c>
      <c r="N84" s="142"/>
      <c r="O84" s="142"/>
      <c r="P84" s="142"/>
      <c r="Q84" s="142"/>
      <c r="R84" s="26"/>
    </row>
    <row r="85" spans="2:47" s="1" customFormat="1" ht="10.35" customHeight="1" x14ac:dyDescent="0.3"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6"/>
    </row>
    <row r="86" spans="2:47" s="1" customFormat="1" ht="29.25" customHeight="1" x14ac:dyDescent="0.3">
      <c r="B86" s="24"/>
      <c r="C86" s="180" t="s">
        <v>60</v>
      </c>
      <c r="D86" s="181"/>
      <c r="E86" s="181"/>
      <c r="F86" s="181"/>
      <c r="G86" s="181"/>
      <c r="H86" s="55"/>
      <c r="I86" s="55"/>
      <c r="J86" s="55"/>
      <c r="K86" s="55"/>
      <c r="L86" s="55"/>
      <c r="M86" s="55"/>
      <c r="N86" s="180" t="s">
        <v>61</v>
      </c>
      <c r="O86" s="181"/>
      <c r="P86" s="181"/>
      <c r="Q86" s="181"/>
      <c r="R86" s="26"/>
    </row>
    <row r="87" spans="2:47" s="1" customFormat="1" ht="10.35" customHeight="1" x14ac:dyDescent="0.3">
      <c r="B87" s="2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6"/>
    </row>
    <row r="88" spans="2:47" s="1" customFormat="1" ht="29.25" customHeight="1" x14ac:dyDescent="0.3">
      <c r="B88" s="24"/>
      <c r="C88" s="63" t="s">
        <v>62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39">
        <f>N128</f>
        <v>0</v>
      </c>
      <c r="O88" s="177"/>
      <c r="P88" s="177"/>
      <c r="Q88" s="177"/>
      <c r="R88" s="26"/>
      <c r="AU88" s="12" t="s">
        <v>63</v>
      </c>
    </row>
    <row r="89" spans="2:47" s="2" customFormat="1" ht="24.95" customHeight="1" x14ac:dyDescent="0.3">
      <c r="B89" s="64"/>
      <c r="C89" s="65"/>
      <c r="D89" s="66" t="s">
        <v>64</v>
      </c>
      <c r="E89" s="65"/>
      <c r="F89" s="65"/>
      <c r="G89" s="65"/>
      <c r="H89" s="65"/>
      <c r="I89" s="65"/>
      <c r="J89" s="65"/>
      <c r="K89" s="65"/>
      <c r="L89" s="65"/>
      <c r="M89" s="65"/>
      <c r="N89" s="147">
        <f>N129</f>
        <v>0</v>
      </c>
      <c r="O89" s="179"/>
      <c r="P89" s="179"/>
      <c r="Q89" s="179"/>
      <c r="R89" s="67"/>
    </row>
    <row r="90" spans="2:47" s="3" customFormat="1" ht="19.899999999999999" customHeight="1" x14ac:dyDescent="0.3">
      <c r="B90" s="68"/>
      <c r="C90" s="69"/>
      <c r="D90" s="52" t="s">
        <v>65</v>
      </c>
      <c r="E90" s="69"/>
      <c r="F90" s="69"/>
      <c r="G90" s="69"/>
      <c r="H90" s="69"/>
      <c r="I90" s="69"/>
      <c r="J90" s="69"/>
      <c r="K90" s="69"/>
      <c r="L90" s="69"/>
      <c r="M90" s="69"/>
      <c r="N90" s="134">
        <f>N130</f>
        <v>0</v>
      </c>
      <c r="O90" s="176"/>
      <c r="P90" s="176"/>
      <c r="Q90" s="176"/>
      <c r="R90" s="70"/>
    </row>
    <row r="91" spans="2:47" s="3" customFormat="1" ht="19.899999999999999" customHeight="1" x14ac:dyDescent="0.3">
      <c r="B91" s="68"/>
      <c r="C91" s="69"/>
      <c r="D91" s="52" t="s">
        <v>66</v>
      </c>
      <c r="E91" s="69"/>
      <c r="F91" s="69"/>
      <c r="G91" s="69"/>
      <c r="H91" s="69"/>
      <c r="I91" s="69"/>
      <c r="J91" s="69"/>
      <c r="K91" s="69"/>
      <c r="L91" s="69"/>
      <c r="M91" s="69"/>
      <c r="N91" s="134">
        <f>N164</f>
        <v>0</v>
      </c>
      <c r="O91" s="176"/>
      <c r="P91" s="176"/>
      <c r="Q91" s="176"/>
      <c r="R91" s="70"/>
    </row>
    <row r="92" spans="2:47" s="3" customFormat="1" ht="19.899999999999999" customHeight="1" x14ac:dyDescent="0.3">
      <c r="B92" s="68"/>
      <c r="C92" s="69"/>
      <c r="D92" s="52" t="s">
        <v>67</v>
      </c>
      <c r="E92" s="69"/>
      <c r="F92" s="69"/>
      <c r="G92" s="69"/>
      <c r="H92" s="69"/>
      <c r="I92" s="69"/>
      <c r="J92" s="69"/>
      <c r="K92" s="69"/>
      <c r="L92" s="69"/>
      <c r="M92" s="69"/>
      <c r="N92" s="134">
        <f>N197</f>
        <v>0</v>
      </c>
      <c r="O92" s="176"/>
      <c r="P92" s="176"/>
      <c r="Q92" s="176"/>
      <c r="R92" s="70"/>
    </row>
    <row r="93" spans="2:47" s="3" customFormat="1" ht="19.899999999999999" customHeight="1" x14ac:dyDescent="0.3">
      <c r="B93" s="68"/>
      <c r="C93" s="69"/>
      <c r="D93" s="52" t="s">
        <v>68</v>
      </c>
      <c r="E93" s="69"/>
      <c r="F93" s="69"/>
      <c r="G93" s="69"/>
      <c r="H93" s="69"/>
      <c r="I93" s="69"/>
      <c r="J93" s="69"/>
      <c r="K93" s="69"/>
      <c r="L93" s="69"/>
      <c r="M93" s="69"/>
      <c r="N93" s="134">
        <f>N240</f>
        <v>0</v>
      </c>
      <c r="O93" s="176"/>
      <c r="P93" s="176"/>
      <c r="Q93" s="176"/>
      <c r="R93" s="70"/>
    </row>
    <row r="94" spans="2:47" s="2" customFormat="1" ht="24.95" customHeight="1" x14ac:dyDescent="0.3">
      <c r="B94" s="64"/>
      <c r="C94" s="65"/>
      <c r="D94" s="66" t="s">
        <v>69</v>
      </c>
      <c r="E94" s="65"/>
      <c r="F94" s="65"/>
      <c r="G94" s="65"/>
      <c r="H94" s="65"/>
      <c r="I94" s="65"/>
      <c r="J94" s="65"/>
      <c r="K94" s="65"/>
      <c r="L94" s="65"/>
      <c r="M94" s="65"/>
      <c r="N94" s="147">
        <f>N242</f>
        <v>0</v>
      </c>
      <c r="O94" s="179"/>
      <c r="P94" s="179"/>
      <c r="Q94" s="179"/>
      <c r="R94" s="67"/>
    </row>
    <row r="95" spans="2:47" s="3" customFormat="1" ht="19.899999999999999" customHeight="1" x14ac:dyDescent="0.3">
      <c r="B95" s="68"/>
      <c r="C95" s="69"/>
      <c r="D95" s="52" t="s">
        <v>70</v>
      </c>
      <c r="E95" s="69"/>
      <c r="F95" s="69"/>
      <c r="G95" s="69"/>
      <c r="H95" s="69"/>
      <c r="I95" s="69"/>
      <c r="J95" s="69"/>
      <c r="K95" s="69"/>
      <c r="L95" s="69"/>
      <c r="M95" s="69"/>
      <c r="N95" s="134">
        <f>N243</f>
        <v>0</v>
      </c>
      <c r="O95" s="176"/>
      <c r="P95" s="176"/>
      <c r="Q95" s="176"/>
      <c r="R95" s="70"/>
    </row>
    <row r="96" spans="2:47" s="2" customFormat="1" ht="24.95" customHeight="1" x14ac:dyDescent="0.3">
      <c r="B96" s="64"/>
      <c r="C96" s="65"/>
      <c r="D96" s="66" t="s">
        <v>71</v>
      </c>
      <c r="E96" s="65"/>
      <c r="F96" s="65"/>
      <c r="G96" s="65"/>
      <c r="H96" s="65"/>
      <c r="I96" s="65"/>
      <c r="J96" s="65"/>
      <c r="K96" s="65"/>
      <c r="L96" s="65"/>
      <c r="M96" s="65"/>
      <c r="N96" s="147">
        <f>N266</f>
        <v>0</v>
      </c>
      <c r="O96" s="179"/>
      <c r="P96" s="179"/>
      <c r="Q96" s="179"/>
      <c r="R96" s="67"/>
    </row>
    <row r="97" spans="2:65" s="3" customFormat="1" ht="19.899999999999999" customHeight="1" x14ac:dyDescent="0.3">
      <c r="B97" s="68"/>
      <c r="C97" s="69"/>
      <c r="D97" s="52" t="s">
        <v>72</v>
      </c>
      <c r="E97" s="69"/>
      <c r="F97" s="69"/>
      <c r="G97" s="69"/>
      <c r="H97" s="69"/>
      <c r="I97" s="69"/>
      <c r="J97" s="69"/>
      <c r="K97" s="69"/>
      <c r="L97" s="69"/>
      <c r="M97" s="69"/>
      <c r="N97" s="134">
        <f>N267</f>
        <v>0</v>
      </c>
      <c r="O97" s="176"/>
      <c r="P97" s="176"/>
      <c r="Q97" s="176"/>
      <c r="R97" s="70"/>
    </row>
    <row r="98" spans="2:65" s="3" customFormat="1" ht="19.899999999999999" customHeight="1" x14ac:dyDescent="0.3">
      <c r="B98" s="68"/>
      <c r="C98" s="69"/>
      <c r="D98" s="52" t="s">
        <v>73</v>
      </c>
      <c r="E98" s="69"/>
      <c r="F98" s="69"/>
      <c r="G98" s="69"/>
      <c r="H98" s="69"/>
      <c r="I98" s="69"/>
      <c r="J98" s="69"/>
      <c r="K98" s="69"/>
      <c r="L98" s="69"/>
      <c r="M98" s="69"/>
      <c r="N98" s="134">
        <f>N274</f>
        <v>0</v>
      </c>
      <c r="O98" s="176"/>
      <c r="P98" s="176"/>
      <c r="Q98" s="176"/>
      <c r="R98" s="70"/>
    </row>
    <row r="99" spans="2:65" s="3" customFormat="1" ht="19.899999999999999" customHeight="1" x14ac:dyDescent="0.3">
      <c r="B99" s="68"/>
      <c r="C99" s="69"/>
      <c r="D99" s="52" t="s">
        <v>74</v>
      </c>
      <c r="E99" s="69"/>
      <c r="F99" s="69"/>
      <c r="G99" s="69"/>
      <c r="H99" s="69"/>
      <c r="I99" s="69"/>
      <c r="J99" s="69"/>
      <c r="K99" s="69"/>
      <c r="L99" s="69"/>
      <c r="M99" s="69"/>
      <c r="N99" s="134">
        <f>N296</f>
        <v>0</v>
      </c>
      <c r="O99" s="176"/>
      <c r="P99" s="176"/>
      <c r="Q99" s="176"/>
      <c r="R99" s="70"/>
    </row>
    <row r="100" spans="2:65" s="3" customFormat="1" ht="19.899999999999999" customHeight="1" x14ac:dyDescent="0.3">
      <c r="B100" s="68"/>
      <c r="C100" s="69"/>
      <c r="D100" s="52" t="s">
        <v>75</v>
      </c>
      <c r="E100" s="69"/>
      <c r="F100" s="69"/>
      <c r="G100" s="69"/>
      <c r="H100" s="69"/>
      <c r="I100" s="69"/>
      <c r="J100" s="69"/>
      <c r="K100" s="69"/>
      <c r="L100" s="69"/>
      <c r="M100" s="69"/>
      <c r="N100" s="134">
        <f>N300</f>
        <v>0</v>
      </c>
      <c r="O100" s="176"/>
      <c r="P100" s="176"/>
      <c r="Q100" s="176"/>
      <c r="R100" s="70"/>
    </row>
    <row r="101" spans="2:65" s="3" customFormat="1" ht="19.899999999999999" customHeight="1" x14ac:dyDescent="0.3">
      <c r="B101" s="68"/>
      <c r="C101" s="69"/>
      <c r="D101" s="52" t="s">
        <v>76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134">
        <f>N304</f>
        <v>0</v>
      </c>
      <c r="O101" s="176"/>
      <c r="P101" s="176"/>
      <c r="Q101" s="176"/>
      <c r="R101" s="70"/>
    </row>
    <row r="102" spans="2:65" s="1" customFormat="1" ht="21.75" customHeight="1" x14ac:dyDescent="0.3"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6"/>
    </row>
    <row r="103" spans="2:65" s="1" customFormat="1" ht="29.25" customHeight="1" x14ac:dyDescent="0.3">
      <c r="B103" s="24"/>
      <c r="C103" s="63" t="s">
        <v>77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177">
        <f>ROUND(N104+N105+N106+N107+N108+N109,2)</f>
        <v>0</v>
      </c>
      <c r="O103" s="178"/>
      <c r="P103" s="178"/>
      <c r="Q103" s="178"/>
      <c r="R103" s="26"/>
      <c r="T103" s="71"/>
      <c r="U103" s="72" t="s">
        <v>26</v>
      </c>
    </row>
    <row r="104" spans="2:65" s="1" customFormat="1" ht="18" customHeight="1" x14ac:dyDescent="0.3">
      <c r="B104" s="73"/>
      <c r="C104" s="74"/>
      <c r="D104" s="138" t="s">
        <v>78</v>
      </c>
      <c r="E104" s="174"/>
      <c r="F104" s="174"/>
      <c r="G104" s="174"/>
      <c r="H104" s="174"/>
      <c r="I104" s="74"/>
      <c r="J104" s="74"/>
      <c r="K104" s="74"/>
      <c r="L104" s="74"/>
      <c r="M104" s="74"/>
      <c r="N104" s="133">
        <f>ROUND(N88*T104,2)</f>
        <v>0</v>
      </c>
      <c r="O104" s="175"/>
      <c r="P104" s="175"/>
      <c r="Q104" s="175"/>
      <c r="R104" s="76"/>
      <c r="S104" s="74"/>
      <c r="T104" s="77"/>
      <c r="U104" s="78" t="s">
        <v>27</v>
      </c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80" t="s">
        <v>79</v>
      </c>
      <c r="AZ104" s="79"/>
      <c r="BA104" s="79"/>
      <c r="BB104" s="79"/>
      <c r="BC104" s="79"/>
      <c r="BD104" s="79"/>
      <c r="BE104" s="81">
        <f t="shared" ref="BE104:BE109" si="0">IF(U104="základní",N104,0)</f>
        <v>0</v>
      </c>
      <c r="BF104" s="81">
        <f t="shared" ref="BF104:BF109" si="1">IF(U104="snížená",N104,0)</f>
        <v>0</v>
      </c>
      <c r="BG104" s="81">
        <f t="shared" ref="BG104:BG109" si="2">IF(U104="zákl. přenesená",N104,0)</f>
        <v>0</v>
      </c>
      <c r="BH104" s="81">
        <f t="shared" ref="BH104:BH109" si="3">IF(U104="sníž. přenesená",N104,0)</f>
        <v>0</v>
      </c>
      <c r="BI104" s="81">
        <f t="shared" ref="BI104:BI109" si="4">IF(U104="nulová",N104,0)</f>
        <v>0</v>
      </c>
      <c r="BJ104" s="80" t="s">
        <v>45</v>
      </c>
      <c r="BK104" s="79"/>
      <c r="BL104" s="79"/>
      <c r="BM104" s="79"/>
    </row>
    <row r="105" spans="2:65" s="1" customFormat="1" ht="18" customHeight="1" x14ac:dyDescent="0.3">
      <c r="B105" s="73"/>
      <c r="C105" s="74"/>
      <c r="D105" s="138" t="s">
        <v>80</v>
      </c>
      <c r="E105" s="174"/>
      <c r="F105" s="174"/>
      <c r="G105" s="174"/>
      <c r="H105" s="174"/>
      <c r="I105" s="74"/>
      <c r="J105" s="74"/>
      <c r="K105" s="74"/>
      <c r="L105" s="74"/>
      <c r="M105" s="74"/>
      <c r="N105" s="133">
        <f>ROUND(N88*T105,2)</f>
        <v>0</v>
      </c>
      <c r="O105" s="175"/>
      <c r="P105" s="175"/>
      <c r="Q105" s="175"/>
      <c r="R105" s="76"/>
      <c r="S105" s="74"/>
      <c r="T105" s="77"/>
      <c r="U105" s="78" t="s">
        <v>27</v>
      </c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80" t="s">
        <v>79</v>
      </c>
      <c r="AZ105" s="79"/>
      <c r="BA105" s="79"/>
      <c r="BB105" s="79"/>
      <c r="BC105" s="79"/>
      <c r="BD105" s="79"/>
      <c r="BE105" s="81">
        <f t="shared" si="0"/>
        <v>0</v>
      </c>
      <c r="BF105" s="81">
        <f t="shared" si="1"/>
        <v>0</v>
      </c>
      <c r="BG105" s="81">
        <f t="shared" si="2"/>
        <v>0</v>
      </c>
      <c r="BH105" s="81">
        <f t="shared" si="3"/>
        <v>0</v>
      </c>
      <c r="BI105" s="81">
        <f t="shared" si="4"/>
        <v>0</v>
      </c>
      <c r="BJ105" s="80" t="s">
        <v>45</v>
      </c>
      <c r="BK105" s="79"/>
      <c r="BL105" s="79"/>
      <c r="BM105" s="79"/>
    </row>
    <row r="106" spans="2:65" s="1" customFormat="1" ht="18" customHeight="1" x14ac:dyDescent="0.3">
      <c r="B106" s="73"/>
      <c r="C106" s="74"/>
      <c r="D106" s="138" t="s">
        <v>81</v>
      </c>
      <c r="E106" s="174"/>
      <c r="F106" s="174"/>
      <c r="G106" s="174"/>
      <c r="H106" s="174"/>
      <c r="I106" s="74"/>
      <c r="J106" s="74"/>
      <c r="K106" s="74"/>
      <c r="L106" s="74"/>
      <c r="M106" s="74"/>
      <c r="N106" s="133">
        <f>ROUND(N88*T106,2)</f>
        <v>0</v>
      </c>
      <c r="O106" s="175"/>
      <c r="P106" s="175"/>
      <c r="Q106" s="175"/>
      <c r="R106" s="76"/>
      <c r="S106" s="74"/>
      <c r="T106" s="77"/>
      <c r="U106" s="78" t="s">
        <v>27</v>
      </c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80" t="s">
        <v>79</v>
      </c>
      <c r="AZ106" s="79"/>
      <c r="BA106" s="79"/>
      <c r="BB106" s="79"/>
      <c r="BC106" s="79"/>
      <c r="BD106" s="79"/>
      <c r="BE106" s="81">
        <f t="shared" si="0"/>
        <v>0</v>
      </c>
      <c r="BF106" s="81">
        <f t="shared" si="1"/>
        <v>0</v>
      </c>
      <c r="BG106" s="81">
        <f t="shared" si="2"/>
        <v>0</v>
      </c>
      <c r="BH106" s="81">
        <f t="shared" si="3"/>
        <v>0</v>
      </c>
      <c r="BI106" s="81">
        <f t="shared" si="4"/>
        <v>0</v>
      </c>
      <c r="BJ106" s="80" t="s">
        <v>45</v>
      </c>
      <c r="BK106" s="79"/>
      <c r="BL106" s="79"/>
      <c r="BM106" s="79"/>
    </row>
    <row r="107" spans="2:65" s="1" customFormat="1" ht="18" customHeight="1" x14ac:dyDescent="0.3">
      <c r="B107" s="73"/>
      <c r="C107" s="74"/>
      <c r="D107" s="138" t="s">
        <v>82</v>
      </c>
      <c r="E107" s="174"/>
      <c r="F107" s="174"/>
      <c r="G107" s="174"/>
      <c r="H107" s="174"/>
      <c r="I107" s="74"/>
      <c r="J107" s="74"/>
      <c r="K107" s="74"/>
      <c r="L107" s="74"/>
      <c r="M107" s="74"/>
      <c r="N107" s="133">
        <f>ROUND(N88*T107,2)</f>
        <v>0</v>
      </c>
      <c r="O107" s="175"/>
      <c r="P107" s="175"/>
      <c r="Q107" s="175"/>
      <c r="R107" s="76"/>
      <c r="S107" s="74"/>
      <c r="T107" s="77"/>
      <c r="U107" s="78" t="s">
        <v>27</v>
      </c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80" t="s">
        <v>79</v>
      </c>
      <c r="AZ107" s="79"/>
      <c r="BA107" s="79"/>
      <c r="BB107" s="79"/>
      <c r="BC107" s="79"/>
      <c r="BD107" s="79"/>
      <c r="BE107" s="81">
        <f t="shared" si="0"/>
        <v>0</v>
      </c>
      <c r="BF107" s="81">
        <f t="shared" si="1"/>
        <v>0</v>
      </c>
      <c r="BG107" s="81">
        <f t="shared" si="2"/>
        <v>0</v>
      </c>
      <c r="BH107" s="81">
        <f t="shared" si="3"/>
        <v>0</v>
      </c>
      <c r="BI107" s="81">
        <f t="shared" si="4"/>
        <v>0</v>
      </c>
      <c r="BJ107" s="80" t="s">
        <v>45</v>
      </c>
      <c r="BK107" s="79"/>
      <c r="BL107" s="79"/>
      <c r="BM107" s="79"/>
    </row>
    <row r="108" spans="2:65" s="1" customFormat="1" ht="18" customHeight="1" x14ac:dyDescent="0.3">
      <c r="B108" s="73"/>
      <c r="C108" s="74"/>
      <c r="D108" s="138" t="s">
        <v>83</v>
      </c>
      <c r="E108" s="174"/>
      <c r="F108" s="174"/>
      <c r="G108" s="174"/>
      <c r="H108" s="174"/>
      <c r="I108" s="74"/>
      <c r="J108" s="74"/>
      <c r="K108" s="74"/>
      <c r="L108" s="74"/>
      <c r="M108" s="74"/>
      <c r="N108" s="133">
        <f>ROUND(N88*T108,2)</f>
        <v>0</v>
      </c>
      <c r="O108" s="175"/>
      <c r="P108" s="175"/>
      <c r="Q108" s="175"/>
      <c r="R108" s="76"/>
      <c r="S108" s="74"/>
      <c r="T108" s="77"/>
      <c r="U108" s="78" t="s">
        <v>27</v>
      </c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80" t="s">
        <v>79</v>
      </c>
      <c r="AZ108" s="79"/>
      <c r="BA108" s="79"/>
      <c r="BB108" s="79"/>
      <c r="BC108" s="79"/>
      <c r="BD108" s="79"/>
      <c r="BE108" s="81">
        <f t="shared" si="0"/>
        <v>0</v>
      </c>
      <c r="BF108" s="81">
        <f t="shared" si="1"/>
        <v>0</v>
      </c>
      <c r="BG108" s="81">
        <f t="shared" si="2"/>
        <v>0</v>
      </c>
      <c r="BH108" s="81">
        <f t="shared" si="3"/>
        <v>0</v>
      </c>
      <c r="BI108" s="81">
        <f t="shared" si="4"/>
        <v>0</v>
      </c>
      <c r="BJ108" s="80" t="s">
        <v>45</v>
      </c>
      <c r="BK108" s="79"/>
      <c r="BL108" s="79"/>
      <c r="BM108" s="79"/>
    </row>
    <row r="109" spans="2:65" s="1" customFormat="1" ht="18" customHeight="1" x14ac:dyDescent="0.3">
      <c r="B109" s="73"/>
      <c r="C109" s="74"/>
      <c r="D109" s="75" t="s">
        <v>84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133">
        <f>ROUND(N88*T109,2)</f>
        <v>0</v>
      </c>
      <c r="O109" s="175"/>
      <c r="P109" s="175"/>
      <c r="Q109" s="175"/>
      <c r="R109" s="76"/>
      <c r="S109" s="74"/>
      <c r="T109" s="82"/>
      <c r="U109" s="83" t="s">
        <v>27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80" t="s">
        <v>85</v>
      </c>
      <c r="AZ109" s="79"/>
      <c r="BA109" s="79"/>
      <c r="BB109" s="79"/>
      <c r="BC109" s="79"/>
      <c r="BD109" s="79"/>
      <c r="BE109" s="81">
        <f t="shared" si="0"/>
        <v>0</v>
      </c>
      <c r="BF109" s="81">
        <f t="shared" si="1"/>
        <v>0</v>
      </c>
      <c r="BG109" s="81">
        <f t="shared" si="2"/>
        <v>0</v>
      </c>
      <c r="BH109" s="81">
        <f t="shared" si="3"/>
        <v>0</v>
      </c>
      <c r="BI109" s="81">
        <f t="shared" si="4"/>
        <v>0</v>
      </c>
      <c r="BJ109" s="80" t="s">
        <v>45</v>
      </c>
      <c r="BK109" s="79"/>
      <c r="BL109" s="79"/>
      <c r="BM109" s="79"/>
    </row>
    <row r="110" spans="2:65" s="1" customFormat="1" x14ac:dyDescent="0.3"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6"/>
    </row>
    <row r="111" spans="2:65" s="1" customFormat="1" ht="29.25" customHeight="1" x14ac:dyDescent="0.3">
      <c r="B111" s="24"/>
      <c r="C111" s="54" t="s">
        <v>48</v>
      </c>
      <c r="D111" s="55"/>
      <c r="E111" s="55"/>
      <c r="F111" s="55"/>
      <c r="G111" s="55"/>
      <c r="H111" s="55"/>
      <c r="I111" s="55"/>
      <c r="J111" s="55"/>
      <c r="K111" s="55"/>
      <c r="L111" s="130">
        <f>ROUND(SUM(N88+N103),2)</f>
        <v>0</v>
      </c>
      <c r="M111" s="130"/>
      <c r="N111" s="130"/>
      <c r="O111" s="130"/>
      <c r="P111" s="130"/>
      <c r="Q111" s="130"/>
      <c r="R111" s="26"/>
    </row>
    <row r="112" spans="2:65" s="1" customFormat="1" ht="6.95" customHeight="1" x14ac:dyDescent="0.3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1"/>
    </row>
    <row r="116" spans="2:63" s="1" customFormat="1" ht="6.95" customHeight="1" x14ac:dyDescent="0.3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4"/>
    </row>
    <row r="117" spans="2:63" s="1" customFormat="1" ht="36.950000000000003" customHeight="1" x14ac:dyDescent="0.3">
      <c r="B117" s="24"/>
      <c r="C117" s="135" t="s">
        <v>86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26"/>
    </row>
    <row r="118" spans="2:63" s="1" customFormat="1" ht="6.95" customHeight="1" x14ac:dyDescent="0.3"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</row>
    <row r="119" spans="2:63" s="1" customFormat="1" ht="30" customHeight="1" x14ac:dyDescent="0.3">
      <c r="B119" s="24"/>
      <c r="C119" s="22" t="s">
        <v>8</v>
      </c>
      <c r="D119" s="25"/>
      <c r="E119" s="25"/>
      <c r="F119" s="167" t="e">
        <f>F6</f>
        <v>#REF!</v>
      </c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25"/>
      <c r="R119" s="26"/>
    </row>
    <row r="120" spans="2:63" s="1" customFormat="1" ht="36.950000000000003" customHeight="1" x14ac:dyDescent="0.3">
      <c r="B120" s="24"/>
      <c r="C120" s="45" t="s">
        <v>56</v>
      </c>
      <c r="D120" s="25"/>
      <c r="E120" s="25"/>
      <c r="F120" s="137" t="str">
        <f>F7</f>
        <v>ÚSEK 4 - NTZ 06 Horkovod, stavební část - založení</v>
      </c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25"/>
      <c r="R120" s="26"/>
    </row>
    <row r="121" spans="2:63" s="1" customFormat="1" ht="6.95" customHeight="1" x14ac:dyDescent="0.3"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</row>
    <row r="122" spans="2:63" s="1" customFormat="1" ht="18" customHeight="1" x14ac:dyDescent="0.3">
      <c r="B122" s="24"/>
      <c r="C122" s="22" t="s">
        <v>11</v>
      </c>
      <c r="D122" s="25"/>
      <c r="E122" s="25"/>
      <c r="F122" s="20" t="str">
        <f>F9</f>
        <v>Slatinice</v>
      </c>
      <c r="G122" s="25"/>
      <c r="H122" s="25"/>
      <c r="I122" s="25"/>
      <c r="J122" s="25"/>
      <c r="K122" s="22" t="s">
        <v>13</v>
      </c>
      <c r="L122" s="25"/>
      <c r="M122" s="170" t="e">
        <f>IF(O9="","",O9)</f>
        <v>#REF!</v>
      </c>
      <c r="N122" s="170"/>
      <c r="O122" s="170"/>
      <c r="P122" s="170"/>
      <c r="Q122" s="25"/>
      <c r="R122" s="26"/>
    </row>
    <row r="123" spans="2:63" s="1" customFormat="1" ht="6.95" customHeight="1" x14ac:dyDescent="0.3"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6"/>
    </row>
    <row r="124" spans="2:63" s="1" customFormat="1" ht="15" x14ac:dyDescent="0.3">
      <c r="B124" s="24"/>
      <c r="C124" s="22" t="s">
        <v>14</v>
      </c>
      <c r="D124" s="25"/>
      <c r="E124" s="25"/>
      <c r="F124" s="20" t="str">
        <f>E12</f>
        <v>Vršanská uhelná, a.s.</v>
      </c>
      <c r="G124" s="25"/>
      <c r="H124" s="25"/>
      <c r="I124" s="25"/>
      <c r="J124" s="25"/>
      <c r="K124" s="22" t="s">
        <v>19</v>
      </c>
      <c r="L124" s="25"/>
      <c r="M124" s="142" t="str">
        <f>E18</f>
        <v>Ing. Vladimír Šmelhaus</v>
      </c>
      <c r="N124" s="142"/>
      <c r="O124" s="142"/>
      <c r="P124" s="142"/>
      <c r="Q124" s="142"/>
      <c r="R124" s="26"/>
    </row>
    <row r="125" spans="2:63" s="1" customFormat="1" ht="14.45" customHeight="1" x14ac:dyDescent="0.3">
      <c r="B125" s="24"/>
      <c r="C125" s="22" t="s">
        <v>18</v>
      </c>
      <c r="D125" s="25"/>
      <c r="E125" s="25"/>
      <c r="F125" s="20" t="str">
        <f>IF(E15="","",E15)</f>
        <v>dle výběrového řízení</v>
      </c>
      <c r="G125" s="25"/>
      <c r="H125" s="25"/>
      <c r="I125" s="25"/>
      <c r="J125" s="25"/>
      <c r="K125" s="22" t="s">
        <v>22</v>
      </c>
      <c r="L125" s="25"/>
      <c r="M125" s="142" t="str">
        <f>E21</f>
        <v>Pavel Šouta</v>
      </c>
      <c r="N125" s="142"/>
      <c r="O125" s="142"/>
      <c r="P125" s="142"/>
      <c r="Q125" s="142"/>
      <c r="R125" s="26"/>
    </row>
    <row r="126" spans="2:63" s="1" customFormat="1" ht="10.35" customHeight="1" x14ac:dyDescent="0.3">
      <c r="B126" s="2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6"/>
    </row>
    <row r="127" spans="2:63" s="4" customFormat="1" ht="29.25" customHeight="1" x14ac:dyDescent="0.3">
      <c r="B127" s="84"/>
      <c r="C127" s="85" t="s">
        <v>87</v>
      </c>
      <c r="D127" s="86" t="s">
        <v>88</v>
      </c>
      <c r="E127" s="86" t="s">
        <v>42</v>
      </c>
      <c r="F127" s="171" t="s">
        <v>89</v>
      </c>
      <c r="G127" s="171"/>
      <c r="H127" s="171"/>
      <c r="I127" s="171"/>
      <c r="J127" s="86" t="s">
        <v>90</v>
      </c>
      <c r="K127" s="86" t="s">
        <v>91</v>
      </c>
      <c r="L127" s="172" t="s">
        <v>92</v>
      </c>
      <c r="M127" s="172"/>
      <c r="N127" s="171" t="s">
        <v>61</v>
      </c>
      <c r="O127" s="171"/>
      <c r="P127" s="171"/>
      <c r="Q127" s="173"/>
      <c r="R127" s="87"/>
      <c r="T127" s="47" t="s">
        <v>93</v>
      </c>
      <c r="U127" s="48" t="s">
        <v>26</v>
      </c>
      <c r="V127" s="48" t="s">
        <v>94</v>
      </c>
      <c r="W127" s="48" t="s">
        <v>95</v>
      </c>
      <c r="X127" s="48" t="s">
        <v>96</v>
      </c>
      <c r="Y127" s="48" t="s">
        <v>97</v>
      </c>
      <c r="Z127" s="48" t="s">
        <v>98</v>
      </c>
      <c r="AA127" s="49" t="s">
        <v>99</v>
      </c>
    </row>
    <row r="128" spans="2:63" s="1" customFormat="1" ht="29.25" customHeight="1" x14ac:dyDescent="0.35">
      <c r="B128" s="24"/>
      <c r="C128" s="51" t="s">
        <v>58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156">
        <f>BK128</f>
        <v>0</v>
      </c>
      <c r="O128" s="157"/>
      <c r="P128" s="157"/>
      <c r="Q128" s="157"/>
      <c r="R128" s="26"/>
      <c r="T128" s="50"/>
      <c r="U128" s="31"/>
      <c r="V128" s="31"/>
      <c r="W128" s="88">
        <f>W129+W242+W266+W308</f>
        <v>0</v>
      </c>
      <c r="X128" s="31"/>
      <c r="Y128" s="88">
        <f>Y129+Y242+Y266+Y308</f>
        <v>1784.8324554699998</v>
      </c>
      <c r="Z128" s="31"/>
      <c r="AA128" s="89">
        <f>AA129+AA242+AA266+AA308</f>
        <v>0</v>
      </c>
      <c r="AT128" s="12" t="s">
        <v>43</v>
      </c>
      <c r="AU128" s="12" t="s">
        <v>63</v>
      </c>
      <c r="BK128" s="90">
        <f>BK129+BK242+BK266+BK308</f>
        <v>0</v>
      </c>
    </row>
    <row r="129" spans="2:65" s="5" customFormat="1" ht="37.35" customHeight="1" x14ac:dyDescent="0.35">
      <c r="B129" s="91"/>
      <c r="C129" s="92"/>
      <c r="D129" s="93" t="s">
        <v>64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146">
        <f>BK129</f>
        <v>0</v>
      </c>
      <c r="O129" s="147"/>
      <c r="P129" s="147"/>
      <c r="Q129" s="147"/>
      <c r="R129" s="94"/>
      <c r="T129" s="95"/>
      <c r="U129" s="92"/>
      <c r="V129" s="92"/>
      <c r="W129" s="96">
        <f>W130+W164+W197+W240</f>
        <v>0</v>
      </c>
      <c r="X129" s="92"/>
      <c r="Y129" s="96">
        <f>Y130+Y164+Y197+Y240</f>
        <v>1776.2924554699998</v>
      </c>
      <c r="Z129" s="92"/>
      <c r="AA129" s="97">
        <f>AA130+AA164+AA197+AA240</f>
        <v>0</v>
      </c>
      <c r="AR129" s="98" t="s">
        <v>45</v>
      </c>
      <c r="AT129" s="99" t="s">
        <v>43</v>
      </c>
      <c r="AU129" s="99" t="s">
        <v>44</v>
      </c>
      <c r="AY129" s="98" t="s">
        <v>100</v>
      </c>
      <c r="BK129" s="100">
        <f>BK130+BK164+BK197+BK240</f>
        <v>0</v>
      </c>
    </row>
    <row r="130" spans="2:65" s="5" customFormat="1" ht="19.899999999999999" customHeight="1" x14ac:dyDescent="0.3">
      <c r="B130" s="91"/>
      <c r="C130" s="92"/>
      <c r="D130" s="101" t="s">
        <v>65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58">
        <f>BK130</f>
        <v>0</v>
      </c>
      <c r="O130" s="159"/>
      <c r="P130" s="159"/>
      <c r="Q130" s="159"/>
      <c r="R130" s="94"/>
      <c r="T130" s="95"/>
      <c r="U130" s="92"/>
      <c r="V130" s="92"/>
      <c r="W130" s="96">
        <f>SUM(W131:W163)</f>
        <v>0</v>
      </c>
      <c r="X130" s="92"/>
      <c r="Y130" s="96">
        <f>SUM(Y131:Y163)</f>
        <v>0</v>
      </c>
      <c r="Z130" s="92"/>
      <c r="AA130" s="97">
        <f>SUM(AA131:AA163)</f>
        <v>0</v>
      </c>
      <c r="AR130" s="98" t="s">
        <v>45</v>
      </c>
      <c r="AT130" s="99" t="s">
        <v>43</v>
      </c>
      <c r="AU130" s="99" t="s">
        <v>45</v>
      </c>
      <c r="AY130" s="98" t="s">
        <v>100</v>
      </c>
      <c r="BK130" s="100">
        <f>SUM(BK131:BK163)</f>
        <v>0</v>
      </c>
    </row>
    <row r="131" spans="2:65" s="1" customFormat="1" ht="28.9" customHeight="1" x14ac:dyDescent="0.3">
      <c r="B131" s="73"/>
      <c r="C131" s="102" t="s">
        <v>45</v>
      </c>
      <c r="D131" s="102" t="s">
        <v>101</v>
      </c>
      <c r="E131" s="103" t="s">
        <v>102</v>
      </c>
      <c r="F131" s="153" t="s">
        <v>103</v>
      </c>
      <c r="G131" s="153"/>
      <c r="H131" s="153"/>
      <c r="I131" s="153"/>
      <c r="J131" s="104" t="s">
        <v>104</v>
      </c>
      <c r="K131" s="105">
        <v>630.35</v>
      </c>
      <c r="L131" s="154">
        <v>0</v>
      </c>
      <c r="M131" s="154"/>
      <c r="N131" s="155">
        <f>ROUND(L131*K131,2)</f>
        <v>0</v>
      </c>
      <c r="O131" s="155"/>
      <c r="P131" s="155"/>
      <c r="Q131" s="155"/>
      <c r="R131" s="76"/>
      <c r="T131" s="106" t="s">
        <v>1</v>
      </c>
      <c r="U131" s="29" t="s">
        <v>27</v>
      </c>
      <c r="V131" s="25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2" t="s">
        <v>105</v>
      </c>
      <c r="AT131" s="12" t="s">
        <v>101</v>
      </c>
      <c r="AU131" s="12" t="s">
        <v>54</v>
      </c>
      <c r="AY131" s="12" t="s">
        <v>100</v>
      </c>
      <c r="BE131" s="53">
        <f>IF(U131="základní",N131,0)</f>
        <v>0</v>
      </c>
      <c r="BF131" s="53">
        <f>IF(U131="snížená",N131,0)</f>
        <v>0</v>
      </c>
      <c r="BG131" s="53">
        <f>IF(U131="zákl. přenesená",N131,0)</f>
        <v>0</v>
      </c>
      <c r="BH131" s="53">
        <f>IF(U131="sníž. přenesená",N131,0)</f>
        <v>0</v>
      </c>
      <c r="BI131" s="53">
        <f>IF(U131="nulová",N131,0)</f>
        <v>0</v>
      </c>
      <c r="BJ131" s="12" t="s">
        <v>45</v>
      </c>
      <c r="BK131" s="53">
        <f>ROUND(L131*K131,2)</f>
        <v>0</v>
      </c>
      <c r="BL131" s="12" t="s">
        <v>105</v>
      </c>
      <c r="BM131" s="12" t="s">
        <v>285</v>
      </c>
    </row>
    <row r="132" spans="2:65" s="6" customFormat="1" ht="20.45" customHeight="1" x14ac:dyDescent="0.3">
      <c r="B132" s="109"/>
      <c r="C132" s="110"/>
      <c r="D132" s="110"/>
      <c r="E132" s="111" t="s">
        <v>1</v>
      </c>
      <c r="F132" s="149" t="s">
        <v>286</v>
      </c>
      <c r="G132" s="150"/>
      <c r="H132" s="150"/>
      <c r="I132" s="150"/>
      <c r="J132" s="110"/>
      <c r="K132" s="112">
        <v>630.35</v>
      </c>
      <c r="L132" s="110"/>
      <c r="M132" s="110"/>
      <c r="N132" s="110"/>
      <c r="O132" s="110"/>
      <c r="P132" s="110"/>
      <c r="Q132" s="110"/>
      <c r="R132" s="113"/>
      <c r="T132" s="114"/>
      <c r="U132" s="110"/>
      <c r="V132" s="110"/>
      <c r="W132" s="110"/>
      <c r="X132" s="110"/>
      <c r="Y132" s="110"/>
      <c r="Z132" s="110"/>
      <c r="AA132" s="115"/>
      <c r="AT132" s="116" t="s">
        <v>106</v>
      </c>
      <c r="AU132" s="116" t="s">
        <v>54</v>
      </c>
      <c r="AV132" s="6" t="s">
        <v>54</v>
      </c>
      <c r="AW132" s="6" t="s">
        <v>21</v>
      </c>
      <c r="AX132" s="6" t="s">
        <v>44</v>
      </c>
      <c r="AY132" s="116" t="s">
        <v>100</v>
      </c>
    </row>
    <row r="133" spans="2:65" s="7" customFormat="1" ht="20.45" customHeight="1" x14ac:dyDescent="0.3">
      <c r="B133" s="117"/>
      <c r="C133" s="118"/>
      <c r="D133" s="118"/>
      <c r="E133" s="119" t="s">
        <v>1</v>
      </c>
      <c r="F133" s="151" t="s">
        <v>107</v>
      </c>
      <c r="G133" s="152"/>
      <c r="H133" s="152"/>
      <c r="I133" s="152"/>
      <c r="J133" s="118"/>
      <c r="K133" s="120">
        <v>630.35</v>
      </c>
      <c r="L133" s="118"/>
      <c r="M133" s="118"/>
      <c r="N133" s="118"/>
      <c r="O133" s="118"/>
      <c r="P133" s="118"/>
      <c r="Q133" s="118"/>
      <c r="R133" s="121"/>
      <c r="T133" s="122"/>
      <c r="U133" s="118"/>
      <c r="V133" s="118"/>
      <c r="W133" s="118"/>
      <c r="X133" s="118"/>
      <c r="Y133" s="118"/>
      <c r="Z133" s="118"/>
      <c r="AA133" s="123"/>
      <c r="AT133" s="124" t="s">
        <v>106</v>
      </c>
      <c r="AU133" s="124" t="s">
        <v>54</v>
      </c>
      <c r="AV133" s="7" t="s">
        <v>105</v>
      </c>
      <c r="AW133" s="7" t="s">
        <v>21</v>
      </c>
      <c r="AX133" s="7" t="s">
        <v>45</v>
      </c>
      <c r="AY133" s="124" t="s">
        <v>100</v>
      </c>
    </row>
    <row r="134" spans="2:65" s="1" customFormat="1" ht="28.9" customHeight="1" x14ac:dyDescent="0.3">
      <c r="B134" s="73"/>
      <c r="C134" s="102" t="s">
        <v>54</v>
      </c>
      <c r="D134" s="102" t="s">
        <v>101</v>
      </c>
      <c r="E134" s="103" t="s">
        <v>108</v>
      </c>
      <c r="F134" s="153" t="s">
        <v>109</v>
      </c>
      <c r="G134" s="153"/>
      <c r="H134" s="153"/>
      <c r="I134" s="153"/>
      <c r="J134" s="104" t="s">
        <v>104</v>
      </c>
      <c r="K134" s="105">
        <v>315.17500000000001</v>
      </c>
      <c r="L134" s="154">
        <v>0</v>
      </c>
      <c r="M134" s="154"/>
      <c r="N134" s="155">
        <f>ROUND(L134*K134,2)</f>
        <v>0</v>
      </c>
      <c r="O134" s="155"/>
      <c r="P134" s="155"/>
      <c r="Q134" s="155"/>
      <c r="R134" s="76"/>
      <c r="T134" s="106" t="s">
        <v>1</v>
      </c>
      <c r="U134" s="29" t="s">
        <v>27</v>
      </c>
      <c r="V134" s="25"/>
      <c r="W134" s="107">
        <f>V134*K134</f>
        <v>0</v>
      </c>
      <c r="X134" s="107">
        <v>0</v>
      </c>
      <c r="Y134" s="107">
        <f>X134*K134</f>
        <v>0</v>
      </c>
      <c r="Z134" s="107">
        <v>0</v>
      </c>
      <c r="AA134" s="108">
        <f>Z134*K134</f>
        <v>0</v>
      </c>
      <c r="AR134" s="12" t="s">
        <v>105</v>
      </c>
      <c r="AT134" s="12" t="s">
        <v>101</v>
      </c>
      <c r="AU134" s="12" t="s">
        <v>54</v>
      </c>
      <c r="AY134" s="12" t="s">
        <v>100</v>
      </c>
      <c r="BE134" s="53">
        <f>IF(U134="základní",N134,0)</f>
        <v>0</v>
      </c>
      <c r="BF134" s="53">
        <f>IF(U134="snížená",N134,0)</f>
        <v>0</v>
      </c>
      <c r="BG134" s="53">
        <f>IF(U134="zákl. přenesená",N134,0)</f>
        <v>0</v>
      </c>
      <c r="BH134" s="53">
        <f>IF(U134="sníž. přenesená",N134,0)</f>
        <v>0</v>
      </c>
      <c r="BI134" s="53">
        <f>IF(U134="nulová",N134,0)</f>
        <v>0</v>
      </c>
      <c r="BJ134" s="12" t="s">
        <v>45</v>
      </c>
      <c r="BK134" s="53">
        <f>ROUND(L134*K134,2)</f>
        <v>0</v>
      </c>
      <c r="BL134" s="12" t="s">
        <v>105</v>
      </c>
      <c r="BM134" s="12" t="s">
        <v>287</v>
      </c>
    </row>
    <row r="135" spans="2:65" s="6" customFormat="1" ht="20.45" customHeight="1" x14ac:dyDescent="0.3">
      <c r="B135" s="109"/>
      <c r="C135" s="110"/>
      <c r="D135" s="110"/>
      <c r="E135" s="111" t="s">
        <v>1</v>
      </c>
      <c r="F135" s="149" t="s">
        <v>288</v>
      </c>
      <c r="G135" s="150"/>
      <c r="H135" s="150"/>
      <c r="I135" s="150"/>
      <c r="J135" s="110"/>
      <c r="K135" s="112">
        <v>315.17500000000001</v>
      </c>
      <c r="L135" s="110"/>
      <c r="M135" s="110"/>
      <c r="N135" s="110"/>
      <c r="O135" s="110"/>
      <c r="P135" s="110"/>
      <c r="Q135" s="110"/>
      <c r="R135" s="113"/>
      <c r="T135" s="114"/>
      <c r="U135" s="110"/>
      <c r="V135" s="110"/>
      <c r="W135" s="110"/>
      <c r="X135" s="110"/>
      <c r="Y135" s="110"/>
      <c r="Z135" s="110"/>
      <c r="AA135" s="115"/>
      <c r="AT135" s="116" t="s">
        <v>106</v>
      </c>
      <c r="AU135" s="116" t="s">
        <v>54</v>
      </c>
      <c r="AV135" s="6" t="s">
        <v>54</v>
      </c>
      <c r="AW135" s="6" t="s">
        <v>21</v>
      </c>
      <c r="AX135" s="6" t="s">
        <v>44</v>
      </c>
      <c r="AY135" s="116" t="s">
        <v>100</v>
      </c>
    </row>
    <row r="136" spans="2:65" s="7" customFormat="1" ht="20.45" customHeight="1" x14ac:dyDescent="0.3">
      <c r="B136" s="117"/>
      <c r="C136" s="118"/>
      <c r="D136" s="118"/>
      <c r="E136" s="119" t="s">
        <v>1</v>
      </c>
      <c r="F136" s="151" t="s">
        <v>107</v>
      </c>
      <c r="G136" s="152"/>
      <c r="H136" s="152"/>
      <c r="I136" s="152"/>
      <c r="J136" s="118"/>
      <c r="K136" s="120">
        <v>315.17500000000001</v>
      </c>
      <c r="L136" s="118"/>
      <c r="M136" s="118"/>
      <c r="N136" s="118"/>
      <c r="O136" s="118"/>
      <c r="P136" s="118"/>
      <c r="Q136" s="118"/>
      <c r="R136" s="121"/>
      <c r="T136" s="122"/>
      <c r="U136" s="118"/>
      <c r="V136" s="118"/>
      <c r="W136" s="118"/>
      <c r="X136" s="118"/>
      <c r="Y136" s="118"/>
      <c r="Z136" s="118"/>
      <c r="AA136" s="123"/>
      <c r="AT136" s="124" t="s">
        <v>106</v>
      </c>
      <c r="AU136" s="124" t="s">
        <v>54</v>
      </c>
      <c r="AV136" s="7" t="s">
        <v>105</v>
      </c>
      <c r="AW136" s="7" t="s">
        <v>21</v>
      </c>
      <c r="AX136" s="7" t="s">
        <v>45</v>
      </c>
      <c r="AY136" s="124" t="s">
        <v>100</v>
      </c>
    </row>
    <row r="137" spans="2:65" s="1" customFormat="1" ht="28.9" customHeight="1" x14ac:dyDescent="0.3">
      <c r="B137" s="73"/>
      <c r="C137" s="102" t="s">
        <v>110</v>
      </c>
      <c r="D137" s="102" t="s">
        <v>101</v>
      </c>
      <c r="E137" s="103" t="s">
        <v>111</v>
      </c>
      <c r="F137" s="153" t="s">
        <v>112</v>
      </c>
      <c r="G137" s="153"/>
      <c r="H137" s="153"/>
      <c r="I137" s="153"/>
      <c r="J137" s="104" t="s">
        <v>104</v>
      </c>
      <c r="K137" s="105">
        <v>630.35</v>
      </c>
      <c r="L137" s="154">
        <v>0</v>
      </c>
      <c r="M137" s="154"/>
      <c r="N137" s="155">
        <f>ROUND(L137*K137,2)</f>
        <v>0</v>
      </c>
      <c r="O137" s="155"/>
      <c r="P137" s="155"/>
      <c r="Q137" s="155"/>
      <c r="R137" s="76"/>
      <c r="T137" s="106" t="s">
        <v>1</v>
      </c>
      <c r="U137" s="29" t="s">
        <v>27</v>
      </c>
      <c r="V137" s="25"/>
      <c r="W137" s="107">
        <f>V137*K137</f>
        <v>0</v>
      </c>
      <c r="X137" s="107">
        <v>0</v>
      </c>
      <c r="Y137" s="107">
        <f>X137*K137</f>
        <v>0</v>
      </c>
      <c r="Z137" s="107">
        <v>0</v>
      </c>
      <c r="AA137" s="108">
        <f>Z137*K137</f>
        <v>0</v>
      </c>
      <c r="AR137" s="12" t="s">
        <v>105</v>
      </c>
      <c r="AT137" s="12" t="s">
        <v>101</v>
      </c>
      <c r="AU137" s="12" t="s">
        <v>54</v>
      </c>
      <c r="AY137" s="12" t="s">
        <v>100</v>
      </c>
      <c r="BE137" s="53">
        <f>IF(U137="základní",N137,0)</f>
        <v>0</v>
      </c>
      <c r="BF137" s="53">
        <f>IF(U137="snížená",N137,0)</f>
        <v>0</v>
      </c>
      <c r="BG137" s="53">
        <f>IF(U137="zákl. přenesená",N137,0)</f>
        <v>0</v>
      </c>
      <c r="BH137" s="53">
        <f>IF(U137="sníž. přenesená",N137,0)</f>
        <v>0</v>
      </c>
      <c r="BI137" s="53">
        <f>IF(U137="nulová",N137,0)</f>
        <v>0</v>
      </c>
      <c r="BJ137" s="12" t="s">
        <v>45</v>
      </c>
      <c r="BK137" s="53">
        <f>ROUND(L137*K137,2)</f>
        <v>0</v>
      </c>
      <c r="BL137" s="12" t="s">
        <v>105</v>
      </c>
      <c r="BM137" s="12" t="s">
        <v>289</v>
      </c>
    </row>
    <row r="138" spans="2:65" s="6" customFormat="1" ht="20.45" customHeight="1" x14ac:dyDescent="0.3">
      <c r="B138" s="109"/>
      <c r="C138" s="110"/>
      <c r="D138" s="110"/>
      <c r="E138" s="111" t="s">
        <v>1</v>
      </c>
      <c r="F138" s="149" t="s">
        <v>286</v>
      </c>
      <c r="G138" s="150"/>
      <c r="H138" s="150"/>
      <c r="I138" s="150"/>
      <c r="J138" s="110"/>
      <c r="K138" s="112">
        <v>630.35</v>
      </c>
      <c r="L138" s="110"/>
      <c r="M138" s="110"/>
      <c r="N138" s="110"/>
      <c r="O138" s="110"/>
      <c r="P138" s="110"/>
      <c r="Q138" s="110"/>
      <c r="R138" s="113"/>
      <c r="T138" s="114"/>
      <c r="U138" s="110"/>
      <c r="V138" s="110"/>
      <c r="W138" s="110"/>
      <c r="X138" s="110"/>
      <c r="Y138" s="110"/>
      <c r="Z138" s="110"/>
      <c r="AA138" s="115"/>
      <c r="AT138" s="116" t="s">
        <v>106</v>
      </c>
      <c r="AU138" s="116" t="s">
        <v>54</v>
      </c>
      <c r="AV138" s="6" t="s">
        <v>54</v>
      </c>
      <c r="AW138" s="6" t="s">
        <v>21</v>
      </c>
      <c r="AX138" s="6" t="s">
        <v>44</v>
      </c>
      <c r="AY138" s="116" t="s">
        <v>100</v>
      </c>
    </row>
    <row r="139" spans="2:65" s="7" customFormat="1" ht="20.45" customHeight="1" x14ac:dyDescent="0.3">
      <c r="B139" s="117"/>
      <c r="C139" s="118"/>
      <c r="D139" s="118"/>
      <c r="E139" s="119" t="s">
        <v>1</v>
      </c>
      <c r="F139" s="151" t="s">
        <v>107</v>
      </c>
      <c r="G139" s="152"/>
      <c r="H139" s="152"/>
      <c r="I139" s="152"/>
      <c r="J139" s="118"/>
      <c r="K139" s="120">
        <v>630.35</v>
      </c>
      <c r="L139" s="118"/>
      <c r="M139" s="118"/>
      <c r="N139" s="118"/>
      <c r="O139" s="118"/>
      <c r="P139" s="118"/>
      <c r="Q139" s="118"/>
      <c r="R139" s="121"/>
      <c r="T139" s="122"/>
      <c r="U139" s="118"/>
      <c r="V139" s="118"/>
      <c r="W139" s="118"/>
      <c r="X139" s="118"/>
      <c r="Y139" s="118"/>
      <c r="Z139" s="118"/>
      <c r="AA139" s="123"/>
      <c r="AT139" s="124" t="s">
        <v>106</v>
      </c>
      <c r="AU139" s="124" t="s">
        <v>54</v>
      </c>
      <c r="AV139" s="7" t="s">
        <v>105</v>
      </c>
      <c r="AW139" s="7" t="s">
        <v>21</v>
      </c>
      <c r="AX139" s="7" t="s">
        <v>45</v>
      </c>
      <c r="AY139" s="124" t="s">
        <v>100</v>
      </c>
    </row>
    <row r="140" spans="2:65" s="1" customFormat="1" ht="28.9" customHeight="1" x14ac:dyDescent="0.3">
      <c r="B140" s="73"/>
      <c r="C140" s="102" t="s">
        <v>105</v>
      </c>
      <c r="D140" s="102" t="s">
        <v>101</v>
      </c>
      <c r="E140" s="103" t="s">
        <v>113</v>
      </c>
      <c r="F140" s="153" t="s">
        <v>114</v>
      </c>
      <c r="G140" s="153"/>
      <c r="H140" s="153"/>
      <c r="I140" s="153"/>
      <c r="J140" s="104" t="s">
        <v>104</v>
      </c>
      <c r="K140" s="105">
        <v>315.17500000000001</v>
      </c>
      <c r="L140" s="154">
        <v>0</v>
      </c>
      <c r="M140" s="154"/>
      <c r="N140" s="155">
        <f>ROUND(L140*K140,2)</f>
        <v>0</v>
      </c>
      <c r="O140" s="155"/>
      <c r="P140" s="155"/>
      <c r="Q140" s="155"/>
      <c r="R140" s="76"/>
      <c r="T140" s="106" t="s">
        <v>1</v>
      </c>
      <c r="U140" s="29" t="s">
        <v>27</v>
      </c>
      <c r="V140" s="25"/>
      <c r="W140" s="107">
        <f>V140*K140</f>
        <v>0</v>
      </c>
      <c r="X140" s="107">
        <v>0</v>
      </c>
      <c r="Y140" s="107">
        <f>X140*K140</f>
        <v>0</v>
      </c>
      <c r="Z140" s="107">
        <v>0</v>
      </c>
      <c r="AA140" s="108">
        <f>Z140*K140</f>
        <v>0</v>
      </c>
      <c r="AR140" s="12" t="s">
        <v>105</v>
      </c>
      <c r="AT140" s="12" t="s">
        <v>101</v>
      </c>
      <c r="AU140" s="12" t="s">
        <v>54</v>
      </c>
      <c r="AY140" s="12" t="s">
        <v>100</v>
      </c>
      <c r="BE140" s="53">
        <f>IF(U140="základní",N140,0)</f>
        <v>0</v>
      </c>
      <c r="BF140" s="53">
        <f>IF(U140="snížená",N140,0)</f>
        <v>0</v>
      </c>
      <c r="BG140" s="53">
        <f>IF(U140="zákl. přenesená",N140,0)</f>
        <v>0</v>
      </c>
      <c r="BH140" s="53">
        <f>IF(U140="sníž. přenesená",N140,0)</f>
        <v>0</v>
      </c>
      <c r="BI140" s="53">
        <f>IF(U140="nulová",N140,0)</f>
        <v>0</v>
      </c>
      <c r="BJ140" s="12" t="s">
        <v>45</v>
      </c>
      <c r="BK140" s="53">
        <f>ROUND(L140*K140,2)</f>
        <v>0</v>
      </c>
      <c r="BL140" s="12" t="s">
        <v>105</v>
      </c>
      <c r="BM140" s="12" t="s">
        <v>290</v>
      </c>
    </row>
    <row r="141" spans="2:65" s="6" customFormat="1" ht="20.45" customHeight="1" x14ac:dyDescent="0.3">
      <c r="B141" s="109"/>
      <c r="C141" s="110"/>
      <c r="D141" s="110"/>
      <c r="E141" s="111" t="s">
        <v>1</v>
      </c>
      <c r="F141" s="149" t="s">
        <v>288</v>
      </c>
      <c r="G141" s="150"/>
      <c r="H141" s="150"/>
      <c r="I141" s="150"/>
      <c r="J141" s="110"/>
      <c r="K141" s="112">
        <v>315.17500000000001</v>
      </c>
      <c r="L141" s="110"/>
      <c r="M141" s="110"/>
      <c r="N141" s="110"/>
      <c r="O141" s="110"/>
      <c r="P141" s="110"/>
      <c r="Q141" s="110"/>
      <c r="R141" s="113"/>
      <c r="T141" s="114"/>
      <c r="U141" s="110"/>
      <c r="V141" s="110"/>
      <c r="W141" s="110"/>
      <c r="X141" s="110"/>
      <c r="Y141" s="110"/>
      <c r="Z141" s="110"/>
      <c r="AA141" s="115"/>
      <c r="AT141" s="116" t="s">
        <v>106</v>
      </c>
      <c r="AU141" s="116" t="s">
        <v>54</v>
      </c>
      <c r="AV141" s="6" t="s">
        <v>54</v>
      </c>
      <c r="AW141" s="6" t="s">
        <v>21</v>
      </c>
      <c r="AX141" s="6" t="s">
        <v>44</v>
      </c>
      <c r="AY141" s="116" t="s">
        <v>100</v>
      </c>
    </row>
    <row r="142" spans="2:65" s="7" customFormat="1" ht="20.45" customHeight="1" x14ac:dyDescent="0.3">
      <c r="B142" s="117"/>
      <c r="C142" s="118"/>
      <c r="D142" s="118"/>
      <c r="E142" s="119" t="s">
        <v>1</v>
      </c>
      <c r="F142" s="151" t="s">
        <v>107</v>
      </c>
      <c r="G142" s="152"/>
      <c r="H142" s="152"/>
      <c r="I142" s="152"/>
      <c r="J142" s="118"/>
      <c r="K142" s="120">
        <v>315.17500000000001</v>
      </c>
      <c r="L142" s="118"/>
      <c r="M142" s="118"/>
      <c r="N142" s="118"/>
      <c r="O142" s="118"/>
      <c r="P142" s="118"/>
      <c r="Q142" s="118"/>
      <c r="R142" s="121"/>
      <c r="T142" s="122"/>
      <c r="U142" s="118"/>
      <c r="V142" s="118"/>
      <c r="W142" s="118"/>
      <c r="X142" s="118"/>
      <c r="Y142" s="118"/>
      <c r="Z142" s="118"/>
      <c r="AA142" s="123"/>
      <c r="AT142" s="124" t="s">
        <v>106</v>
      </c>
      <c r="AU142" s="124" t="s">
        <v>54</v>
      </c>
      <c r="AV142" s="7" t="s">
        <v>105</v>
      </c>
      <c r="AW142" s="7" t="s">
        <v>21</v>
      </c>
      <c r="AX142" s="7" t="s">
        <v>45</v>
      </c>
      <c r="AY142" s="124" t="s">
        <v>100</v>
      </c>
    </row>
    <row r="143" spans="2:65" s="1" customFormat="1" ht="28.9" customHeight="1" x14ac:dyDescent="0.3">
      <c r="B143" s="73"/>
      <c r="C143" s="102" t="s">
        <v>115</v>
      </c>
      <c r="D143" s="102" t="s">
        <v>101</v>
      </c>
      <c r="E143" s="103" t="s">
        <v>116</v>
      </c>
      <c r="F143" s="153" t="s">
        <v>117</v>
      </c>
      <c r="G143" s="153"/>
      <c r="H143" s="153"/>
      <c r="I143" s="153"/>
      <c r="J143" s="104" t="s">
        <v>104</v>
      </c>
      <c r="K143" s="105">
        <v>1260.7</v>
      </c>
      <c r="L143" s="154">
        <v>0</v>
      </c>
      <c r="M143" s="154"/>
      <c r="N143" s="155">
        <f>ROUND(L143*K143,2)</f>
        <v>0</v>
      </c>
      <c r="O143" s="155"/>
      <c r="P143" s="155"/>
      <c r="Q143" s="155"/>
      <c r="R143" s="76"/>
      <c r="T143" s="106" t="s">
        <v>1</v>
      </c>
      <c r="U143" s="29" t="s">
        <v>27</v>
      </c>
      <c r="V143" s="25"/>
      <c r="W143" s="107">
        <f>V143*K143</f>
        <v>0</v>
      </c>
      <c r="X143" s="107">
        <v>0</v>
      </c>
      <c r="Y143" s="107">
        <f>X143*K143</f>
        <v>0</v>
      </c>
      <c r="Z143" s="107">
        <v>0</v>
      </c>
      <c r="AA143" s="108">
        <f>Z143*K143</f>
        <v>0</v>
      </c>
      <c r="AR143" s="12" t="s">
        <v>105</v>
      </c>
      <c r="AT143" s="12" t="s">
        <v>101</v>
      </c>
      <c r="AU143" s="12" t="s">
        <v>54</v>
      </c>
      <c r="AY143" s="12" t="s">
        <v>100</v>
      </c>
      <c r="BE143" s="53">
        <f>IF(U143="základní",N143,0)</f>
        <v>0</v>
      </c>
      <c r="BF143" s="53">
        <f>IF(U143="snížená",N143,0)</f>
        <v>0</v>
      </c>
      <c r="BG143" s="53">
        <f>IF(U143="zákl. přenesená",N143,0)</f>
        <v>0</v>
      </c>
      <c r="BH143" s="53">
        <f>IF(U143="sníž. přenesená",N143,0)</f>
        <v>0</v>
      </c>
      <c r="BI143" s="53">
        <f>IF(U143="nulová",N143,0)</f>
        <v>0</v>
      </c>
      <c r="BJ143" s="12" t="s">
        <v>45</v>
      </c>
      <c r="BK143" s="53">
        <f>ROUND(L143*K143,2)</f>
        <v>0</v>
      </c>
      <c r="BL143" s="12" t="s">
        <v>105</v>
      </c>
      <c r="BM143" s="12" t="s">
        <v>291</v>
      </c>
    </row>
    <row r="144" spans="2:65" s="6" customFormat="1" ht="20.45" customHeight="1" x14ac:dyDescent="0.3">
      <c r="B144" s="109"/>
      <c r="C144" s="110"/>
      <c r="D144" s="110"/>
      <c r="E144" s="111" t="s">
        <v>1</v>
      </c>
      <c r="F144" s="149" t="s">
        <v>292</v>
      </c>
      <c r="G144" s="150"/>
      <c r="H144" s="150"/>
      <c r="I144" s="150"/>
      <c r="J144" s="110"/>
      <c r="K144" s="112">
        <v>1260.7</v>
      </c>
      <c r="L144" s="110"/>
      <c r="M144" s="110"/>
      <c r="N144" s="110"/>
      <c r="O144" s="110"/>
      <c r="P144" s="110"/>
      <c r="Q144" s="110"/>
      <c r="R144" s="113"/>
      <c r="T144" s="114"/>
      <c r="U144" s="110"/>
      <c r="V144" s="110"/>
      <c r="W144" s="110"/>
      <c r="X144" s="110"/>
      <c r="Y144" s="110"/>
      <c r="Z144" s="110"/>
      <c r="AA144" s="115"/>
      <c r="AT144" s="116" t="s">
        <v>106</v>
      </c>
      <c r="AU144" s="116" t="s">
        <v>54</v>
      </c>
      <c r="AV144" s="6" t="s">
        <v>54</v>
      </c>
      <c r="AW144" s="6" t="s">
        <v>21</v>
      </c>
      <c r="AX144" s="6" t="s">
        <v>44</v>
      </c>
      <c r="AY144" s="116" t="s">
        <v>100</v>
      </c>
    </row>
    <row r="145" spans="2:65" s="7" customFormat="1" ht="20.45" customHeight="1" x14ac:dyDescent="0.3">
      <c r="B145" s="117"/>
      <c r="C145" s="118"/>
      <c r="D145" s="118"/>
      <c r="E145" s="119" t="s">
        <v>1</v>
      </c>
      <c r="F145" s="151" t="s">
        <v>107</v>
      </c>
      <c r="G145" s="152"/>
      <c r="H145" s="152"/>
      <c r="I145" s="152"/>
      <c r="J145" s="118"/>
      <c r="K145" s="120">
        <v>1260.7</v>
      </c>
      <c r="L145" s="118"/>
      <c r="M145" s="118"/>
      <c r="N145" s="118"/>
      <c r="O145" s="118"/>
      <c r="P145" s="118"/>
      <c r="Q145" s="118"/>
      <c r="R145" s="121"/>
      <c r="T145" s="122"/>
      <c r="U145" s="118"/>
      <c r="V145" s="118"/>
      <c r="W145" s="118"/>
      <c r="X145" s="118"/>
      <c r="Y145" s="118"/>
      <c r="Z145" s="118"/>
      <c r="AA145" s="123"/>
      <c r="AT145" s="124" t="s">
        <v>106</v>
      </c>
      <c r="AU145" s="124" t="s">
        <v>54</v>
      </c>
      <c r="AV145" s="7" t="s">
        <v>105</v>
      </c>
      <c r="AW145" s="7" t="s">
        <v>21</v>
      </c>
      <c r="AX145" s="7" t="s">
        <v>45</v>
      </c>
      <c r="AY145" s="124" t="s">
        <v>100</v>
      </c>
    </row>
    <row r="146" spans="2:65" s="1" customFormat="1" ht="28.9" customHeight="1" x14ac:dyDescent="0.3">
      <c r="B146" s="73"/>
      <c r="C146" s="102" t="s">
        <v>118</v>
      </c>
      <c r="D146" s="102" t="s">
        <v>101</v>
      </c>
      <c r="E146" s="103" t="s">
        <v>119</v>
      </c>
      <c r="F146" s="153" t="s">
        <v>120</v>
      </c>
      <c r="G146" s="153"/>
      <c r="H146" s="153"/>
      <c r="I146" s="153"/>
      <c r="J146" s="104" t="s">
        <v>104</v>
      </c>
      <c r="K146" s="105">
        <v>502.3</v>
      </c>
      <c r="L146" s="154">
        <v>0</v>
      </c>
      <c r="M146" s="154"/>
      <c r="N146" s="155">
        <f>ROUND(L146*K146,2)</f>
        <v>0</v>
      </c>
      <c r="O146" s="155"/>
      <c r="P146" s="155"/>
      <c r="Q146" s="155"/>
      <c r="R146" s="76"/>
      <c r="T146" s="106" t="s">
        <v>1</v>
      </c>
      <c r="U146" s="29" t="s">
        <v>27</v>
      </c>
      <c r="V146" s="25"/>
      <c r="W146" s="107">
        <f>V146*K146</f>
        <v>0</v>
      </c>
      <c r="X146" s="107">
        <v>0</v>
      </c>
      <c r="Y146" s="107">
        <f>X146*K146</f>
        <v>0</v>
      </c>
      <c r="Z146" s="107">
        <v>0</v>
      </c>
      <c r="AA146" s="108">
        <f>Z146*K146</f>
        <v>0</v>
      </c>
      <c r="AR146" s="12" t="s">
        <v>105</v>
      </c>
      <c r="AT146" s="12" t="s">
        <v>101</v>
      </c>
      <c r="AU146" s="12" t="s">
        <v>54</v>
      </c>
      <c r="AY146" s="12" t="s">
        <v>100</v>
      </c>
      <c r="BE146" s="53">
        <f>IF(U146="základní",N146,0)</f>
        <v>0</v>
      </c>
      <c r="BF146" s="53">
        <f>IF(U146="snížená",N146,0)</f>
        <v>0</v>
      </c>
      <c r="BG146" s="53">
        <f>IF(U146="zákl. přenesená",N146,0)</f>
        <v>0</v>
      </c>
      <c r="BH146" s="53">
        <f>IF(U146="sníž. přenesená",N146,0)</f>
        <v>0</v>
      </c>
      <c r="BI146" s="53">
        <f>IF(U146="nulová",N146,0)</f>
        <v>0</v>
      </c>
      <c r="BJ146" s="12" t="s">
        <v>45</v>
      </c>
      <c r="BK146" s="53">
        <f>ROUND(L146*K146,2)</f>
        <v>0</v>
      </c>
      <c r="BL146" s="12" t="s">
        <v>105</v>
      </c>
      <c r="BM146" s="12" t="s">
        <v>293</v>
      </c>
    </row>
    <row r="147" spans="2:65" s="6" customFormat="1" ht="20.45" customHeight="1" x14ac:dyDescent="0.3">
      <c r="B147" s="109"/>
      <c r="C147" s="110"/>
      <c r="D147" s="110"/>
      <c r="E147" s="111" t="s">
        <v>1</v>
      </c>
      <c r="F147" s="149" t="s">
        <v>294</v>
      </c>
      <c r="G147" s="150"/>
      <c r="H147" s="150"/>
      <c r="I147" s="150"/>
      <c r="J147" s="110"/>
      <c r="K147" s="112">
        <v>502.3</v>
      </c>
      <c r="L147" s="110"/>
      <c r="M147" s="110"/>
      <c r="N147" s="110"/>
      <c r="O147" s="110"/>
      <c r="P147" s="110"/>
      <c r="Q147" s="110"/>
      <c r="R147" s="113"/>
      <c r="T147" s="114"/>
      <c r="U147" s="110"/>
      <c r="V147" s="110"/>
      <c r="W147" s="110"/>
      <c r="X147" s="110"/>
      <c r="Y147" s="110"/>
      <c r="Z147" s="110"/>
      <c r="AA147" s="115"/>
      <c r="AT147" s="116" t="s">
        <v>106</v>
      </c>
      <c r="AU147" s="116" t="s">
        <v>54</v>
      </c>
      <c r="AV147" s="6" t="s">
        <v>54</v>
      </c>
      <c r="AW147" s="6" t="s">
        <v>21</v>
      </c>
      <c r="AX147" s="6" t="s">
        <v>44</v>
      </c>
      <c r="AY147" s="116" t="s">
        <v>100</v>
      </c>
    </row>
    <row r="148" spans="2:65" s="7" customFormat="1" ht="20.45" customHeight="1" x14ac:dyDescent="0.3">
      <c r="B148" s="117"/>
      <c r="C148" s="118"/>
      <c r="D148" s="118"/>
      <c r="E148" s="119" t="s">
        <v>1</v>
      </c>
      <c r="F148" s="151" t="s">
        <v>107</v>
      </c>
      <c r="G148" s="152"/>
      <c r="H148" s="152"/>
      <c r="I148" s="152"/>
      <c r="J148" s="118"/>
      <c r="K148" s="120">
        <v>502.3</v>
      </c>
      <c r="L148" s="118"/>
      <c r="M148" s="118"/>
      <c r="N148" s="118"/>
      <c r="O148" s="118"/>
      <c r="P148" s="118"/>
      <c r="Q148" s="118"/>
      <c r="R148" s="121"/>
      <c r="T148" s="122"/>
      <c r="U148" s="118"/>
      <c r="V148" s="118"/>
      <c r="W148" s="118"/>
      <c r="X148" s="118"/>
      <c r="Y148" s="118"/>
      <c r="Z148" s="118"/>
      <c r="AA148" s="123"/>
      <c r="AT148" s="124" t="s">
        <v>106</v>
      </c>
      <c r="AU148" s="124" t="s">
        <v>54</v>
      </c>
      <c r="AV148" s="7" t="s">
        <v>105</v>
      </c>
      <c r="AW148" s="7" t="s">
        <v>21</v>
      </c>
      <c r="AX148" s="7" t="s">
        <v>45</v>
      </c>
      <c r="AY148" s="124" t="s">
        <v>100</v>
      </c>
    </row>
    <row r="149" spans="2:65" s="1" customFormat="1" ht="28.9" customHeight="1" x14ac:dyDescent="0.3">
      <c r="B149" s="73"/>
      <c r="C149" s="102" t="s">
        <v>121</v>
      </c>
      <c r="D149" s="102" t="s">
        <v>101</v>
      </c>
      <c r="E149" s="103" t="s">
        <v>122</v>
      </c>
      <c r="F149" s="153" t="s">
        <v>123</v>
      </c>
      <c r="G149" s="153"/>
      <c r="H149" s="153"/>
      <c r="I149" s="153"/>
      <c r="J149" s="104" t="s">
        <v>104</v>
      </c>
      <c r="K149" s="105">
        <v>758.4</v>
      </c>
      <c r="L149" s="154">
        <v>0</v>
      </c>
      <c r="M149" s="154"/>
      <c r="N149" s="155">
        <f>ROUND(L149*K149,2)</f>
        <v>0</v>
      </c>
      <c r="O149" s="155"/>
      <c r="P149" s="155"/>
      <c r="Q149" s="155"/>
      <c r="R149" s="76"/>
      <c r="T149" s="106" t="s">
        <v>1</v>
      </c>
      <c r="U149" s="29" t="s">
        <v>27</v>
      </c>
      <c r="V149" s="25"/>
      <c r="W149" s="107">
        <f>V149*K149</f>
        <v>0</v>
      </c>
      <c r="X149" s="107">
        <v>0</v>
      </c>
      <c r="Y149" s="107">
        <f>X149*K149</f>
        <v>0</v>
      </c>
      <c r="Z149" s="107">
        <v>0</v>
      </c>
      <c r="AA149" s="108">
        <f>Z149*K149</f>
        <v>0</v>
      </c>
      <c r="AR149" s="12" t="s">
        <v>105</v>
      </c>
      <c r="AT149" s="12" t="s">
        <v>101</v>
      </c>
      <c r="AU149" s="12" t="s">
        <v>54</v>
      </c>
      <c r="AY149" s="12" t="s">
        <v>100</v>
      </c>
      <c r="BE149" s="53">
        <f>IF(U149="základní",N149,0)</f>
        <v>0</v>
      </c>
      <c r="BF149" s="53">
        <f>IF(U149="snížená",N149,0)</f>
        <v>0</v>
      </c>
      <c r="BG149" s="53">
        <f>IF(U149="zákl. přenesená",N149,0)</f>
        <v>0</v>
      </c>
      <c r="BH149" s="53">
        <f>IF(U149="sníž. přenesená",N149,0)</f>
        <v>0</v>
      </c>
      <c r="BI149" s="53">
        <f>IF(U149="nulová",N149,0)</f>
        <v>0</v>
      </c>
      <c r="BJ149" s="12" t="s">
        <v>45</v>
      </c>
      <c r="BK149" s="53">
        <f>ROUND(L149*K149,2)</f>
        <v>0</v>
      </c>
      <c r="BL149" s="12" t="s">
        <v>105</v>
      </c>
      <c r="BM149" s="12" t="s">
        <v>295</v>
      </c>
    </row>
    <row r="150" spans="2:65" s="6" customFormat="1" ht="20.45" customHeight="1" x14ac:dyDescent="0.3">
      <c r="B150" s="109"/>
      <c r="C150" s="110"/>
      <c r="D150" s="110"/>
      <c r="E150" s="111" t="s">
        <v>1</v>
      </c>
      <c r="F150" s="149" t="s">
        <v>296</v>
      </c>
      <c r="G150" s="150"/>
      <c r="H150" s="150"/>
      <c r="I150" s="150"/>
      <c r="J150" s="110"/>
      <c r="K150" s="112">
        <v>758.4</v>
      </c>
      <c r="L150" s="110"/>
      <c r="M150" s="110"/>
      <c r="N150" s="110"/>
      <c r="O150" s="110"/>
      <c r="P150" s="110"/>
      <c r="Q150" s="110"/>
      <c r="R150" s="113"/>
      <c r="T150" s="114"/>
      <c r="U150" s="110"/>
      <c r="V150" s="110"/>
      <c r="W150" s="110"/>
      <c r="X150" s="110"/>
      <c r="Y150" s="110"/>
      <c r="Z150" s="110"/>
      <c r="AA150" s="115"/>
      <c r="AT150" s="116" t="s">
        <v>106</v>
      </c>
      <c r="AU150" s="116" t="s">
        <v>54</v>
      </c>
      <c r="AV150" s="6" t="s">
        <v>54</v>
      </c>
      <c r="AW150" s="6" t="s">
        <v>21</v>
      </c>
      <c r="AX150" s="6" t="s">
        <v>44</v>
      </c>
      <c r="AY150" s="116" t="s">
        <v>100</v>
      </c>
    </row>
    <row r="151" spans="2:65" s="7" customFormat="1" ht="20.45" customHeight="1" x14ac:dyDescent="0.3">
      <c r="B151" s="117"/>
      <c r="C151" s="118"/>
      <c r="D151" s="118"/>
      <c r="E151" s="119" t="s">
        <v>1</v>
      </c>
      <c r="F151" s="151" t="s">
        <v>107</v>
      </c>
      <c r="G151" s="152"/>
      <c r="H151" s="152"/>
      <c r="I151" s="152"/>
      <c r="J151" s="118"/>
      <c r="K151" s="120">
        <v>758.4</v>
      </c>
      <c r="L151" s="118"/>
      <c r="M151" s="118"/>
      <c r="N151" s="118"/>
      <c r="O151" s="118"/>
      <c r="P151" s="118"/>
      <c r="Q151" s="118"/>
      <c r="R151" s="121"/>
      <c r="T151" s="122"/>
      <c r="U151" s="118"/>
      <c r="V151" s="118"/>
      <c r="W151" s="118"/>
      <c r="X151" s="118"/>
      <c r="Y151" s="118"/>
      <c r="Z151" s="118"/>
      <c r="AA151" s="123"/>
      <c r="AT151" s="124" t="s">
        <v>106</v>
      </c>
      <c r="AU151" s="124" t="s">
        <v>54</v>
      </c>
      <c r="AV151" s="7" t="s">
        <v>105</v>
      </c>
      <c r="AW151" s="7" t="s">
        <v>21</v>
      </c>
      <c r="AX151" s="7" t="s">
        <v>45</v>
      </c>
      <c r="AY151" s="124" t="s">
        <v>100</v>
      </c>
    </row>
    <row r="152" spans="2:65" s="1" customFormat="1" ht="28.9" customHeight="1" x14ac:dyDescent="0.3">
      <c r="B152" s="73"/>
      <c r="C152" s="102" t="s">
        <v>124</v>
      </c>
      <c r="D152" s="102" t="s">
        <v>101</v>
      </c>
      <c r="E152" s="103" t="s">
        <v>125</v>
      </c>
      <c r="F152" s="153" t="s">
        <v>126</v>
      </c>
      <c r="G152" s="153"/>
      <c r="H152" s="153"/>
      <c r="I152" s="153"/>
      <c r="J152" s="104" t="s">
        <v>104</v>
      </c>
      <c r="K152" s="105">
        <v>502.3</v>
      </c>
      <c r="L152" s="154">
        <v>0</v>
      </c>
      <c r="M152" s="154"/>
      <c r="N152" s="155">
        <f>ROUND(L152*K152,2)</f>
        <v>0</v>
      </c>
      <c r="O152" s="155"/>
      <c r="P152" s="155"/>
      <c r="Q152" s="155"/>
      <c r="R152" s="76"/>
      <c r="T152" s="106" t="s">
        <v>1</v>
      </c>
      <c r="U152" s="29" t="s">
        <v>27</v>
      </c>
      <c r="V152" s="25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2" t="s">
        <v>105</v>
      </c>
      <c r="AT152" s="12" t="s">
        <v>101</v>
      </c>
      <c r="AU152" s="12" t="s">
        <v>54</v>
      </c>
      <c r="AY152" s="12" t="s">
        <v>100</v>
      </c>
      <c r="BE152" s="53">
        <f>IF(U152="základní",N152,0)</f>
        <v>0</v>
      </c>
      <c r="BF152" s="53">
        <f>IF(U152="snížená",N152,0)</f>
        <v>0</v>
      </c>
      <c r="BG152" s="53">
        <f>IF(U152="zákl. přenesená",N152,0)</f>
        <v>0</v>
      </c>
      <c r="BH152" s="53">
        <f>IF(U152="sníž. přenesená",N152,0)</f>
        <v>0</v>
      </c>
      <c r="BI152" s="53">
        <f>IF(U152="nulová",N152,0)</f>
        <v>0</v>
      </c>
      <c r="BJ152" s="12" t="s">
        <v>45</v>
      </c>
      <c r="BK152" s="53">
        <f>ROUND(L152*K152,2)</f>
        <v>0</v>
      </c>
      <c r="BL152" s="12" t="s">
        <v>105</v>
      </c>
      <c r="BM152" s="12" t="s">
        <v>297</v>
      </c>
    </row>
    <row r="153" spans="2:65" s="6" customFormat="1" ht="20.45" customHeight="1" x14ac:dyDescent="0.3">
      <c r="B153" s="109"/>
      <c r="C153" s="110"/>
      <c r="D153" s="110"/>
      <c r="E153" s="111" t="s">
        <v>1</v>
      </c>
      <c r="F153" s="149" t="s">
        <v>294</v>
      </c>
      <c r="G153" s="150"/>
      <c r="H153" s="150"/>
      <c r="I153" s="150"/>
      <c r="J153" s="110"/>
      <c r="K153" s="112">
        <v>502.3</v>
      </c>
      <c r="L153" s="110"/>
      <c r="M153" s="110"/>
      <c r="N153" s="110"/>
      <c r="O153" s="110"/>
      <c r="P153" s="110"/>
      <c r="Q153" s="110"/>
      <c r="R153" s="113"/>
      <c r="T153" s="114"/>
      <c r="U153" s="110"/>
      <c r="V153" s="110"/>
      <c r="W153" s="110"/>
      <c r="X153" s="110"/>
      <c r="Y153" s="110"/>
      <c r="Z153" s="110"/>
      <c r="AA153" s="115"/>
      <c r="AT153" s="116" t="s">
        <v>106</v>
      </c>
      <c r="AU153" s="116" t="s">
        <v>54</v>
      </c>
      <c r="AV153" s="6" t="s">
        <v>54</v>
      </c>
      <c r="AW153" s="6" t="s">
        <v>21</v>
      </c>
      <c r="AX153" s="6" t="s">
        <v>44</v>
      </c>
      <c r="AY153" s="116" t="s">
        <v>100</v>
      </c>
    </row>
    <row r="154" spans="2:65" s="7" customFormat="1" ht="20.45" customHeight="1" x14ac:dyDescent="0.3">
      <c r="B154" s="117"/>
      <c r="C154" s="118"/>
      <c r="D154" s="118"/>
      <c r="E154" s="119" t="s">
        <v>1</v>
      </c>
      <c r="F154" s="151" t="s">
        <v>107</v>
      </c>
      <c r="G154" s="152"/>
      <c r="H154" s="152"/>
      <c r="I154" s="152"/>
      <c r="J154" s="118"/>
      <c r="K154" s="120">
        <v>502.3</v>
      </c>
      <c r="L154" s="118"/>
      <c r="M154" s="118"/>
      <c r="N154" s="118"/>
      <c r="O154" s="118"/>
      <c r="P154" s="118"/>
      <c r="Q154" s="118"/>
      <c r="R154" s="121"/>
      <c r="T154" s="122"/>
      <c r="U154" s="118"/>
      <c r="V154" s="118"/>
      <c r="W154" s="118"/>
      <c r="X154" s="118"/>
      <c r="Y154" s="118"/>
      <c r="Z154" s="118"/>
      <c r="AA154" s="123"/>
      <c r="AT154" s="124" t="s">
        <v>106</v>
      </c>
      <c r="AU154" s="124" t="s">
        <v>54</v>
      </c>
      <c r="AV154" s="7" t="s">
        <v>105</v>
      </c>
      <c r="AW154" s="7" t="s">
        <v>21</v>
      </c>
      <c r="AX154" s="7" t="s">
        <v>45</v>
      </c>
      <c r="AY154" s="124" t="s">
        <v>100</v>
      </c>
    </row>
    <row r="155" spans="2:65" s="1" customFormat="1" ht="20.45" customHeight="1" x14ac:dyDescent="0.3">
      <c r="B155" s="73"/>
      <c r="C155" s="102" t="s">
        <v>127</v>
      </c>
      <c r="D155" s="102" t="s">
        <v>101</v>
      </c>
      <c r="E155" s="103" t="s">
        <v>128</v>
      </c>
      <c r="F155" s="153" t="s">
        <v>129</v>
      </c>
      <c r="G155" s="153"/>
      <c r="H155" s="153"/>
      <c r="I155" s="153"/>
      <c r="J155" s="104" t="s">
        <v>104</v>
      </c>
      <c r="K155" s="105">
        <v>758.4</v>
      </c>
      <c r="L155" s="154">
        <v>0</v>
      </c>
      <c r="M155" s="154"/>
      <c r="N155" s="155">
        <f>ROUND(L155*K155,2)</f>
        <v>0</v>
      </c>
      <c r="O155" s="155"/>
      <c r="P155" s="155"/>
      <c r="Q155" s="155"/>
      <c r="R155" s="76"/>
      <c r="T155" s="106" t="s">
        <v>1</v>
      </c>
      <c r="U155" s="29" t="s">
        <v>27</v>
      </c>
      <c r="V155" s="25"/>
      <c r="W155" s="107">
        <f>V155*K155</f>
        <v>0</v>
      </c>
      <c r="X155" s="107">
        <v>0</v>
      </c>
      <c r="Y155" s="107">
        <f>X155*K155</f>
        <v>0</v>
      </c>
      <c r="Z155" s="107">
        <v>0</v>
      </c>
      <c r="AA155" s="108">
        <f>Z155*K155</f>
        <v>0</v>
      </c>
      <c r="AR155" s="12" t="s">
        <v>105</v>
      </c>
      <c r="AT155" s="12" t="s">
        <v>101</v>
      </c>
      <c r="AU155" s="12" t="s">
        <v>54</v>
      </c>
      <c r="AY155" s="12" t="s">
        <v>100</v>
      </c>
      <c r="BE155" s="53">
        <f>IF(U155="základní",N155,0)</f>
        <v>0</v>
      </c>
      <c r="BF155" s="53">
        <f>IF(U155="snížená",N155,0)</f>
        <v>0</v>
      </c>
      <c r="BG155" s="53">
        <f>IF(U155="zákl. přenesená",N155,0)</f>
        <v>0</v>
      </c>
      <c r="BH155" s="53">
        <f>IF(U155="sníž. přenesená",N155,0)</f>
        <v>0</v>
      </c>
      <c r="BI155" s="53">
        <f>IF(U155="nulová",N155,0)</f>
        <v>0</v>
      </c>
      <c r="BJ155" s="12" t="s">
        <v>45</v>
      </c>
      <c r="BK155" s="53">
        <f>ROUND(L155*K155,2)</f>
        <v>0</v>
      </c>
      <c r="BL155" s="12" t="s">
        <v>105</v>
      </c>
      <c r="BM155" s="12" t="s">
        <v>298</v>
      </c>
    </row>
    <row r="156" spans="2:65" s="6" customFormat="1" ht="20.45" customHeight="1" x14ac:dyDescent="0.3">
      <c r="B156" s="109"/>
      <c r="C156" s="110"/>
      <c r="D156" s="110"/>
      <c r="E156" s="111" t="s">
        <v>1</v>
      </c>
      <c r="F156" s="149" t="s">
        <v>296</v>
      </c>
      <c r="G156" s="150"/>
      <c r="H156" s="150"/>
      <c r="I156" s="150"/>
      <c r="J156" s="110"/>
      <c r="K156" s="112">
        <v>758.4</v>
      </c>
      <c r="L156" s="110"/>
      <c r="M156" s="110"/>
      <c r="N156" s="110"/>
      <c r="O156" s="110"/>
      <c r="P156" s="110"/>
      <c r="Q156" s="110"/>
      <c r="R156" s="113"/>
      <c r="T156" s="114"/>
      <c r="U156" s="110"/>
      <c r="V156" s="110"/>
      <c r="W156" s="110"/>
      <c r="X156" s="110"/>
      <c r="Y156" s="110"/>
      <c r="Z156" s="110"/>
      <c r="AA156" s="115"/>
      <c r="AT156" s="116" t="s">
        <v>106</v>
      </c>
      <c r="AU156" s="116" t="s">
        <v>54</v>
      </c>
      <c r="AV156" s="6" t="s">
        <v>54</v>
      </c>
      <c r="AW156" s="6" t="s">
        <v>21</v>
      </c>
      <c r="AX156" s="6" t="s">
        <v>44</v>
      </c>
      <c r="AY156" s="116" t="s">
        <v>100</v>
      </c>
    </row>
    <row r="157" spans="2:65" s="7" customFormat="1" ht="20.45" customHeight="1" x14ac:dyDescent="0.3">
      <c r="B157" s="117"/>
      <c r="C157" s="118"/>
      <c r="D157" s="118"/>
      <c r="E157" s="119" t="s">
        <v>1</v>
      </c>
      <c r="F157" s="151" t="s">
        <v>107</v>
      </c>
      <c r="G157" s="152"/>
      <c r="H157" s="152"/>
      <c r="I157" s="152"/>
      <c r="J157" s="118"/>
      <c r="K157" s="120">
        <v>758.4</v>
      </c>
      <c r="L157" s="118"/>
      <c r="M157" s="118"/>
      <c r="N157" s="118"/>
      <c r="O157" s="118"/>
      <c r="P157" s="118"/>
      <c r="Q157" s="118"/>
      <c r="R157" s="121"/>
      <c r="T157" s="122"/>
      <c r="U157" s="118"/>
      <c r="V157" s="118"/>
      <c r="W157" s="118"/>
      <c r="X157" s="118"/>
      <c r="Y157" s="118"/>
      <c r="Z157" s="118"/>
      <c r="AA157" s="123"/>
      <c r="AT157" s="124" t="s">
        <v>106</v>
      </c>
      <c r="AU157" s="124" t="s">
        <v>54</v>
      </c>
      <c r="AV157" s="7" t="s">
        <v>105</v>
      </c>
      <c r="AW157" s="7" t="s">
        <v>21</v>
      </c>
      <c r="AX157" s="7" t="s">
        <v>45</v>
      </c>
      <c r="AY157" s="124" t="s">
        <v>100</v>
      </c>
    </row>
    <row r="158" spans="2:65" s="1" customFormat="1" ht="28.9" customHeight="1" x14ac:dyDescent="0.3">
      <c r="B158" s="73"/>
      <c r="C158" s="102" t="s">
        <v>130</v>
      </c>
      <c r="D158" s="102" t="s">
        <v>101</v>
      </c>
      <c r="E158" s="103" t="s">
        <v>131</v>
      </c>
      <c r="F158" s="153" t="s">
        <v>132</v>
      </c>
      <c r="G158" s="153"/>
      <c r="H158" s="153"/>
      <c r="I158" s="153"/>
      <c r="J158" s="104" t="s">
        <v>104</v>
      </c>
      <c r="K158" s="105">
        <v>502.3</v>
      </c>
      <c r="L158" s="154">
        <v>0</v>
      </c>
      <c r="M158" s="154"/>
      <c r="N158" s="155">
        <f>ROUND(L158*K158,2)</f>
        <v>0</v>
      </c>
      <c r="O158" s="155"/>
      <c r="P158" s="155"/>
      <c r="Q158" s="155"/>
      <c r="R158" s="76"/>
      <c r="T158" s="106" t="s">
        <v>1</v>
      </c>
      <c r="U158" s="29" t="s">
        <v>27</v>
      </c>
      <c r="V158" s="25"/>
      <c r="W158" s="107">
        <f>V158*K158</f>
        <v>0</v>
      </c>
      <c r="X158" s="107">
        <v>0</v>
      </c>
      <c r="Y158" s="107">
        <f>X158*K158</f>
        <v>0</v>
      </c>
      <c r="Z158" s="107">
        <v>0</v>
      </c>
      <c r="AA158" s="108">
        <f>Z158*K158</f>
        <v>0</v>
      </c>
      <c r="AR158" s="12" t="s">
        <v>105</v>
      </c>
      <c r="AT158" s="12" t="s">
        <v>101</v>
      </c>
      <c r="AU158" s="12" t="s">
        <v>54</v>
      </c>
      <c r="AY158" s="12" t="s">
        <v>100</v>
      </c>
      <c r="BE158" s="53">
        <f>IF(U158="základní",N158,0)</f>
        <v>0</v>
      </c>
      <c r="BF158" s="53">
        <f>IF(U158="snížená",N158,0)</f>
        <v>0</v>
      </c>
      <c r="BG158" s="53">
        <f>IF(U158="zákl. přenesená",N158,0)</f>
        <v>0</v>
      </c>
      <c r="BH158" s="53">
        <f>IF(U158="sníž. přenesená",N158,0)</f>
        <v>0</v>
      </c>
      <c r="BI158" s="53">
        <f>IF(U158="nulová",N158,0)</f>
        <v>0</v>
      </c>
      <c r="BJ158" s="12" t="s">
        <v>45</v>
      </c>
      <c r="BK158" s="53">
        <f>ROUND(L158*K158,2)</f>
        <v>0</v>
      </c>
      <c r="BL158" s="12" t="s">
        <v>105</v>
      </c>
      <c r="BM158" s="12" t="s">
        <v>299</v>
      </c>
    </row>
    <row r="159" spans="2:65" s="6" customFormat="1" ht="20.45" customHeight="1" x14ac:dyDescent="0.3">
      <c r="B159" s="109"/>
      <c r="C159" s="110"/>
      <c r="D159" s="110"/>
      <c r="E159" s="111" t="s">
        <v>1</v>
      </c>
      <c r="F159" s="149" t="s">
        <v>294</v>
      </c>
      <c r="G159" s="150"/>
      <c r="H159" s="150"/>
      <c r="I159" s="150"/>
      <c r="J159" s="110"/>
      <c r="K159" s="112">
        <v>502.3</v>
      </c>
      <c r="L159" s="110"/>
      <c r="M159" s="110"/>
      <c r="N159" s="110"/>
      <c r="O159" s="110"/>
      <c r="P159" s="110"/>
      <c r="Q159" s="110"/>
      <c r="R159" s="113"/>
      <c r="T159" s="114"/>
      <c r="U159" s="110"/>
      <c r="V159" s="110"/>
      <c r="W159" s="110"/>
      <c r="X159" s="110"/>
      <c r="Y159" s="110"/>
      <c r="Z159" s="110"/>
      <c r="AA159" s="115"/>
      <c r="AT159" s="116" t="s">
        <v>106</v>
      </c>
      <c r="AU159" s="116" t="s">
        <v>54</v>
      </c>
      <c r="AV159" s="6" t="s">
        <v>54</v>
      </c>
      <c r="AW159" s="6" t="s">
        <v>21</v>
      </c>
      <c r="AX159" s="6" t="s">
        <v>44</v>
      </c>
      <c r="AY159" s="116" t="s">
        <v>100</v>
      </c>
    </row>
    <row r="160" spans="2:65" s="7" customFormat="1" ht="20.45" customHeight="1" x14ac:dyDescent="0.3">
      <c r="B160" s="117"/>
      <c r="C160" s="118"/>
      <c r="D160" s="118"/>
      <c r="E160" s="119" t="s">
        <v>1</v>
      </c>
      <c r="F160" s="151" t="s">
        <v>107</v>
      </c>
      <c r="G160" s="152"/>
      <c r="H160" s="152"/>
      <c r="I160" s="152"/>
      <c r="J160" s="118"/>
      <c r="K160" s="120">
        <v>502.3</v>
      </c>
      <c r="L160" s="118"/>
      <c r="M160" s="118"/>
      <c r="N160" s="118"/>
      <c r="O160" s="118"/>
      <c r="P160" s="118"/>
      <c r="Q160" s="118"/>
      <c r="R160" s="121"/>
      <c r="T160" s="122"/>
      <c r="U160" s="118"/>
      <c r="V160" s="118"/>
      <c r="W160" s="118"/>
      <c r="X160" s="118"/>
      <c r="Y160" s="118"/>
      <c r="Z160" s="118"/>
      <c r="AA160" s="123"/>
      <c r="AT160" s="124" t="s">
        <v>106</v>
      </c>
      <c r="AU160" s="124" t="s">
        <v>54</v>
      </c>
      <c r="AV160" s="7" t="s">
        <v>105</v>
      </c>
      <c r="AW160" s="7" t="s">
        <v>21</v>
      </c>
      <c r="AX160" s="7" t="s">
        <v>45</v>
      </c>
      <c r="AY160" s="124" t="s">
        <v>100</v>
      </c>
    </row>
    <row r="161" spans="2:65" s="1" customFormat="1" ht="28.9" customHeight="1" x14ac:dyDescent="0.3">
      <c r="B161" s="73"/>
      <c r="C161" s="102" t="s">
        <v>133</v>
      </c>
      <c r="D161" s="102" t="s">
        <v>101</v>
      </c>
      <c r="E161" s="103" t="s">
        <v>134</v>
      </c>
      <c r="F161" s="153" t="s">
        <v>135</v>
      </c>
      <c r="G161" s="153"/>
      <c r="H161" s="153"/>
      <c r="I161" s="153"/>
      <c r="J161" s="104" t="s">
        <v>136</v>
      </c>
      <c r="K161" s="105">
        <v>775</v>
      </c>
      <c r="L161" s="154">
        <v>0</v>
      </c>
      <c r="M161" s="154"/>
      <c r="N161" s="155">
        <f>ROUND(L161*K161,2)</f>
        <v>0</v>
      </c>
      <c r="O161" s="155"/>
      <c r="P161" s="155"/>
      <c r="Q161" s="155"/>
      <c r="R161" s="76"/>
      <c r="T161" s="106" t="s">
        <v>1</v>
      </c>
      <c r="U161" s="29" t="s">
        <v>27</v>
      </c>
      <c r="V161" s="25"/>
      <c r="W161" s="107">
        <f>V161*K161</f>
        <v>0</v>
      </c>
      <c r="X161" s="107">
        <v>0</v>
      </c>
      <c r="Y161" s="107">
        <f>X161*K161</f>
        <v>0</v>
      </c>
      <c r="Z161" s="107">
        <v>0</v>
      </c>
      <c r="AA161" s="108">
        <f>Z161*K161</f>
        <v>0</v>
      </c>
      <c r="AR161" s="12" t="s">
        <v>105</v>
      </c>
      <c r="AT161" s="12" t="s">
        <v>101</v>
      </c>
      <c r="AU161" s="12" t="s">
        <v>54</v>
      </c>
      <c r="AY161" s="12" t="s">
        <v>100</v>
      </c>
      <c r="BE161" s="53">
        <f>IF(U161="základní",N161,0)</f>
        <v>0</v>
      </c>
      <c r="BF161" s="53">
        <f>IF(U161="snížená",N161,0)</f>
        <v>0</v>
      </c>
      <c r="BG161" s="53">
        <f>IF(U161="zákl. přenesená",N161,0)</f>
        <v>0</v>
      </c>
      <c r="BH161" s="53">
        <f>IF(U161="sníž. přenesená",N161,0)</f>
        <v>0</v>
      </c>
      <c r="BI161" s="53">
        <f>IF(U161="nulová",N161,0)</f>
        <v>0</v>
      </c>
      <c r="BJ161" s="12" t="s">
        <v>45</v>
      </c>
      <c r="BK161" s="53">
        <f>ROUND(L161*K161,2)</f>
        <v>0</v>
      </c>
      <c r="BL161" s="12" t="s">
        <v>105</v>
      </c>
      <c r="BM161" s="12" t="s">
        <v>300</v>
      </c>
    </row>
    <row r="162" spans="2:65" s="6" customFormat="1" ht="20.45" customHeight="1" x14ac:dyDescent="0.3">
      <c r="B162" s="109"/>
      <c r="C162" s="110"/>
      <c r="D162" s="110"/>
      <c r="E162" s="111" t="s">
        <v>1</v>
      </c>
      <c r="F162" s="149" t="s">
        <v>301</v>
      </c>
      <c r="G162" s="150"/>
      <c r="H162" s="150"/>
      <c r="I162" s="150"/>
      <c r="J162" s="110"/>
      <c r="K162" s="112">
        <v>775</v>
      </c>
      <c r="L162" s="110"/>
      <c r="M162" s="110"/>
      <c r="N162" s="110"/>
      <c r="O162" s="110"/>
      <c r="P162" s="110"/>
      <c r="Q162" s="110"/>
      <c r="R162" s="113"/>
      <c r="T162" s="114"/>
      <c r="U162" s="110"/>
      <c r="V162" s="110"/>
      <c r="W162" s="110"/>
      <c r="X162" s="110"/>
      <c r="Y162" s="110"/>
      <c r="Z162" s="110"/>
      <c r="AA162" s="115"/>
      <c r="AT162" s="116" t="s">
        <v>106</v>
      </c>
      <c r="AU162" s="116" t="s">
        <v>54</v>
      </c>
      <c r="AV162" s="6" t="s">
        <v>54</v>
      </c>
      <c r="AW162" s="6" t="s">
        <v>21</v>
      </c>
      <c r="AX162" s="6" t="s">
        <v>44</v>
      </c>
      <c r="AY162" s="116" t="s">
        <v>100</v>
      </c>
    </row>
    <row r="163" spans="2:65" s="7" customFormat="1" ht="20.45" customHeight="1" x14ac:dyDescent="0.3">
      <c r="B163" s="117"/>
      <c r="C163" s="118"/>
      <c r="D163" s="118"/>
      <c r="E163" s="119" t="s">
        <v>1</v>
      </c>
      <c r="F163" s="151" t="s">
        <v>107</v>
      </c>
      <c r="G163" s="152"/>
      <c r="H163" s="152"/>
      <c r="I163" s="152"/>
      <c r="J163" s="118"/>
      <c r="K163" s="120">
        <v>775</v>
      </c>
      <c r="L163" s="118"/>
      <c r="M163" s="118"/>
      <c r="N163" s="118"/>
      <c r="O163" s="118"/>
      <c r="P163" s="118"/>
      <c r="Q163" s="118"/>
      <c r="R163" s="121"/>
      <c r="T163" s="122"/>
      <c r="U163" s="118"/>
      <c r="V163" s="118"/>
      <c r="W163" s="118"/>
      <c r="X163" s="118"/>
      <c r="Y163" s="118"/>
      <c r="Z163" s="118"/>
      <c r="AA163" s="123"/>
      <c r="AT163" s="124" t="s">
        <v>106</v>
      </c>
      <c r="AU163" s="124" t="s">
        <v>54</v>
      </c>
      <c r="AV163" s="7" t="s">
        <v>105</v>
      </c>
      <c r="AW163" s="7" t="s">
        <v>21</v>
      </c>
      <c r="AX163" s="7" t="s">
        <v>45</v>
      </c>
      <c r="AY163" s="124" t="s">
        <v>100</v>
      </c>
    </row>
    <row r="164" spans="2:65" s="5" customFormat="1" ht="29.85" customHeight="1" x14ac:dyDescent="0.3">
      <c r="B164" s="91"/>
      <c r="C164" s="92"/>
      <c r="D164" s="101" t="s">
        <v>66</v>
      </c>
      <c r="E164" s="101"/>
      <c r="F164" s="101"/>
      <c r="G164" s="101"/>
      <c r="H164" s="101"/>
      <c r="I164" s="101"/>
      <c r="J164" s="101"/>
      <c r="K164" s="101"/>
      <c r="L164" s="101"/>
      <c r="M164" s="101"/>
      <c r="N164" s="158">
        <f>BK164</f>
        <v>0</v>
      </c>
      <c r="O164" s="159"/>
      <c r="P164" s="159"/>
      <c r="Q164" s="159"/>
      <c r="R164" s="94"/>
      <c r="T164" s="95"/>
      <c r="U164" s="92"/>
      <c r="V164" s="92"/>
      <c r="W164" s="96">
        <f>SUM(W165:W196)</f>
        <v>0</v>
      </c>
      <c r="X164" s="92"/>
      <c r="Y164" s="96">
        <f>SUM(Y165:Y196)</f>
        <v>1776.2924554699998</v>
      </c>
      <c r="Z164" s="92"/>
      <c r="AA164" s="97">
        <f>SUM(AA165:AA196)</f>
        <v>0</v>
      </c>
      <c r="AR164" s="98" t="s">
        <v>45</v>
      </c>
      <c r="AT164" s="99" t="s">
        <v>43</v>
      </c>
      <c r="AU164" s="99" t="s">
        <v>45</v>
      </c>
      <c r="AY164" s="98" t="s">
        <v>100</v>
      </c>
      <c r="BK164" s="100">
        <f>SUM(BK165:BK196)</f>
        <v>0</v>
      </c>
    </row>
    <row r="165" spans="2:65" s="1" customFormat="1" ht="40.15" customHeight="1" x14ac:dyDescent="0.3">
      <c r="B165" s="73"/>
      <c r="C165" s="102" t="s">
        <v>137</v>
      </c>
      <c r="D165" s="102" t="s">
        <v>101</v>
      </c>
      <c r="E165" s="103" t="s">
        <v>138</v>
      </c>
      <c r="F165" s="153" t="s">
        <v>139</v>
      </c>
      <c r="G165" s="153"/>
      <c r="H165" s="153"/>
      <c r="I165" s="153"/>
      <c r="J165" s="104" t="s">
        <v>136</v>
      </c>
      <c r="K165" s="105">
        <v>631.20000000000005</v>
      </c>
      <c r="L165" s="154">
        <v>0</v>
      </c>
      <c r="M165" s="154"/>
      <c r="N165" s="155">
        <f>ROUND(L165*K165,2)</f>
        <v>0</v>
      </c>
      <c r="O165" s="155"/>
      <c r="P165" s="155"/>
      <c r="Q165" s="155"/>
      <c r="R165" s="76"/>
      <c r="T165" s="106" t="s">
        <v>1</v>
      </c>
      <c r="U165" s="29" t="s">
        <v>27</v>
      </c>
      <c r="V165" s="25"/>
      <c r="W165" s="107">
        <f>V165*K165</f>
        <v>0</v>
      </c>
      <c r="X165" s="107">
        <v>0</v>
      </c>
      <c r="Y165" s="107">
        <f>X165*K165</f>
        <v>0</v>
      </c>
      <c r="Z165" s="107">
        <v>0</v>
      </c>
      <c r="AA165" s="108">
        <f>Z165*K165</f>
        <v>0</v>
      </c>
      <c r="AR165" s="12" t="s">
        <v>105</v>
      </c>
      <c r="AT165" s="12" t="s">
        <v>101</v>
      </c>
      <c r="AU165" s="12" t="s">
        <v>54</v>
      </c>
      <c r="AY165" s="12" t="s">
        <v>100</v>
      </c>
      <c r="BE165" s="53">
        <f>IF(U165="základní",N165,0)</f>
        <v>0</v>
      </c>
      <c r="BF165" s="53">
        <f>IF(U165="snížená",N165,0)</f>
        <v>0</v>
      </c>
      <c r="BG165" s="53">
        <f>IF(U165="zákl. přenesená",N165,0)</f>
        <v>0</v>
      </c>
      <c r="BH165" s="53">
        <f>IF(U165="sníž. přenesená",N165,0)</f>
        <v>0</v>
      </c>
      <c r="BI165" s="53">
        <f>IF(U165="nulová",N165,0)</f>
        <v>0</v>
      </c>
      <c r="BJ165" s="12" t="s">
        <v>45</v>
      </c>
      <c r="BK165" s="53">
        <f>ROUND(L165*K165,2)</f>
        <v>0</v>
      </c>
      <c r="BL165" s="12" t="s">
        <v>105</v>
      </c>
      <c r="BM165" s="12" t="s">
        <v>302</v>
      </c>
    </row>
    <row r="166" spans="2:65" s="6" customFormat="1" ht="20.45" customHeight="1" x14ac:dyDescent="0.3">
      <c r="B166" s="109"/>
      <c r="C166" s="110"/>
      <c r="D166" s="110"/>
      <c r="E166" s="111" t="s">
        <v>1</v>
      </c>
      <c r="F166" s="149" t="s">
        <v>303</v>
      </c>
      <c r="G166" s="150"/>
      <c r="H166" s="150"/>
      <c r="I166" s="150"/>
      <c r="J166" s="110"/>
      <c r="K166" s="112">
        <v>631.20000000000005</v>
      </c>
      <c r="L166" s="110"/>
      <c r="M166" s="110"/>
      <c r="N166" s="110"/>
      <c r="O166" s="110"/>
      <c r="P166" s="110"/>
      <c r="Q166" s="110"/>
      <c r="R166" s="113"/>
      <c r="T166" s="114"/>
      <c r="U166" s="110"/>
      <c r="V166" s="110"/>
      <c r="W166" s="110"/>
      <c r="X166" s="110"/>
      <c r="Y166" s="110"/>
      <c r="Z166" s="110"/>
      <c r="AA166" s="115"/>
      <c r="AT166" s="116" t="s">
        <v>106</v>
      </c>
      <c r="AU166" s="116" t="s">
        <v>54</v>
      </c>
      <c r="AV166" s="6" t="s">
        <v>54</v>
      </c>
      <c r="AW166" s="6" t="s">
        <v>21</v>
      </c>
      <c r="AX166" s="6" t="s">
        <v>44</v>
      </c>
      <c r="AY166" s="116" t="s">
        <v>100</v>
      </c>
    </row>
    <row r="167" spans="2:65" s="7" customFormat="1" ht="20.45" customHeight="1" x14ac:dyDescent="0.3">
      <c r="B167" s="117"/>
      <c r="C167" s="118"/>
      <c r="D167" s="118"/>
      <c r="E167" s="119" t="s">
        <v>1</v>
      </c>
      <c r="F167" s="151" t="s">
        <v>107</v>
      </c>
      <c r="G167" s="152"/>
      <c r="H167" s="152"/>
      <c r="I167" s="152"/>
      <c r="J167" s="118"/>
      <c r="K167" s="120">
        <v>631.20000000000005</v>
      </c>
      <c r="L167" s="118"/>
      <c r="M167" s="118"/>
      <c r="N167" s="118"/>
      <c r="O167" s="118"/>
      <c r="P167" s="118"/>
      <c r="Q167" s="118"/>
      <c r="R167" s="121"/>
      <c r="T167" s="122"/>
      <c r="U167" s="118"/>
      <c r="V167" s="118"/>
      <c r="W167" s="118"/>
      <c r="X167" s="118"/>
      <c r="Y167" s="118"/>
      <c r="Z167" s="118"/>
      <c r="AA167" s="123"/>
      <c r="AT167" s="124" t="s">
        <v>106</v>
      </c>
      <c r="AU167" s="124" t="s">
        <v>54</v>
      </c>
      <c r="AV167" s="7" t="s">
        <v>105</v>
      </c>
      <c r="AW167" s="7" t="s">
        <v>21</v>
      </c>
      <c r="AX167" s="7" t="s">
        <v>45</v>
      </c>
      <c r="AY167" s="124" t="s">
        <v>100</v>
      </c>
    </row>
    <row r="168" spans="2:65" s="1" customFormat="1" ht="28.9" customHeight="1" x14ac:dyDescent="0.3">
      <c r="B168" s="73"/>
      <c r="C168" s="102" t="s">
        <v>140</v>
      </c>
      <c r="D168" s="102" t="s">
        <v>101</v>
      </c>
      <c r="E168" s="103" t="s">
        <v>141</v>
      </c>
      <c r="F168" s="153" t="s">
        <v>142</v>
      </c>
      <c r="G168" s="153"/>
      <c r="H168" s="153"/>
      <c r="I168" s="153"/>
      <c r="J168" s="104" t="s">
        <v>104</v>
      </c>
      <c r="K168" s="105">
        <v>63.12</v>
      </c>
      <c r="L168" s="154">
        <v>0</v>
      </c>
      <c r="M168" s="154"/>
      <c r="N168" s="155">
        <f>ROUND(L168*K168,2)</f>
        <v>0</v>
      </c>
      <c r="O168" s="155"/>
      <c r="P168" s="155"/>
      <c r="Q168" s="155"/>
      <c r="R168" s="76"/>
      <c r="T168" s="106" t="s">
        <v>1</v>
      </c>
      <c r="U168" s="29" t="s">
        <v>27</v>
      </c>
      <c r="V168" s="25"/>
      <c r="W168" s="107">
        <f>V168*K168</f>
        <v>0</v>
      </c>
      <c r="X168" s="107">
        <v>1.98</v>
      </c>
      <c r="Y168" s="107">
        <f>X168*K168</f>
        <v>124.9776</v>
      </c>
      <c r="Z168" s="107">
        <v>0</v>
      </c>
      <c r="AA168" s="108">
        <f>Z168*K168</f>
        <v>0</v>
      </c>
      <c r="AR168" s="12" t="s">
        <v>105</v>
      </c>
      <c r="AT168" s="12" t="s">
        <v>101</v>
      </c>
      <c r="AU168" s="12" t="s">
        <v>54</v>
      </c>
      <c r="AY168" s="12" t="s">
        <v>100</v>
      </c>
      <c r="BE168" s="53">
        <f>IF(U168="základní",N168,0)</f>
        <v>0</v>
      </c>
      <c r="BF168" s="53">
        <f>IF(U168="snížená",N168,0)</f>
        <v>0</v>
      </c>
      <c r="BG168" s="53">
        <f>IF(U168="zákl. přenesená",N168,0)</f>
        <v>0</v>
      </c>
      <c r="BH168" s="53">
        <f>IF(U168="sníž. přenesená",N168,0)</f>
        <v>0</v>
      </c>
      <c r="BI168" s="53">
        <f>IF(U168="nulová",N168,0)</f>
        <v>0</v>
      </c>
      <c r="BJ168" s="12" t="s">
        <v>45</v>
      </c>
      <c r="BK168" s="53">
        <f>ROUND(L168*K168,2)</f>
        <v>0</v>
      </c>
      <c r="BL168" s="12" t="s">
        <v>105</v>
      </c>
      <c r="BM168" s="12" t="s">
        <v>304</v>
      </c>
    </row>
    <row r="169" spans="2:65" s="6" customFormat="1" ht="20.45" customHeight="1" x14ac:dyDescent="0.3">
      <c r="B169" s="109"/>
      <c r="C169" s="110"/>
      <c r="D169" s="110"/>
      <c r="E169" s="111" t="s">
        <v>1</v>
      </c>
      <c r="F169" s="149" t="s">
        <v>305</v>
      </c>
      <c r="G169" s="150"/>
      <c r="H169" s="150"/>
      <c r="I169" s="150"/>
      <c r="J169" s="110"/>
      <c r="K169" s="112">
        <v>63.12</v>
      </c>
      <c r="L169" s="110"/>
      <c r="M169" s="110"/>
      <c r="N169" s="110"/>
      <c r="O169" s="110"/>
      <c r="P169" s="110"/>
      <c r="Q169" s="110"/>
      <c r="R169" s="113"/>
      <c r="T169" s="114"/>
      <c r="U169" s="110"/>
      <c r="V169" s="110"/>
      <c r="W169" s="110"/>
      <c r="X169" s="110"/>
      <c r="Y169" s="110"/>
      <c r="Z169" s="110"/>
      <c r="AA169" s="115"/>
      <c r="AT169" s="116" t="s">
        <v>106</v>
      </c>
      <c r="AU169" s="116" t="s">
        <v>54</v>
      </c>
      <c r="AV169" s="6" t="s">
        <v>54</v>
      </c>
      <c r="AW169" s="6" t="s">
        <v>21</v>
      </c>
      <c r="AX169" s="6" t="s">
        <v>44</v>
      </c>
      <c r="AY169" s="116" t="s">
        <v>100</v>
      </c>
    </row>
    <row r="170" spans="2:65" s="7" customFormat="1" ht="20.45" customHeight="1" x14ac:dyDescent="0.3">
      <c r="B170" s="117"/>
      <c r="C170" s="118"/>
      <c r="D170" s="118"/>
      <c r="E170" s="119" t="s">
        <v>1</v>
      </c>
      <c r="F170" s="151" t="s">
        <v>107</v>
      </c>
      <c r="G170" s="152"/>
      <c r="H170" s="152"/>
      <c r="I170" s="152"/>
      <c r="J170" s="118"/>
      <c r="K170" s="120">
        <v>63.12</v>
      </c>
      <c r="L170" s="118"/>
      <c r="M170" s="118"/>
      <c r="N170" s="118"/>
      <c r="O170" s="118"/>
      <c r="P170" s="118"/>
      <c r="Q170" s="118"/>
      <c r="R170" s="121"/>
      <c r="T170" s="122"/>
      <c r="U170" s="118"/>
      <c r="V170" s="118"/>
      <c r="W170" s="118"/>
      <c r="X170" s="118"/>
      <c r="Y170" s="118"/>
      <c r="Z170" s="118"/>
      <c r="AA170" s="123"/>
      <c r="AT170" s="124" t="s">
        <v>106</v>
      </c>
      <c r="AU170" s="124" t="s">
        <v>54</v>
      </c>
      <c r="AV170" s="7" t="s">
        <v>105</v>
      </c>
      <c r="AW170" s="7" t="s">
        <v>21</v>
      </c>
      <c r="AX170" s="7" t="s">
        <v>45</v>
      </c>
      <c r="AY170" s="124" t="s">
        <v>100</v>
      </c>
    </row>
    <row r="171" spans="2:65" s="1" customFormat="1" ht="20.45" customHeight="1" x14ac:dyDescent="0.3">
      <c r="B171" s="73"/>
      <c r="C171" s="102" t="s">
        <v>143</v>
      </c>
      <c r="D171" s="102" t="s">
        <v>101</v>
      </c>
      <c r="E171" s="103" t="s">
        <v>144</v>
      </c>
      <c r="F171" s="153" t="s">
        <v>145</v>
      </c>
      <c r="G171" s="153"/>
      <c r="H171" s="153"/>
      <c r="I171" s="153"/>
      <c r="J171" s="104" t="s">
        <v>104</v>
      </c>
      <c r="K171" s="105">
        <v>52.6</v>
      </c>
      <c r="L171" s="154">
        <v>0</v>
      </c>
      <c r="M171" s="154"/>
      <c r="N171" s="155">
        <f>ROUND(L171*K171,2)</f>
        <v>0</v>
      </c>
      <c r="O171" s="155"/>
      <c r="P171" s="155"/>
      <c r="Q171" s="155"/>
      <c r="R171" s="76"/>
      <c r="T171" s="106" t="s">
        <v>1</v>
      </c>
      <c r="U171" s="29" t="s">
        <v>27</v>
      </c>
      <c r="V171" s="25"/>
      <c r="W171" s="107">
        <f>V171*K171</f>
        <v>0</v>
      </c>
      <c r="X171" s="107">
        <v>2.2563399999999998</v>
      </c>
      <c r="Y171" s="107">
        <f>X171*K171</f>
        <v>118.68348399999999</v>
      </c>
      <c r="Z171" s="107">
        <v>0</v>
      </c>
      <c r="AA171" s="108">
        <f>Z171*K171</f>
        <v>0</v>
      </c>
      <c r="AR171" s="12" t="s">
        <v>105</v>
      </c>
      <c r="AT171" s="12" t="s">
        <v>101</v>
      </c>
      <c r="AU171" s="12" t="s">
        <v>54</v>
      </c>
      <c r="AY171" s="12" t="s">
        <v>100</v>
      </c>
      <c r="BE171" s="53">
        <f>IF(U171="základní",N171,0)</f>
        <v>0</v>
      </c>
      <c r="BF171" s="53">
        <f>IF(U171="snížená",N171,0)</f>
        <v>0</v>
      </c>
      <c r="BG171" s="53">
        <f>IF(U171="zákl. přenesená",N171,0)</f>
        <v>0</v>
      </c>
      <c r="BH171" s="53">
        <f>IF(U171="sníž. přenesená",N171,0)</f>
        <v>0</v>
      </c>
      <c r="BI171" s="53">
        <f>IF(U171="nulová",N171,0)</f>
        <v>0</v>
      </c>
      <c r="BJ171" s="12" t="s">
        <v>45</v>
      </c>
      <c r="BK171" s="53">
        <f>ROUND(L171*K171,2)</f>
        <v>0</v>
      </c>
      <c r="BL171" s="12" t="s">
        <v>105</v>
      </c>
      <c r="BM171" s="12" t="s">
        <v>306</v>
      </c>
    </row>
    <row r="172" spans="2:65" s="6" customFormat="1" ht="20.45" customHeight="1" x14ac:dyDescent="0.3">
      <c r="B172" s="109"/>
      <c r="C172" s="110"/>
      <c r="D172" s="110"/>
      <c r="E172" s="111" t="s">
        <v>1</v>
      </c>
      <c r="F172" s="149" t="s">
        <v>307</v>
      </c>
      <c r="G172" s="150"/>
      <c r="H172" s="150"/>
      <c r="I172" s="150"/>
      <c r="J172" s="110"/>
      <c r="K172" s="112">
        <v>52.6</v>
      </c>
      <c r="L172" s="110"/>
      <c r="M172" s="110"/>
      <c r="N172" s="110"/>
      <c r="O172" s="110"/>
      <c r="P172" s="110"/>
      <c r="Q172" s="110"/>
      <c r="R172" s="113"/>
      <c r="T172" s="114"/>
      <c r="U172" s="110"/>
      <c r="V172" s="110"/>
      <c r="W172" s="110"/>
      <c r="X172" s="110"/>
      <c r="Y172" s="110"/>
      <c r="Z172" s="110"/>
      <c r="AA172" s="115"/>
      <c r="AT172" s="116" t="s">
        <v>106</v>
      </c>
      <c r="AU172" s="116" t="s">
        <v>54</v>
      </c>
      <c r="AV172" s="6" t="s">
        <v>54</v>
      </c>
      <c r="AW172" s="6" t="s">
        <v>21</v>
      </c>
      <c r="AX172" s="6" t="s">
        <v>44</v>
      </c>
      <c r="AY172" s="116" t="s">
        <v>100</v>
      </c>
    </row>
    <row r="173" spans="2:65" s="7" customFormat="1" ht="20.45" customHeight="1" x14ac:dyDescent="0.3">
      <c r="B173" s="117"/>
      <c r="C173" s="118"/>
      <c r="D173" s="118"/>
      <c r="E173" s="119" t="s">
        <v>1</v>
      </c>
      <c r="F173" s="151" t="s">
        <v>107</v>
      </c>
      <c r="G173" s="152"/>
      <c r="H173" s="152"/>
      <c r="I173" s="152"/>
      <c r="J173" s="118"/>
      <c r="K173" s="120">
        <v>52.6</v>
      </c>
      <c r="L173" s="118"/>
      <c r="M173" s="118"/>
      <c r="N173" s="118"/>
      <c r="O173" s="118"/>
      <c r="P173" s="118"/>
      <c r="Q173" s="118"/>
      <c r="R173" s="121"/>
      <c r="T173" s="122"/>
      <c r="U173" s="118"/>
      <c r="V173" s="118"/>
      <c r="W173" s="118"/>
      <c r="X173" s="118"/>
      <c r="Y173" s="118"/>
      <c r="Z173" s="118"/>
      <c r="AA173" s="123"/>
      <c r="AT173" s="124" t="s">
        <v>106</v>
      </c>
      <c r="AU173" s="124" t="s">
        <v>54</v>
      </c>
      <c r="AV173" s="7" t="s">
        <v>105</v>
      </c>
      <c r="AW173" s="7" t="s">
        <v>21</v>
      </c>
      <c r="AX173" s="7" t="s">
        <v>45</v>
      </c>
      <c r="AY173" s="124" t="s">
        <v>100</v>
      </c>
    </row>
    <row r="174" spans="2:65" s="1" customFormat="1" ht="20.45" customHeight="1" x14ac:dyDescent="0.3">
      <c r="B174" s="73"/>
      <c r="C174" s="102" t="s">
        <v>6</v>
      </c>
      <c r="D174" s="102" t="s">
        <v>101</v>
      </c>
      <c r="E174" s="103" t="s">
        <v>146</v>
      </c>
      <c r="F174" s="153" t="s">
        <v>147</v>
      </c>
      <c r="G174" s="153"/>
      <c r="H174" s="153"/>
      <c r="I174" s="153"/>
      <c r="J174" s="104" t="s">
        <v>136</v>
      </c>
      <c r="K174" s="105">
        <v>40.299999999999997</v>
      </c>
      <c r="L174" s="154">
        <v>0</v>
      </c>
      <c r="M174" s="154"/>
      <c r="N174" s="155">
        <f>ROUND(L174*K174,2)</f>
        <v>0</v>
      </c>
      <c r="O174" s="155"/>
      <c r="P174" s="155"/>
      <c r="Q174" s="155"/>
      <c r="R174" s="76"/>
      <c r="T174" s="106" t="s">
        <v>1</v>
      </c>
      <c r="U174" s="29" t="s">
        <v>27</v>
      </c>
      <c r="V174" s="25"/>
      <c r="W174" s="107">
        <f>V174*K174</f>
        <v>0</v>
      </c>
      <c r="X174" s="107">
        <v>1.0300000000000001E-3</v>
      </c>
      <c r="Y174" s="107">
        <f>X174*K174</f>
        <v>4.1509000000000004E-2</v>
      </c>
      <c r="Z174" s="107">
        <v>0</v>
      </c>
      <c r="AA174" s="108">
        <f>Z174*K174</f>
        <v>0</v>
      </c>
      <c r="AR174" s="12" t="s">
        <v>105</v>
      </c>
      <c r="AT174" s="12" t="s">
        <v>101</v>
      </c>
      <c r="AU174" s="12" t="s">
        <v>54</v>
      </c>
      <c r="AY174" s="12" t="s">
        <v>100</v>
      </c>
      <c r="BE174" s="53">
        <f>IF(U174="základní",N174,0)</f>
        <v>0</v>
      </c>
      <c r="BF174" s="53">
        <f>IF(U174="snížená",N174,0)</f>
        <v>0</v>
      </c>
      <c r="BG174" s="53">
        <f>IF(U174="zákl. přenesená",N174,0)</f>
        <v>0</v>
      </c>
      <c r="BH174" s="53">
        <f>IF(U174="sníž. přenesená",N174,0)</f>
        <v>0</v>
      </c>
      <c r="BI174" s="53">
        <f>IF(U174="nulová",N174,0)</f>
        <v>0</v>
      </c>
      <c r="BJ174" s="12" t="s">
        <v>45</v>
      </c>
      <c r="BK174" s="53">
        <f>ROUND(L174*K174,2)</f>
        <v>0</v>
      </c>
      <c r="BL174" s="12" t="s">
        <v>105</v>
      </c>
      <c r="BM174" s="12" t="s">
        <v>308</v>
      </c>
    </row>
    <row r="175" spans="2:65" s="6" customFormat="1" ht="20.45" customHeight="1" x14ac:dyDescent="0.3">
      <c r="B175" s="109"/>
      <c r="C175" s="110"/>
      <c r="D175" s="110"/>
      <c r="E175" s="111" t="s">
        <v>1</v>
      </c>
      <c r="F175" s="149" t="s">
        <v>309</v>
      </c>
      <c r="G175" s="150"/>
      <c r="H175" s="150"/>
      <c r="I175" s="150"/>
      <c r="J175" s="110"/>
      <c r="K175" s="112">
        <v>40.299999999999997</v>
      </c>
      <c r="L175" s="110"/>
      <c r="M175" s="110"/>
      <c r="N175" s="110"/>
      <c r="O175" s="110"/>
      <c r="P175" s="110"/>
      <c r="Q175" s="110"/>
      <c r="R175" s="113"/>
      <c r="T175" s="114"/>
      <c r="U175" s="110"/>
      <c r="V175" s="110"/>
      <c r="W175" s="110"/>
      <c r="X175" s="110"/>
      <c r="Y175" s="110"/>
      <c r="Z175" s="110"/>
      <c r="AA175" s="115"/>
      <c r="AT175" s="116" t="s">
        <v>106</v>
      </c>
      <c r="AU175" s="116" t="s">
        <v>54</v>
      </c>
      <c r="AV175" s="6" t="s">
        <v>54</v>
      </c>
      <c r="AW175" s="6" t="s">
        <v>21</v>
      </c>
      <c r="AX175" s="6" t="s">
        <v>44</v>
      </c>
      <c r="AY175" s="116" t="s">
        <v>100</v>
      </c>
    </row>
    <row r="176" spans="2:65" s="7" customFormat="1" ht="20.45" customHeight="1" x14ac:dyDescent="0.3">
      <c r="B176" s="117"/>
      <c r="C176" s="118"/>
      <c r="D176" s="118"/>
      <c r="E176" s="119" t="s">
        <v>1</v>
      </c>
      <c r="F176" s="151" t="s">
        <v>107</v>
      </c>
      <c r="G176" s="152"/>
      <c r="H176" s="152"/>
      <c r="I176" s="152"/>
      <c r="J176" s="118"/>
      <c r="K176" s="120">
        <v>40.299999999999997</v>
      </c>
      <c r="L176" s="118"/>
      <c r="M176" s="118"/>
      <c r="N176" s="118"/>
      <c r="O176" s="118"/>
      <c r="P176" s="118"/>
      <c r="Q176" s="118"/>
      <c r="R176" s="121"/>
      <c r="T176" s="122"/>
      <c r="U176" s="118"/>
      <c r="V176" s="118"/>
      <c r="W176" s="118"/>
      <c r="X176" s="118"/>
      <c r="Y176" s="118"/>
      <c r="Z176" s="118"/>
      <c r="AA176" s="123"/>
      <c r="AT176" s="124" t="s">
        <v>106</v>
      </c>
      <c r="AU176" s="124" t="s">
        <v>54</v>
      </c>
      <c r="AV176" s="7" t="s">
        <v>105</v>
      </c>
      <c r="AW176" s="7" t="s">
        <v>21</v>
      </c>
      <c r="AX176" s="7" t="s">
        <v>45</v>
      </c>
      <c r="AY176" s="124" t="s">
        <v>100</v>
      </c>
    </row>
    <row r="177" spans="2:65" s="1" customFormat="1" ht="28.9" customHeight="1" x14ac:dyDescent="0.3">
      <c r="B177" s="73"/>
      <c r="C177" s="102" t="s">
        <v>148</v>
      </c>
      <c r="D177" s="102" t="s">
        <v>101</v>
      </c>
      <c r="E177" s="103" t="s">
        <v>149</v>
      </c>
      <c r="F177" s="153" t="s">
        <v>150</v>
      </c>
      <c r="G177" s="153"/>
      <c r="H177" s="153"/>
      <c r="I177" s="153"/>
      <c r="J177" s="104" t="s">
        <v>136</v>
      </c>
      <c r="K177" s="105">
        <v>40.299999999999997</v>
      </c>
      <c r="L177" s="154">
        <v>0</v>
      </c>
      <c r="M177" s="154"/>
      <c r="N177" s="155">
        <f>ROUND(L177*K177,2)</f>
        <v>0</v>
      </c>
      <c r="O177" s="155"/>
      <c r="P177" s="155"/>
      <c r="Q177" s="155"/>
      <c r="R177" s="76"/>
      <c r="T177" s="106" t="s">
        <v>1</v>
      </c>
      <c r="U177" s="29" t="s">
        <v>27</v>
      </c>
      <c r="V177" s="25"/>
      <c r="W177" s="107">
        <f>V177*K177</f>
        <v>0</v>
      </c>
      <c r="X177" s="107">
        <v>0</v>
      </c>
      <c r="Y177" s="107">
        <f>X177*K177</f>
        <v>0</v>
      </c>
      <c r="Z177" s="107">
        <v>0</v>
      </c>
      <c r="AA177" s="108">
        <f>Z177*K177</f>
        <v>0</v>
      </c>
      <c r="AR177" s="12" t="s">
        <v>105</v>
      </c>
      <c r="AT177" s="12" t="s">
        <v>101</v>
      </c>
      <c r="AU177" s="12" t="s">
        <v>54</v>
      </c>
      <c r="AY177" s="12" t="s">
        <v>100</v>
      </c>
      <c r="BE177" s="53">
        <f>IF(U177="základní",N177,0)</f>
        <v>0</v>
      </c>
      <c r="BF177" s="53">
        <f>IF(U177="snížená",N177,0)</f>
        <v>0</v>
      </c>
      <c r="BG177" s="53">
        <f>IF(U177="zákl. přenesená",N177,0)</f>
        <v>0</v>
      </c>
      <c r="BH177" s="53">
        <f>IF(U177="sníž. přenesená",N177,0)</f>
        <v>0</v>
      </c>
      <c r="BI177" s="53">
        <f>IF(U177="nulová",N177,0)</f>
        <v>0</v>
      </c>
      <c r="BJ177" s="12" t="s">
        <v>45</v>
      </c>
      <c r="BK177" s="53">
        <f>ROUND(L177*K177,2)</f>
        <v>0</v>
      </c>
      <c r="BL177" s="12" t="s">
        <v>105</v>
      </c>
      <c r="BM177" s="12" t="s">
        <v>310</v>
      </c>
    </row>
    <row r="178" spans="2:65" s="6" customFormat="1" ht="20.45" customHeight="1" x14ac:dyDescent="0.3">
      <c r="B178" s="109"/>
      <c r="C178" s="110"/>
      <c r="D178" s="110"/>
      <c r="E178" s="111" t="s">
        <v>1</v>
      </c>
      <c r="F178" s="149" t="s">
        <v>311</v>
      </c>
      <c r="G178" s="150"/>
      <c r="H178" s="150"/>
      <c r="I178" s="150"/>
      <c r="J178" s="110"/>
      <c r="K178" s="112">
        <v>40.299999999999997</v>
      </c>
      <c r="L178" s="110"/>
      <c r="M178" s="110"/>
      <c r="N178" s="110"/>
      <c r="O178" s="110"/>
      <c r="P178" s="110"/>
      <c r="Q178" s="110"/>
      <c r="R178" s="113"/>
      <c r="T178" s="114"/>
      <c r="U178" s="110"/>
      <c r="V178" s="110"/>
      <c r="W178" s="110"/>
      <c r="X178" s="110"/>
      <c r="Y178" s="110"/>
      <c r="Z178" s="110"/>
      <c r="AA178" s="115"/>
      <c r="AT178" s="116" t="s">
        <v>106</v>
      </c>
      <c r="AU178" s="116" t="s">
        <v>54</v>
      </c>
      <c r="AV178" s="6" t="s">
        <v>54</v>
      </c>
      <c r="AW178" s="6" t="s">
        <v>21</v>
      </c>
      <c r="AX178" s="6" t="s">
        <v>44</v>
      </c>
      <c r="AY178" s="116" t="s">
        <v>100</v>
      </c>
    </row>
    <row r="179" spans="2:65" s="7" customFormat="1" ht="20.45" customHeight="1" x14ac:dyDescent="0.3">
      <c r="B179" s="117"/>
      <c r="C179" s="118"/>
      <c r="D179" s="118"/>
      <c r="E179" s="119" t="s">
        <v>1</v>
      </c>
      <c r="F179" s="151" t="s">
        <v>107</v>
      </c>
      <c r="G179" s="152"/>
      <c r="H179" s="152"/>
      <c r="I179" s="152"/>
      <c r="J179" s="118"/>
      <c r="K179" s="120">
        <v>40.299999999999997</v>
      </c>
      <c r="L179" s="118"/>
      <c r="M179" s="118"/>
      <c r="N179" s="118"/>
      <c r="O179" s="118"/>
      <c r="P179" s="118"/>
      <c r="Q179" s="118"/>
      <c r="R179" s="121"/>
      <c r="T179" s="122"/>
      <c r="U179" s="118"/>
      <c r="V179" s="118"/>
      <c r="W179" s="118"/>
      <c r="X179" s="118"/>
      <c r="Y179" s="118"/>
      <c r="Z179" s="118"/>
      <c r="AA179" s="123"/>
      <c r="AT179" s="124" t="s">
        <v>106</v>
      </c>
      <c r="AU179" s="124" t="s">
        <v>54</v>
      </c>
      <c r="AV179" s="7" t="s">
        <v>105</v>
      </c>
      <c r="AW179" s="7" t="s">
        <v>21</v>
      </c>
      <c r="AX179" s="7" t="s">
        <v>45</v>
      </c>
      <c r="AY179" s="124" t="s">
        <v>100</v>
      </c>
    </row>
    <row r="180" spans="2:65" s="1" customFormat="1" ht="28.9" customHeight="1" x14ac:dyDescent="0.3">
      <c r="B180" s="73"/>
      <c r="C180" s="102" t="s">
        <v>151</v>
      </c>
      <c r="D180" s="102" t="s">
        <v>101</v>
      </c>
      <c r="E180" s="103" t="s">
        <v>152</v>
      </c>
      <c r="F180" s="153" t="s">
        <v>153</v>
      </c>
      <c r="G180" s="153"/>
      <c r="H180" s="153"/>
      <c r="I180" s="153"/>
      <c r="J180" s="104" t="s">
        <v>104</v>
      </c>
      <c r="K180" s="105">
        <v>608.5</v>
      </c>
      <c r="L180" s="154">
        <v>0</v>
      </c>
      <c r="M180" s="154"/>
      <c r="N180" s="155">
        <f>ROUND(L180*K180,2)</f>
        <v>0</v>
      </c>
      <c r="O180" s="155"/>
      <c r="P180" s="155"/>
      <c r="Q180" s="155"/>
      <c r="R180" s="76"/>
      <c r="T180" s="106" t="s">
        <v>1</v>
      </c>
      <c r="U180" s="29" t="s">
        <v>27</v>
      </c>
      <c r="V180" s="25"/>
      <c r="W180" s="107">
        <f>V180*K180</f>
        <v>0</v>
      </c>
      <c r="X180" s="107">
        <v>2.45329</v>
      </c>
      <c r="Y180" s="107">
        <f>X180*K180</f>
        <v>1492.826965</v>
      </c>
      <c r="Z180" s="107">
        <v>0</v>
      </c>
      <c r="AA180" s="108">
        <f>Z180*K180</f>
        <v>0</v>
      </c>
      <c r="AR180" s="12" t="s">
        <v>105</v>
      </c>
      <c r="AT180" s="12" t="s">
        <v>101</v>
      </c>
      <c r="AU180" s="12" t="s">
        <v>54</v>
      </c>
      <c r="AY180" s="12" t="s">
        <v>100</v>
      </c>
      <c r="BE180" s="53">
        <f>IF(U180="základní",N180,0)</f>
        <v>0</v>
      </c>
      <c r="BF180" s="53">
        <f>IF(U180="snížená",N180,0)</f>
        <v>0</v>
      </c>
      <c r="BG180" s="53">
        <f>IF(U180="zákl. přenesená",N180,0)</f>
        <v>0</v>
      </c>
      <c r="BH180" s="53">
        <f>IF(U180="sníž. přenesená",N180,0)</f>
        <v>0</v>
      </c>
      <c r="BI180" s="53">
        <f>IF(U180="nulová",N180,0)</f>
        <v>0</v>
      </c>
      <c r="BJ180" s="12" t="s">
        <v>45</v>
      </c>
      <c r="BK180" s="53">
        <f>ROUND(L180*K180,2)</f>
        <v>0</v>
      </c>
      <c r="BL180" s="12" t="s">
        <v>105</v>
      </c>
      <c r="BM180" s="12" t="s">
        <v>312</v>
      </c>
    </row>
    <row r="181" spans="2:65" s="6" customFormat="1" ht="20.45" customHeight="1" x14ac:dyDescent="0.3">
      <c r="B181" s="109"/>
      <c r="C181" s="110"/>
      <c r="D181" s="110"/>
      <c r="E181" s="111" t="s">
        <v>1</v>
      </c>
      <c r="F181" s="149" t="s">
        <v>313</v>
      </c>
      <c r="G181" s="150"/>
      <c r="H181" s="150"/>
      <c r="I181" s="150"/>
      <c r="J181" s="110"/>
      <c r="K181" s="112">
        <v>608.5</v>
      </c>
      <c r="L181" s="110"/>
      <c r="M181" s="110"/>
      <c r="N181" s="110"/>
      <c r="O181" s="110"/>
      <c r="P181" s="110"/>
      <c r="Q181" s="110"/>
      <c r="R181" s="113"/>
      <c r="T181" s="114"/>
      <c r="U181" s="110"/>
      <c r="V181" s="110"/>
      <c r="W181" s="110"/>
      <c r="X181" s="110"/>
      <c r="Y181" s="110"/>
      <c r="Z181" s="110"/>
      <c r="AA181" s="115"/>
      <c r="AT181" s="116" t="s">
        <v>106</v>
      </c>
      <c r="AU181" s="116" t="s">
        <v>54</v>
      </c>
      <c r="AV181" s="6" t="s">
        <v>54</v>
      </c>
      <c r="AW181" s="6" t="s">
        <v>21</v>
      </c>
      <c r="AX181" s="6" t="s">
        <v>44</v>
      </c>
      <c r="AY181" s="116" t="s">
        <v>100</v>
      </c>
    </row>
    <row r="182" spans="2:65" s="7" customFormat="1" ht="20.45" customHeight="1" x14ac:dyDescent="0.3">
      <c r="B182" s="117"/>
      <c r="C182" s="118"/>
      <c r="D182" s="118"/>
      <c r="E182" s="119" t="s">
        <v>1</v>
      </c>
      <c r="F182" s="151" t="s">
        <v>107</v>
      </c>
      <c r="G182" s="152"/>
      <c r="H182" s="152"/>
      <c r="I182" s="152"/>
      <c r="J182" s="118"/>
      <c r="K182" s="120">
        <v>608.5</v>
      </c>
      <c r="L182" s="118"/>
      <c r="M182" s="118"/>
      <c r="N182" s="118"/>
      <c r="O182" s="118"/>
      <c r="P182" s="118"/>
      <c r="Q182" s="118"/>
      <c r="R182" s="121"/>
      <c r="T182" s="122"/>
      <c r="U182" s="118"/>
      <c r="V182" s="118"/>
      <c r="W182" s="118"/>
      <c r="X182" s="118"/>
      <c r="Y182" s="118"/>
      <c r="Z182" s="118"/>
      <c r="AA182" s="123"/>
      <c r="AT182" s="124" t="s">
        <v>106</v>
      </c>
      <c r="AU182" s="124" t="s">
        <v>54</v>
      </c>
      <c r="AV182" s="7" t="s">
        <v>105</v>
      </c>
      <c r="AW182" s="7" t="s">
        <v>21</v>
      </c>
      <c r="AX182" s="7" t="s">
        <v>45</v>
      </c>
      <c r="AY182" s="124" t="s">
        <v>100</v>
      </c>
    </row>
    <row r="183" spans="2:65" s="1" customFormat="1" ht="20.45" customHeight="1" x14ac:dyDescent="0.3">
      <c r="B183" s="73"/>
      <c r="C183" s="102" t="s">
        <v>154</v>
      </c>
      <c r="D183" s="102" t="s">
        <v>101</v>
      </c>
      <c r="E183" s="103" t="s">
        <v>155</v>
      </c>
      <c r="F183" s="153" t="s">
        <v>156</v>
      </c>
      <c r="G183" s="153"/>
      <c r="H183" s="153"/>
      <c r="I183" s="153"/>
      <c r="J183" s="104" t="s">
        <v>136</v>
      </c>
      <c r="K183" s="105">
        <v>736.1</v>
      </c>
      <c r="L183" s="154">
        <v>0</v>
      </c>
      <c r="M183" s="154"/>
      <c r="N183" s="155">
        <f>ROUND(L183*K183,2)</f>
        <v>0</v>
      </c>
      <c r="O183" s="155"/>
      <c r="P183" s="155"/>
      <c r="Q183" s="155"/>
      <c r="R183" s="76"/>
      <c r="T183" s="106" t="s">
        <v>1</v>
      </c>
      <c r="U183" s="29" t="s">
        <v>27</v>
      </c>
      <c r="V183" s="25"/>
      <c r="W183" s="107">
        <f>V183*K183</f>
        <v>0</v>
      </c>
      <c r="X183" s="107">
        <v>1.0300000000000001E-3</v>
      </c>
      <c r="Y183" s="107">
        <f>X183*K183</f>
        <v>0.75818300000000005</v>
      </c>
      <c r="Z183" s="107">
        <v>0</v>
      </c>
      <c r="AA183" s="108">
        <f>Z183*K183</f>
        <v>0</v>
      </c>
      <c r="AR183" s="12" t="s">
        <v>105</v>
      </c>
      <c r="AT183" s="12" t="s">
        <v>101</v>
      </c>
      <c r="AU183" s="12" t="s">
        <v>54</v>
      </c>
      <c r="AY183" s="12" t="s">
        <v>100</v>
      </c>
      <c r="BE183" s="53">
        <f>IF(U183="základní",N183,0)</f>
        <v>0</v>
      </c>
      <c r="BF183" s="53">
        <f>IF(U183="snížená",N183,0)</f>
        <v>0</v>
      </c>
      <c r="BG183" s="53">
        <f>IF(U183="zákl. přenesená",N183,0)</f>
        <v>0</v>
      </c>
      <c r="BH183" s="53">
        <f>IF(U183="sníž. přenesená",N183,0)</f>
        <v>0</v>
      </c>
      <c r="BI183" s="53">
        <f>IF(U183="nulová",N183,0)</f>
        <v>0</v>
      </c>
      <c r="BJ183" s="12" t="s">
        <v>45</v>
      </c>
      <c r="BK183" s="53">
        <f>ROUND(L183*K183,2)</f>
        <v>0</v>
      </c>
      <c r="BL183" s="12" t="s">
        <v>105</v>
      </c>
      <c r="BM183" s="12" t="s">
        <v>314</v>
      </c>
    </row>
    <row r="184" spans="2:65" s="6" customFormat="1" ht="20.45" customHeight="1" x14ac:dyDescent="0.3">
      <c r="B184" s="109"/>
      <c r="C184" s="110"/>
      <c r="D184" s="110"/>
      <c r="E184" s="111" t="s">
        <v>1</v>
      </c>
      <c r="F184" s="149" t="s">
        <v>315</v>
      </c>
      <c r="G184" s="150"/>
      <c r="H184" s="150"/>
      <c r="I184" s="150"/>
      <c r="J184" s="110"/>
      <c r="K184" s="112">
        <v>736.1</v>
      </c>
      <c r="L184" s="110"/>
      <c r="M184" s="110"/>
      <c r="N184" s="110"/>
      <c r="O184" s="110"/>
      <c r="P184" s="110"/>
      <c r="Q184" s="110"/>
      <c r="R184" s="113"/>
      <c r="T184" s="114"/>
      <c r="U184" s="110"/>
      <c r="V184" s="110"/>
      <c r="W184" s="110"/>
      <c r="X184" s="110"/>
      <c r="Y184" s="110"/>
      <c r="Z184" s="110"/>
      <c r="AA184" s="115"/>
      <c r="AT184" s="116" t="s">
        <v>106</v>
      </c>
      <c r="AU184" s="116" t="s">
        <v>54</v>
      </c>
      <c r="AV184" s="6" t="s">
        <v>54</v>
      </c>
      <c r="AW184" s="6" t="s">
        <v>21</v>
      </c>
      <c r="AX184" s="6" t="s">
        <v>44</v>
      </c>
      <c r="AY184" s="116" t="s">
        <v>100</v>
      </c>
    </row>
    <row r="185" spans="2:65" s="7" customFormat="1" ht="20.45" customHeight="1" x14ac:dyDescent="0.3">
      <c r="B185" s="117"/>
      <c r="C185" s="118"/>
      <c r="D185" s="118"/>
      <c r="E185" s="119" t="s">
        <v>1</v>
      </c>
      <c r="F185" s="151" t="s">
        <v>107</v>
      </c>
      <c r="G185" s="152"/>
      <c r="H185" s="152"/>
      <c r="I185" s="152"/>
      <c r="J185" s="118"/>
      <c r="K185" s="120">
        <v>736.1</v>
      </c>
      <c r="L185" s="118"/>
      <c r="M185" s="118"/>
      <c r="N185" s="118"/>
      <c r="O185" s="118"/>
      <c r="P185" s="118"/>
      <c r="Q185" s="118"/>
      <c r="R185" s="121"/>
      <c r="T185" s="122"/>
      <c r="U185" s="118"/>
      <c r="V185" s="118"/>
      <c r="W185" s="118"/>
      <c r="X185" s="118"/>
      <c r="Y185" s="118"/>
      <c r="Z185" s="118"/>
      <c r="AA185" s="123"/>
      <c r="AT185" s="124" t="s">
        <v>106</v>
      </c>
      <c r="AU185" s="124" t="s">
        <v>54</v>
      </c>
      <c r="AV185" s="7" t="s">
        <v>105</v>
      </c>
      <c r="AW185" s="7" t="s">
        <v>21</v>
      </c>
      <c r="AX185" s="7" t="s">
        <v>45</v>
      </c>
      <c r="AY185" s="124" t="s">
        <v>100</v>
      </c>
    </row>
    <row r="186" spans="2:65" s="1" customFormat="1" ht="28.9" customHeight="1" x14ac:dyDescent="0.3">
      <c r="B186" s="73"/>
      <c r="C186" s="102" t="s">
        <v>157</v>
      </c>
      <c r="D186" s="102" t="s">
        <v>101</v>
      </c>
      <c r="E186" s="103" t="s">
        <v>158</v>
      </c>
      <c r="F186" s="153" t="s">
        <v>159</v>
      </c>
      <c r="G186" s="153"/>
      <c r="H186" s="153"/>
      <c r="I186" s="153"/>
      <c r="J186" s="104" t="s">
        <v>136</v>
      </c>
      <c r="K186" s="105">
        <v>736.1</v>
      </c>
      <c r="L186" s="154">
        <v>0</v>
      </c>
      <c r="M186" s="154"/>
      <c r="N186" s="155">
        <f>ROUND(L186*K186,2)</f>
        <v>0</v>
      </c>
      <c r="O186" s="155"/>
      <c r="P186" s="155"/>
      <c r="Q186" s="155"/>
      <c r="R186" s="76"/>
      <c r="T186" s="106" t="s">
        <v>1</v>
      </c>
      <c r="U186" s="29" t="s">
        <v>27</v>
      </c>
      <c r="V186" s="25"/>
      <c r="W186" s="107">
        <f>V186*K186</f>
        <v>0</v>
      </c>
      <c r="X186" s="107">
        <v>0</v>
      </c>
      <c r="Y186" s="107">
        <f>X186*K186</f>
        <v>0</v>
      </c>
      <c r="Z186" s="107">
        <v>0</v>
      </c>
      <c r="AA186" s="108">
        <f>Z186*K186</f>
        <v>0</v>
      </c>
      <c r="AR186" s="12" t="s">
        <v>105</v>
      </c>
      <c r="AT186" s="12" t="s">
        <v>101</v>
      </c>
      <c r="AU186" s="12" t="s">
        <v>54</v>
      </c>
      <c r="AY186" s="12" t="s">
        <v>100</v>
      </c>
      <c r="BE186" s="53">
        <f>IF(U186="základní",N186,0)</f>
        <v>0</v>
      </c>
      <c r="BF186" s="53">
        <f>IF(U186="snížená",N186,0)</f>
        <v>0</v>
      </c>
      <c r="BG186" s="53">
        <f>IF(U186="zákl. přenesená",N186,0)</f>
        <v>0</v>
      </c>
      <c r="BH186" s="53">
        <f>IF(U186="sníž. přenesená",N186,0)</f>
        <v>0</v>
      </c>
      <c r="BI186" s="53">
        <f>IF(U186="nulová",N186,0)</f>
        <v>0</v>
      </c>
      <c r="BJ186" s="12" t="s">
        <v>45</v>
      </c>
      <c r="BK186" s="53">
        <f>ROUND(L186*K186,2)</f>
        <v>0</v>
      </c>
      <c r="BL186" s="12" t="s">
        <v>105</v>
      </c>
      <c r="BM186" s="12" t="s">
        <v>316</v>
      </c>
    </row>
    <row r="187" spans="2:65" s="6" customFormat="1" ht="20.45" customHeight="1" x14ac:dyDescent="0.3">
      <c r="B187" s="109"/>
      <c r="C187" s="110"/>
      <c r="D187" s="110"/>
      <c r="E187" s="111" t="s">
        <v>1</v>
      </c>
      <c r="F187" s="149" t="s">
        <v>315</v>
      </c>
      <c r="G187" s="150"/>
      <c r="H187" s="150"/>
      <c r="I187" s="150"/>
      <c r="J187" s="110"/>
      <c r="K187" s="112">
        <v>736.1</v>
      </c>
      <c r="L187" s="110"/>
      <c r="M187" s="110"/>
      <c r="N187" s="110"/>
      <c r="O187" s="110"/>
      <c r="P187" s="110"/>
      <c r="Q187" s="110"/>
      <c r="R187" s="113"/>
      <c r="T187" s="114"/>
      <c r="U187" s="110"/>
      <c r="V187" s="110"/>
      <c r="W187" s="110"/>
      <c r="X187" s="110"/>
      <c r="Y187" s="110"/>
      <c r="Z187" s="110"/>
      <c r="AA187" s="115"/>
      <c r="AT187" s="116" t="s">
        <v>106</v>
      </c>
      <c r="AU187" s="116" t="s">
        <v>54</v>
      </c>
      <c r="AV187" s="6" t="s">
        <v>54</v>
      </c>
      <c r="AW187" s="6" t="s">
        <v>21</v>
      </c>
      <c r="AX187" s="6" t="s">
        <v>44</v>
      </c>
      <c r="AY187" s="116" t="s">
        <v>100</v>
      </c>
    </row>
    <row r="188" spans="2:65" s="7" customFormat="1" ht="20.45" customHeight="1" x14ac:dyDescent="0.3">
      <c r="B188" s="117"/>
      <c r="C188" s="118"/>
      <c r="D188" s="118"/>
      <c r="E188" s="119" t="s">
        <v>1</v>
      </c>
      <c r="F188" s="151" t="s">
        <v>107</v>
      </c>
      <c r="G188" s="152"/>
      <c r="H188" s="152"/>
      <c r="I188" s="152"/>
      <c r="J188" s="118"/>
      <c r="K188" s="120">
        <v>736.1</v>
      </c>
      <c r="L188" s="118"/>
      <c r="M188" s="118"/>
      <c r="N188" s="118"/>
      <c r="O188" s="118"/>
      <c r="P188" s="118"/>
      <c r="Q188" s="118"/>
      <c r="R188" s="121"/>
      <c r="T188" s="122"/>
      <c r="U188" s="118"/>
      <c r="V188" s="118"/>
      <c r="W188" s="118"/>
      <c r="X188" s="118"/>
      <c r="Y188" s="118"/>
      <c r="Z188" s="118"/>
      <c r="AA188" s="123"/>
      <c r="AT188" s="124" t="s">
        <v>106</v>
      </c>
      <c r="AU188" s="124" t="s">
        <v>54</v>
      </c>
      <c r="AV188" s="7" t="s">
        <v>105</v>
      </c>
      <c r="AW188" s="7" t="s">
        <v>21</v>
      </c>
      <c r="AX188" s="7" t="s">
        <v>45</v>
      </c>
      <c r="AY188" s="124" t="s">
        <v>100</v>
      </c>
    </row>
    <row r="189" spans="2:65" s="1" customFormat="1" ht="28.9" customHeight="1" x14ac:dyDescent="0.3">
      <c r="B189" s="73"/>
      <c r="C189" s="102" t="s">
        <v>160</v>
      </c>
      <c r="D189" s="102" t="s">
        <v>101</v>
      </c>
      <c r="E189" s="103" t="s">
        <v>161</v>
      </c>
      <c r="F189" s="153" t="s">
        <v>162</v>
      </c>
      <c r="G189" s="153"/>
      <c r="H189" s="153"/>
      <c r="I189" s="153"/>
      <c r="J189" s="104" t="s">
        <v>163</v>
      </c>
      <c r="K189" s="105">
        <v>36.790999999999997</v>
      </c>
      <c r="L189" s="154">
        <v>0</v>
      </c>
      <c r="M189" s="154"/>
      <c r="N189" s="155">
        <f>ROUND(L189*K189,2)</f>
        <v>0</v>
      </c>
      <c r="O189" s="155"/>
      <c r="P189" s="155"/>
      <c r="Q189" s="155"/>
      <c r="R189" s="76"/>
      <c r="T189" s="106" t="s">
        <v>1</v>
      </c>
      <c r="U189" s="29" t="s">
        <v>27</v>
      </c>
      <c r="V189" s="25"/>
      <c r="W189" s="107">
        <f>V189*K189</f>
        <v>0</v>
      </c>
      <c r="X189" s="107">
        <v>1.0601700000000001</v>
      </c>
      <c r="Y189" s="107">
        <f>X189*K189</f>
        <v>39.004714469999996</v>
      </c>
      <c r="Z189" s="107">
        <v>0</v>
      </c>
      <c r="AA189" s="108">
        <f>Z189*K189</f>
        <v>0</v>
      </c>
      <c r="AR189" s="12" t="s">
        <v>105</v>
      </c>
      <c r="AT189" s="12" t="s">
        <v>101</v>
      </c>
      <c r="AU189" s="12" t="s">
        <v>54</v>
      </c>
      <c r="AY189" s="12" t="s">
        <v>100</v>
      </c>
      <c r="BE189" s="53">
        <f>IF(U189="základní",N189,0)</f>
        <v>0</v>
      </c>
      <c r="BF189" s="53">
        <f>IF(U189="snížená",N189,0)</f>
        <v>0</v>
      </c>
      <c r="BG189" s="53">
        <f>IF(U189="zákl. přenesená",N189,0)</f>
        <v>0</v>
      </c>
      <c r="BH189" s="53">
        <f>IF(U189="sníž. přenesená",N189,0)</f>
        <v>0</v>
      </c>
      <c r="BI189" s="53">
        <f>IF(U189="nulová",N189,0)</f>
        <v>0</v>
      </c>
      <c r="BJ189" s="12" t="s">
        <v>45</v>
      </c>
      <c r="BK189" s="53">
        <f>ROUND(L189*K189,2)</f>
        <v>0</v>
      </c>
      <c r="BL189" s="12" t="s">
        <v>105</v>
      </c>
      <c r="BM189" s="12" t="s">
        <v>317</v>
      </c>
    </row>
    <row r="190" spans="2:65" s="6" customFormat="1" ht="20.45" customHeight="1" x14ac:dyDescent="0.3">
      <c r="B190" s="109"/>
      <c r="C190" s="110"/>
      <c r="D190" s="110"/>
      <c r="E190" s="111" t="s">
        <v>1</v>
      </c>
      <c r="F190" s="149" t="s">
        <v>164</v>
      </c>
      <c r="G190" s="150"/>
      <c r="H190" s="150"/>
      <c r="I190" s="150"/>
      <c r="J190" s="110"/>
      <c r="K190" s="112">
        <v>0.7</v>
      </c>
      <c r="L190" s="110"/>
      <c r="M190" s="110"/>
      <c r="N190" s="110"/>
      <c r="O190" s="110"/>
      <c r="P190" s="110"/>
      <c r="Q190" s="110"/>
      <c r="R190" s="113"/>
      <c r="T190" s="114"/>
      <c r="U190" s="110"/>
      <c r="V190" s="110"/>
      <c r="W190" s="110"/>
      <c r="X190" s="110"/>
      <c r="Y190" s="110"/>
      <c r="Z190" s="110"/>
      <c r="AA190" s="115"/>
      <c r="AT190" s="116" t="s">
        <v>106</v>
      </c>
      <c r="AU190" s="116" t="s">
        <v>54</v>
      </c>
      <c r="AV190" s="6" t="s">
        <v>54</v>
      </c>
      <c r="AW190" s="6" t="s">
        <v>21</v>
      </c>
      <c r="AX190" s="6" t="s">
        <v>44</v>
      </c>
      <c r="AY190" s="116" t="s">
        <v>100</v>
      </c>
    </row>
    <row r="191" spans="2:65" s="6" customFormat="1" ht="20.45" customHeight="1" x14ac:dyDescent="0.3">
      <c r="B191" s="109"/>
      <c r="C191" s="110"/>
      <c r="D191" s="110"/>
      <c r="E191" s="111" t="s">
        <v>1</v>
      </c>
      <c r="F191" s="165" t="s">
        <v>280</v>
      </c>
      <c r="G191" s="166"/>
      <c r="H191" s="166"/>
      <c r="I191" s="166"/>
      <c r="J191" s="110"/>
      <c r="K191" s="112">
        <v>2.7189999999999999</v>
      </c>
      <c r="L191" s="110"/>
      <c r="M191" s="110"/>
      <c r="N191" s="110"/>
      <c r="O191" s="110"/>
      <c r="P191" s="110"/>
      <c r="Q191" s="110"/>
      <c r="R191" s="113"/>
      <c r="T191" s="114"/>
      <c r="U191" s="110"/>
      <c r="V191" s="110"/>
      <c r="W191" s="110"/>
      <c r="X191" s="110"/>
      <c r="Y191" s="110"/>
      <c r="Z191" s="110"/>
      <c r="AA191" s="115"/>
      <c r="AT191" s="116" t="s">
        <v>106</v>
      </c>
      <c r="AU191" s="116" t="s">
        <v>54</v>
      </c>
      <c r="AV191" s="6" t="s">
        <v>54</v>
      </c>
      <c r="AW191" s="6" t="s">
        <v>21</v>
      </c>
      <c r="AX191" s="6" t="s">
        <v>44</v>
      </c>
      <c r="AY191" s="116" t="s">
        <v>100</v>
      </c>
    </row>
    <row r="192" spans="2:65" s="6" customFormat="1" ht="20.45" customHeight="1" x14ac:dyDescent="0.3">
      <c r="B192" s="109"/>
      <c r="C192" s="110"/>
      <c r="D192" s="110"/>
      <c r="E192" s="111" t="s">
        <v>1</v>
      </c>
      <c r="F192" s="165" t="s">
        <v>318</v>
      </c>
      <c r="G192" s="166"/>
      <c r="H192" s="166"/>
      <c r="I192" s="166"/>
      <c r="J192" s="110"/>
      <c r="K192" s="112">
        <v>33.372</v>
      </c>
      <c r="L192" s="110"/>
      <c r="M192" s="110"/>
      <c r="N192" s="110"/>
      <c r="O192" s="110"/>
      <c r="P192" s="110"/>
      <c r="Q192" s="110"/>
      <c r="R192" s="113"/>
      <c r="T192" s="114"/>
      <c r="U192" s="110"/>
      <c r="V192" s="110"/>
      <c r="W192" s="110"/>
      <c r="X192" s="110"/>
      <c r="Y192" s="110"/>
      <c r="Z192" s="110"/>
      <c r="AA192" s="115"/>
      <c r="AT192" s="116" t="s">
        <v>106</v>
      </c>
      <c r="AU192" s="116" t="s">
        <v>54</v>
      </c>
      <c r="AV192" s="6" t="s">
        <v>54</v>
      </c>
      <c r="AW192" s="6" t="s">
        <v>21</v>
      </c>
      <c r="AX192" s="6" t="s">
        <v>44</v>
      </c>
      <c r="AY192" s="116" t="s">
        <v>100</v>
      </c>
    </row>
    <row r="193" spans="2:65" s="7" customFormat="1" ht="20.45" customHeight="1" x14ac:dyDescent="0.3">
      <c r="B193" s="117"/>
      <c r="C193" s="118"/>
      <c r="D193" s="118"/>
      <c r="E193" s="119" t="s">
        <v>1</v>
      </c>
      <c r="F193" s="151" t="s">
        <v>107</v>
      </c>
      <c r="G193" s="152"/>
      <c r="H193" s="152"/>
      <c r="I193" s="152"/>
      <c r="J193" s="118"/>
      <c r="K193" s="120">
        <v>36.790999999999997</v>
      </c>
      <c r="L193" s="118"/>
      <c r="M193" s="118"/>
      <c r="N193" s="118"/>
      <c r="O193" s="118"/>
      <c r="P193" s="118"/>
      <c r="Q193" s="118"/>
      <c r="R193" s="121"/>
      <c r="T193" s="122"/>
      <c r="U193" s="118"/>
      <c r="V193" s="118"/>
      <c r="W193" s="118"/>
      <c r="X193" s="118"/>
      <c r="Y193" s="118"/>
      <c r="Z193" s="118"/>
      <c r="AA193" s="123"/>
      <c r="AT193" s="124" t="s">
        <v>106</v>
      </c>
      <c r="AU193" s="124" t="s">
        <v>54</v>
      </c>
      <c r="AV193" s="7" t="s">
        <v>105</v>
      </c>
      <c r="AW193" s="7" t="s">
        <v>21</v>
      </c>
      <c r="AX193" s="7" t="s">
        <v>45</v>
      </c>
      <c r="AY193" s="124" t="s">
        <v>100</v>
      </c>
    </row>
    <row r="194" spans="2:65" s="1" customFormat="1" ht="20.45" customHeight="1" x14ac:dyDescent="0.3">
      <c r="B194" s="73"/>
      <c r="C194" s="125" t="s">
        <v>5</v>
      </c>
      <c r="D194" s="125" t="s">
        <v>165</v>
      </c>
      <c r="E194" s="126" t="s">
        <v>166</v>
      </c>
      <c r="F194" s="162" t="s">
        <v>167</v>
      </c>
      <c r="G194" s="162"/>
      <c r="H194" s="162"/>
      <c r="I194" s="162"/>
      <c r="J194" s="127" t="s">
        <v>168</v>
      </c>
      <c r="K194" s="128">
        <v>31</v>
      </c>
      <c r="L194" s="163">
        <v>0</v>
      </c>
      <c r="M194" s="163"/>
      <c r="N194" s="164">
        <f>ROUND(L194*K194,2)</f>
        <v>0</v>
      </c>
      <c r="O194" s="155"/>
      <c r="P194" s="155"/>
      <c r="Q194" s="155"/>
      <c r="R194" s="76"/>
      <c r="T194" s="106" t="s">
        <v>1</v>
      </c>
      <c r="U194" s="29" t="s">
        <v>27</v>
      </c>
      <c r="V194" s="25"/>
      <c r="W194" s="107">
        <f>V194*K194</f>
        <v>0</v>
      </c>
      <c r="X194" s="107">
        <v>0</v>
      </c>
      <c r="Y194" s="107">
        <f>X194*K194</f>
        <v>0</v>
      </c>
      <c r="Z194" s="107">
        <v>0</v>
      </c>
      <c r="AA194" s="108">
        <f>Z194*K194</f>
        <v>0</v>
      </c>
      <c r="AR194" s="12" t="s">
        <v>124</v>
      </c>
      <c r="AT194" s="12" t="s">
        <v>165</v>
      </c>
      <c r="AU194" s="12" t="s">
        <v>54</v>
      </c>
      <c r="AY194" s="12" t="s">
        <v>100</v>
      </c>
      <c r="BE194" s="53">
        <f>IF(U194="základní",N194,0)</f>
        <v>0</v>
      </c>
      <c r="BF194" s="53">
        <f>IF(U194="snížená",N194,0)</f>
        <v>0</v>
      </c>
      <c r="BG194" s="53">
        <f>IF(U194="zákl. přenesená",N194,0)</f>
        <v>0</v>
      </c>
      <c r="BH194" s="53">
        <f>IF(U194="sníž. přenesená",N194,0)</f>
        <v>0</v>
      </c>
      <c r="BI194" s="53">
        <f>IF(U194="nulová",N194,0)</f>
        <v>0</v>
      </c>
      <c r="BJ194" s="12" t="s">
        <v>45</v>
      </c>
      <c r="BK194" s="53">
        <f>ROUND(L194*K194,2)</f>
        <v>0</v>
      </c>
      <c r="BL194" s="12" t="s">
        <v>105</v>
      </c>
      <c r="BM194" s="12" t="s">
        <v>319</v>
      </c>
    </row>
    <row r="195" spans="2:65" s="6" customFormat="1" ht="20.45" customHeight="1" x14ac:dyDescent="0.3">
      <c r="B195" s="109"/>
      <c r="C195" s="110"/>
      <c r="D195" s="110"/>
      <c r="E195" s="111" t="s">
        <v>1</v>
      </c>
      <c r="F195" s="149" t="s">
        <v>197</v>
      </c>
      <c r="G195" s="150"/>
      <c r="H195" s="150"/>
      <c r="I195" s="150"/>
      <c r="J195" s="110"/>
      <c r="K195" s="112">
        <v>31</v>
      </c>
      <c r="L195" s="110"/>
      <c r="M195" s="110"/>
      <c r="N195" s="110"/>
      <c r="O195" s="110"/>
      <c r="P195" s="110"/>
      <c r="Q195" s="110"/>
      <c r="R195" s="113"/>
      <c r="T195" s="114"/>
      <c r="U195" s="110"/>
      <c r="V195" s="110"/>
      <c r="W195" s="110"/>
      <c r="X195" s="110"/>
      <c r="Y195" s="110"/>
      <c r="Z195" s="110"/>
      <c r="AA195" s="115"/>
      <c r="AT195" s="116" t="s">
        <v>106</v>
      </c>
      <c r="AU195" s="116" t="s">
        <v>54</v>
      </c>
      <c r="AV195" s="6" t="s">
        <v>54</v>
      </c>
      <c r="AW195" s="6" t="s">
        <v>21</v>
      </c>
      <c r="AX195" s="6" t="s">
        <v>44</v>
      </c>
      <c r="AY195" s="116" t="s">
        <v>100</v>
      </c>
    </row>
    <row r="196" spans="2:65" s="7" customFormat="1" ht="20.45" customHeight="1" x14ac:dyDescent="0.3">
      <c r="B196" s="117"/>
      <c r="C196" s="118"/>
      <c r="D196" s="118"/>
      <c r="E196" s="119" t="s">
        <v>1</v>
      </c>
      <c r="F196" s="151" t="s">
        <v>107</v>
      </c>
      <c r="G196" s="152"/>
      <c r="H196" s="152"/>
      <c r="I196" s="152"/>
      <c r="J196" s="118"/>
      <c r="K196" s="120">
        <v>31</v>
      </c>
      <c r="L196" s="118"/>
      <c r="M196" s="118"/>
      <c r="N196" s="118"/>
      <c r="O196" s="118"/>
      <c r="P196" s="118"/>
      <c r="Q196" s="118"/>
      <c r="R196" s="121"/>
      <c r="T196" s="122"/>
      <c r="U196" s="118"/>
      <c r="V196" s="118"/>
      <c r="W196" s="118"/>
      <c r="X196" s="118"/>
      <c r="Y196" s="118"/>
      <c r="Z196" s="118"/>
      <c r="AA196" s="123"/>
      <c r="AT196" s="124" t="s">
        <v>106</v>
      </c>
      <c r="AU196" s="124" t="s">
        <v>54</v>
      </c>
      <c r="AV196" s="7" t="s">
        <v>105</v>
      </c>
      <c r="AW196" s="7" t="s">
        <v>21</v>
      </c>
      <c r="AX196" s="7" t="s">
        <v>45</v>
      </c>
      <c r="AY196" s="124" t="s">
        <v>100</v>
      </c>
    </row>
    <row r="197" spans="2:65" s="5" customFormat="1" ht="29.85" customHeight="1" x14ac:dyDescent="0.3">
      <c r="B197" s="91"/>
      <c r="C197" s="92"/>
      <c r="D197" s="101" t="s">
        <v>67</v>
      </c>
      <c r="E197" s="101"/>
      <c r="F197" s="101"/>
      <c r="G197" s="101"/>
      <c r="H197" s="101"/>
      <c r="I197" s="101"/>
      <c r="J197" s="101"/>
      <c r="K197" s="101"/>
      <c r="L197" s="101"/>
      <c r="M197" s="101"/>
      <c r="N197" s="158">
        <f>BK197</f>
        <v>0</v>
      </c>
      <c r="O197" s="159"/>
      <c r="P197" s="159"/>
      <c r="Q197" s="159"/>
      <c r="R197" s="94"/>
      <c r="T197" s="95"/>
      <c r="U197" s="92"/>
      <c r="V197" s="92"/>
      <c r="W197" s="96">
        <f>SUM(W198:W239)</f>
        <v>0</v>
      </c>
      <c r="X197" s="92"/>
      <c r="Y197" s="96">
        <f>SUM(Y198:Y239)</f>
        <v>0</v>
      </c>
      <c r="Z197" s="92"/>
      <c r="AA197" s="97">
        <f>SUM(AA198:AA239)</f>
        <v>0</v>
      </c>
      <c r="AR197" s="98" t="s">
        <v>45</v>
      </c>
      <c r="AT197" s="99" t="s">
        <v>43</v>
      </c>
      <c r="AU197" s="99" t="s">
        <v>45</v>
      </c>
      <c r="AY197" s="98" t="s">
        <v>100</v>
      </c>
      <c r="BK197" s="100">
        <f>SUM(BK198:BK239)</f>
        <v>0</v>
      </c>
    </row>
    <row r="198" spans="2:65" s="1" customFormat="1" ht="40.15" customHeight="1" x14ac:dyDescent="0.3">
      <c r="B198" s="73"/>
      <c r="C198" s="102" t="s">
        <v>169</v>
      </c>
      <c r="D198" s="102" t="s">
        <v>101</v>
      </c>
      <c r="E198" s="103" t="s">
        <v>170</v>
      </c>
      <c r="F198" s="153" t="s">
        <v>171</v>
      </c>
      <c r="G198" s="153"/>
      <c r="H198" s="153"/>
      <c r="I198" s="153"/>
      <c r="J198" s="104" t="s">
        <v>136</v>
      </c>
      <c r="K198" s="105">
        <v>3100</v>
      </c>
      <c r="L198" s="154">
        <v>0</v>
      </c>
      <c r="M198" s="154"/>
      <c r="N198" s="155">
        <f>ROUND(L198*K198,2)</f>
        <v>0</v>
      </c>
      <c r="O198" s="155"/>
      <c r="P198" s="155"/>
      <c r="Q198" s="155"/>
      <c r="R198" s="76"/>
      <c r="T198" s="106" t="s">
        <v>1</v>
      </c>
      <c r="U198" s="29" t="s">
        <v>27</v>
      </c>
      <c r="V198" s="25"/>
      <c r="W198" s="107">
        <f>V198*K198</f>
        <v>0</v>
      </c>
      <c r="X198" s="107">
        <v>0</v>
      </c>
      <c r="Y198" s="107">
        <f>X198*K198</f>
        <v>0</v>
      </c>
      <c r="Z198" s="107">
        <v>0</v>
      </c>
      <c r="AA198" s="108">
        <f>Z198*K198</f>
        <v>0</v>
      </c>
      <c r="AR198" s="12" t="s">
        <v>105</v>
      </c>
      <c r="AT198" s="12" t="s">
        <v>101</v>
      </c>
      <c r="AU198" s="12" t="s">
        <v>54</v>
      </c>
      <c r="AY198" s="12" t="s">
        <v>100</v>
      </c>
      <c r="BE198" s="53">
        <f>IF(U198="základní",N198,0)</f>
        <v>0</v>
      </c>
      <c r="BF198" s="53">
        <f>IF(U198="snížená",N198,0)</f>
        <v>0</v>
      </c>
      <c r="BG198" s="53">
        <f>IF(U198="zákl. přenesená",N198,0)</f>
        <v>0</v>
      </c>
      <c r="BH198" s="53">
        <f>IF(U198="sníž. přenesená",N198,0)</f>
        <v>0</v>
      </c>
      <c r="BI198" s="53">
        <f>IF(U198="nulová",N198,0)</f>
        <v>0</v>
      </c>
      <c r="BJ198" s="12" t="s">
        <v>45</v>
      </c>
      <c r="BK198" s="53">
        <f>ROUND(L198*K198,2)</f>
        <v>0</v>
      </c>
      <c r="BL198" s="12" t="s">
        <v>105</v>
      </c>
      <c r="BM198" s="12" t="s">
        <v>320</v>
      </c>
    </row>
    <row r="199" spans="2:65" s="6" customFormat="1" ht="20.45" customHeight="1" x14ac:dyDescent="0.3">
      <c r="B199" s="109"/>
      <c r="C199" s="110"/>
      <c r="D199" s="110"/>
      <c r="E199" s="111" t="s">
        <v>1</v>
      </c>
      <c r="F199" s="149" t="s">
        <v>321</v>
      </c>
      <c r="G199" s="150"/>
      <c r="H199" s="150"/>
      <c r="I199" s="150"/>
      <c r="J199" s="110"/>
      <c r="K199" s="112">
        <v>3100</v>
      </c>
      <c r="L199" s="110"/>
      <c r="M199" s="110"/>
      <c r="N199" s="110"/>
      <c r="O199" s="110"/>
      <c r="P199" s="110"/>
      <c r="Q199" s="110"/>
      <c r="R199" s="113"/>
      <c r="T199" s="114"/>
      <c r="U199" s="110"/>
      <c r="V199" s="110"/>
      <c r="W199" s="110"/>
      <c r="X199" s="110"/>
      <c r="Y199" s="110"/>
      <c r="Z199" s="110"/>
      <c r="AA199" s="115"/>
      <c r="AT199" s="116" t="s">
        <v>106</v>
      </c>
      <c r="AU199" s="116" t="s">
        <v>54</v>
      </c>
      <c r="AV199" s="6" t="s">
        <v>54</v>
      </c>
      <c r="AW199" s="6" t="s">
        <v>21</v>
      </c>
      <c r="AX199" s="6" t="s">
        <v>44</v>
      </c>
      <c r="AY199" s="116" t="s">
        <v>100</v>
      </c>
    </row>
    <row r="200" spans="2:65" s="7" customFormat="1" ht="20.45" customHeight="1" x14ac:dyDescent="0.3">
      <c r="B200" s="117"/>
      <c r="C200" s="118"/>
      <c r="D200" s="118"/>
      <c r="E200" s="119" t="s">
        <v>1</v>
      </c>
      <c r="F200" s="151" t="s">
        <v>107</v>
      </c>
      <c r="G200" s="152"/>
      <c r="H200" s="152"/>
      <c r="I200" s="152"/>
      <c r="J200" s="118"/>
      <c r="K200" s="120">
        <v>3100</v>
      </c>
      <c r="L200" s="118"/>
      <c r="M200" s="118"/>
      <c r="N200" s="118"/>
      <c r="O200" s="118"/>
      <c r="P200" s="118"/>
      <c r="Q200" s="118"/>
      <c r="R200" s="121"/>
      <c r="T200" s="122"/>
      <c r="U200" s="118"/>
      <c r="V200" s="118"/>
      <c r="W200" s="118"/>
      <c r="X200" s="118"/>
      <c r="Y200" s="118"/>
      <c r="Z200" s="118"/>
      <c r="AA200" s="123"/>
      <c r="AT200" s="124" t="s">
        <v>106</v>
      </c>
      <c r="AU200" s="124" t="s">
        <v>54</v>
      </c>
      <c r="AV200" s="7" t="s">
        <v>105</v>
      </c>
      <c r="AW200" s="7" t="s">
        <v>21</v>
      </c>
      <c r="AX200" s="7" t="s">
        <v>45</v>
      </c>
      <c r="AY200" s="124" t="s">
        <v>100</v>
      </c>
    </row>
    <row r="201" spans="2:65" s="1" customFormat="1" ht="40.15" customHeight="1" x14ac:dyDescent="0.3">
      <c r="B201" s="73"/>
      <c r="C201" s="102" t="s">
        <v>172</v>
      </c>
      <c r="D201" s="102" t="s">
        <v>101</v>
      </c>
      <c r="E201" s="103" t="s">
        <v>173</v>
      </c>
      <c r="F201" s="153" t="s">
        <v>174</v>
      </c>
      <c r="G201" s="153"/>
      <c r="H201" s="153"/>
      <c r="I201" s="153"/>
      <c r="J201" s="104" t="s">
        <v>136</v>
      </c>
      <c r="K201" s="105">
        <v>192200</v>
      </c>
      <c r="L201" s="154">
        <v>0</v>
      </c>
      <c r="M201" s="154"/>
      <c r="N201" s="155">
        <f>ROUND(L201*K201,2)</f>
        <v>0</v>
      </c>
      <c r="O201" s="155"/>
      <c r="P201" s="155"/>
      <c r="Q201" s="155"/>
      <c r="R201" s="76"/>
      <c r="T201" s="106" t="s">
        <v>1</v>
      </c>
      <c r="U201" s="29" t="s">
        <v>27</v>
      </c>
      <c r="V201" s="25"/>
      <c r="W201" s="107">
        <f>V201*K201</f>
        <v>0</v>
      </c>
      <c r="X201" s="107">
        <v>0</v>
      </c>
      <c r="Y201" s="107">
        <f>X201*K201</f>
        <v>0</v>
      </c>
      <c r="Z201" s="107">
        <v>0</v>
      </c>
      <c r="AA201" s="108">
        <f>Z201*K201</f>
        <v>0</v>
      </c>
      <c r="AR201" s="12" t="s">
        <v>105</v>
      </c>
      <c r="AT201" s="12" t="s">
        <v>101</v>
      </c>
      <c r="AU201" s="12" t="s">
        <v>54</v>
      </c>
      <c r="AY201" s="12" t="s">
        <v>100</v>
      </c>
      <c r="BE201" s="53">
        <f>IF(U201="základní",N201,0)</f>
        <v>0</v>
      </c>
      <c r="BF201" s="53">
        <f>IF(U201="snížená",N201,0)</f>
        <v>0</v>
      </c>
      <c r="BG201" s="53">
        <f>IF(U201="zákl. přenesená",N201,0)</f>
        <v>0</v>
      </c>
      <c r="BH201" s="53">
        <f>IF(U201="sníž. přenesená",N201,0)</f>
        <v>0</v>
      </c>
      <c r="BI201" s="53">
        <f>IF(U201="nulová",N201,0)</f>
        <v>0</v>
      </c>
      <c r="BJ201" s="12" t="s">
        <v>45</v>
      </c>
      <c r="BK201" s="53">
        <f>ROUND(L201*K201,2)</f>
        <v>0</v>
      </c>
      <c r="BL201" s="12" t="s">
        <v>105</v>
      </c>
      <c r="BM201" s="12" t="s">
        <v>322</v>
      </c>
    </row>
    <row r="202" spans="2:65" s="6" customFormat="1" ht="20.45" customHeight="1" x14ac:dyDescent="0.3">
      <c r="B202" s="109"/>
      <c r="C202" s="110"/>
      <c r="D202" s="110"/>
      <c r="E202" s="111" t="s">
        <v>1</v>
      </c>
      <c r="F202" s="149" t="s">
        <v>323</v>
      </c>
      <c r="G202" s="150"/>
      <c r="H202" s="150"/>
      <c r="I202" s="150"/>
      <c r="J202" s="110"/>
      <c r="K202" s="112">
        <v>192200</v>
      </c>
      <c r="L202" s="110"/>
      <c r="M202" s="110"/>
      <c r="N202" s="110"/>
      <c r="O202" s="110"/>
      <c r="P202" s="110"/>
      <c r="Q202" s="110"/>
      <c r="R202" s="113"/>
      <c r="T202" s="114"/>
      <c r="U202" s="110"/>
      <c r="V202" s="110"/>
      <c r="W202" s="110"/>
      <c r="X202" s="110"/>
      <c r="Y202" s="110"/>
      <c r="Z202" s="110"/>
      <c r="AA202" s="115"/>
      <c r="AT202" s="116" t="s">
        <v>106</v>
      </c>
      <c r="AU202" s="116" t="s">
        <v>54</v>
      </c>
      <c r="AV202" s="6" t="s">
        <v>54</v>
      </c>
      <c r="AW202" s="6" t="s">
        <v>21</v>
      </c>
      <c r="AX202" s="6" t="s">
        <v>44</v>
      </c>
      <c r="AY202" s="116" t="s">
        <v>100</v>
      </c>
    </row>
    <row r="203" spans="2:65" s="7" customFormat="1" ht="20.45" customHeight="1" x14ac:dyDescent="0.3">
      <c r="B203" s="117"/>
      <c r="C203" s="118"/>
      <c r="D203" s="118"/>
      <c r="E203" s="119" t="s">
        <v>1</v>
      </c>
      <c r="F203" s="151" t="s">
        <v>107</v>
      </c>
      <c r="G203" s="152"/>
      <c r="H203" s="152"/>
      <c r="I203" s="152"/>
      <c r="J203" s="118"/>
      <c r="K203" s="120">
        <v>192200</v>
      </c>
      <c r="L203" s="118"/>
      <c r="M203" s="118"/>
      <c r="N203" s="118"/>
      <c r="O203" s="118"/>
      <c r="P203" s="118"/>
      <c r="Q203" s="118"/>
      <c r="R203" s="121"/>
      <c r="T203" s="122"/>
      <c r="U203" s="118"/>
      <c r="V203" s="118"/>
      <c r="W203" s="118"/>
      <c r="X203" s="118"/>
      <c r="Y203" s="118"/>
      <c r="Z203" s="118"/>
      <c r="AA203" s="123"/>
      <c r="AT203" s="124" t="s">
        <v>106</v>
      </c>
      <c r="AU203" s="124" t="s">
        <v>54</v>
      </c>
      <c r="AV203" s="7" t="s">
        <v>105</v>
      </c>
      <c r="AW203" s="7" t="s">
        <v>21</v>
      </c>
      <c r="AX203" s="7" t="s">
        <v>45</v>
      </c>
      <c r="AY203" s="124" t="s">
        <v>100</v>
      </c>
    </row>
    <row r="204" spans="2:65" s="1" customFormat="1" ht="40.15" customHeight="1" x14ac:dyDescent="0.3">
      <c r="B204" s="73"/>
      <c r="C204" s="102" t="s">
        <v>175</v>
      </c>
      <c r="D204" s="102" t="s">
        <v>101</v>
      </c>
      <c r="E204" s="103" t="s">
        <v>176</v>
      </c>
      <c r="F204" s="153" t="s">
        <v>177</v>
      </c>
      <c r="G204" s="153"/>
      <c r="H204" s="153"/>
      <c r="I204" s="153"/>
      <c r="J204" s="104" t="s">
        <v>136</v>
      </c>
      <c r="K204" s="105">
        <v>3100</v>
      </c>
      <c r="L204" s="154">
        <v>0</v>
      </c>
      <c r="M204" s="154"/>
      <c r="N204" s="155">
        <f>ROUND(L204*K204,2)</f>
        <v>0</v>
      </c>
      <c r="O204" s="155"/>
      <c r="P204" s="155"/>
      <c r="Q204" s="155"/>
      <c r="R204" s="76"/>
      <c r="T204" s="106" t="s">
        <v>1</v>
      </c>
      <c r="U204" s="29" t="s">
        <v>27</v>
      </c>
      <c r="V204" s="25"/>
      <c r="W204" s="107">
        <f>V204*K204</f>
        <v>0</v>
      </c>
      <c r="X204" s="107">
        <v>0</v>
      </c>
      <c r="Y204" s="107">
        <f>X204*K204</f>
        <v>0</v>
      </c>
      <c r="Z204" s="107">
        <v>0</v>
      </c>
      <c r="AA204" s="108">
        <f>Z204*K204</f>
        <v>0</v>
      </c>
      <c r="AR204" s="12" t="s">
        <v>105</v>
      </c>
      <c r="AT204" s="12" t="s">
        <v>101</v>
      </c>
      <c r="AU204" s="12" t="s">
        <v>54</v>
      </c>
      <c r="AY204" s="12" t="s">
        <v>100</v>
      </c>
      <c r="BE204" s="53">
        <f>IF(U204="základní",N204,0)</f>
        <v>0</v>
      </c>
      <c r="BF204" s="53">
        <f>IF(U204="snížená",N204,0)</f>
        <v>0</v>
      </c>
      <c r="BG204" s="53">
        <f>IF(U204="zákl. přenesená",N204,0)</f>
        <v>0</v>
      </c>
      <c r="BH204" s="53">
        <f>IF(U204="sníž. přenesená",N204,0)</f>
        <v>0</v>
      </c>
      <c r="BI204" s="53">
        <f>IF(U204="nulová",N204,0)</f>
        <v>0</v>
      </c>
      <c r="BJ204" s="12" t="s">
        <v>45</v>
      </c>
      <c r="BK204" s="53">
        <f>ROUND(L204*K204,2)</f>
        <v>0</v>
      </c>
      <c r="BL204" s="12" t="s">
        <v>105</v>
      </c>
      <c r="BM204" s="12" t="s">
        <v>324</v>
      </c>
    </row>
    <row r="205" spans="2:65" s="6" customFormat="1" ht="20.45" customHeight="1" x14ac:dyDescent="0.3">
      <c r="B205" s="109"/>
      <c r="C205" s="110"/>
      <c r="D205" s="110"/>
      <c r="E205" s="111" t="s">
        <v>1</v>
      </c>
      <c r="F205" s="149" t="s">
        <v>321</v>
      </c>
      <c r="G205" s="150"/>
      <c r="H205" s="150"/>
      <c r="I205" s="150"/>
      <c r="J205" s="110"/>
      <c r="K205" s="112">
        <v>3100</v>
      </c>
      <c r="L205" s="110"/>
      <c r="M205" s="110"/>
      <c r="N205" s="110"/>
      <c r="O205" s="110"/>
      <c r="P205" s="110"/>
      <c r="Q205" s="110"/>
      <c r="R205" s="113"/>
      <c r="T205" s="114"/>
      <c r="U205" s="110"/>
      <c r="V205" s="110"/>
      <c r="W205" s="110"/>
      <c r="X205" s="110"/>
      <c r="Y205" s="110"/>
      <c r="Z205" s="110"/>
      <c r="AA205" s="115"/>
      <c r="AT205" s="116" t="s">
        <v>106</v>
      </c>
      <c r="AU205" s="116" t="s">
        <v>54</v>
      </c>
      <c r="AV205" s="6" t="s">
        <v>54</v>
      </c>
      <c r="AW205" s="6" t="s">
        <v>21</v>
      </c>
      <c r="AX205" s="6" t="s">
        <v>44</v>
      </c>
      <c r="AY205" s="116" t="s">
        <v>100</v>
      </c>
    </row>
    <row r="206" spans="2:65" s="7" customFormat="1" ht="20.45" customHeight="1" x14ac:dyDescent="0.3">
      <c r="B206" s="117"/>
      <c r="C206" s="118"/>
      <c r="D206" s="118"/>
      <c r="E206" s="119" t="s">
        <v>1</v>
      </c>
      <c r="F206" s="151" t="s">
        <v>107</v>
      </c>
      <c r="G206" s="152"/>
      <c r="H206" s="152"/>
      <c r="I206" s="152"/>
      <c r="J206" s="118"/>
      <c r="K206" s="120">
        <v>3100</v>
      </c>
      <c r="L206" s="118"/>
      <c r="M206" s="118"/>
      <c r="N206" s="118"/>
      <c r="O206" s="118"/>
      <c r="P206" s="118"/>
      <c r="Q206" s="118"/>
      <c r="R206" s="121"/>
      <c r="T206" s="122"/>
      <c r="U206" s="118"/>
      <c r="V206" s="118"/>
      <c r="W206" s="118"/>
      <c r="X206" s="118"/>
      <c r="Y206" s="118"/>
      <c r="Z206" s="118"/>
      <c r="AA206" s="123"/>
      <c r="AT206" s="124" t="s">
        <v>106</v>
      </c>
      <c r="AU206" s="124" t="s">
        <v>54</v>
      </c>
      <c r="AV206" s="7" t="s">
        <v>105</v>
      </c>
      <c r="AW206" s="7" t="s">
        <v>21</v>
      </c>
      <c r="AX206" s="7" t="s">
        <v>45</v>
      </c>
      <c r="AY206" s="124" t="s">
        <v>100</v>
      </c>
    </row>
    <row r="207" spans="2:65" s="1" customFormat="1" ht="28.9" customHeight="1" x14ac:dyDescent="0.3">
      <c r="B207" s="73"/>
      <c r="C207" s="102" t="s">
        <v>178</v>
      </c>
      <c r="D207" s="102" t="s">
        <v>101</v>
      </c>
      <c r="E207" s="103" t="s">
        <v>179</v>
      </c>
      <c r="F207" s="153" t="s">
        <v>180</v>
      </c>
      <c r="G207" s="153"/>
      <c r="H207" s="153"/>
      <c r="I207" s="153"/>
      <c r="J207" s="104" t="s">
        <v>136</v>
      </c>
      <c r="K207" s="105">
        <v>3100</v>
      </c>
      <c r="L207" s="154">
        <v>0</v>
      </c>
      <c r="M207" s="154"/>
      <c r="N207" s="155">
        <f>ROUND(L207*K207,2)</f>
        <v>0</v>
      </c>
      <c r="O207" s="155"/>
      <c r="P207" s="155"/>
      <c r="Q207" s="155"/>
      <c r="R207" s="76"/>
      <c r="T207" s="106" t="s">
        <v>1</v>
      </c>
      <c r="U207" s="29" t="s">
        <v>27</v>
      </c>
      <c r="V207" s="25"/>
      <c r="W207" s="107">
        <f>V207*K207</f>
        <v>0</v>
      </c>
      <c r="X207" s="107">
        <v>0</v>
      </c>
      <c r="Y207" s="107">
        <f>X207*K207</f>
        <v>0</v>
      </c>
      <c r="Z207" s="107">
        <v>0</v>
      </c>
      <c r="AA207" s="108">
        <f>Z207*K207</f>
        <v>0</v>
      </c>
      <c r="AR207" s="12" t="s">
        <v>105</v>
      </c>
      <c r="AT207" s="12" t="s">
        <v>101</v>
      </c>
      <c r="AU207" s="12" t="s">
        <v>54</v>
      </c>
      <c r="AY207" s="12" t="s">
        <v>100</v>
      </c>
      <c r="BE207" s="53">
        <f>IF(U207="základní",N207,0)</f>
        <v>0</v>
      </c>
      <c r="BF207" s="53">
        <f>IF(U207="snížená",N207,0)</f>
        <v>0</v>
      </c>
      <c r="BG207" s="53">
        <f>IF(U207="zákl. přenesená",N207,0)</f>
        <v>0</v>
      </c>
      <c r="BH207" s="53">
        <f>IF(U207="sníž. přenesená",N207,0)</f>
        <v>0</v>
      </c>
      <c r="BI207" s="53">
        <f>IF(U207="nulová",N207,0)</f>
        <v>0</v>
      </c>
      <c r="BJ207" s="12" t="s">
        <v>45</v>
      </c>
      <c r="BK207" s="53">
        <f>ROUND(L207*K207,2)</f>
        <v>0</v>
      </c>
      <c r="BL207" s="12" t="s">
        <v>105</v>
      </c>
      <c r="BM207" s="12" t="s">
        <v>325</v>
      </c>
    </row>
    <row r="208" spans="2:65" s="6" customFormat="1" ht="20.45" customHeight="1" x14ac:dyDescent="0.3">
      <c r="B208" s="109"/>
      <c r="C208" s="110"/>
      <c r="D208" s="110"/>
      <c r="E208" s="111" t="s">
        <v>1</v>
      </c>
      <c r="F208" s="149" t="s">
        <v>321</v>
      </c>
      <c r="G208" s="150"/>
      <c r="H208" s="150"/>
      <c r="I208" s="150"/>
      <c r="J208" s="110"/>
      <c r="K208" s="112">
        <v>3100</v>
      </c>
      <c r="L208" s="110"/>
      <c r="M208" s="110"/>
      <c r="N208" s="110"/>
      <c r="O208" s="110"/>
      <c r="P208" s="110"/>
      <c r="Q208" s="110"/>
      <c r="R208" s="113"/>
      <c r="T208" s="114"/>
      <c r="U208" s="110"/>
      <c r="V208" s="110"/>
      <c r="W208" s="110"/>
      <c r="X208" s="110"/>
      <c r="Y208" s="110"/>
      <c r="Z208" s="110"/>
      <c r="AA208" s="115"/>
      <c r="AT208" s="116" t="s">
        <v>106</v>
      </c>
      <c r="AU208" s="116" t="s">
        <v>54</v>
      </c>
      <c r="AV208" s="6" t="s">
        <v>54</v>
      </c>
      <c r="AW208" s="6" t="s">
        <v>21</v>
      </c>
      <c r="AX208" s="6" t="s">
        <v>44</v>
      </c>
      <c r="AY208" s="116" t="s">
        <v>100</v>
      </c>
    </row>
    <row r="209" spans="2:65" s="7" customFormat="1" ht="20.45" customHeight="1" x14ac:dyDescent="0.3">
      <c r="B209" s="117"/>
      <c r="C209" s="118"/>
      <c r="D209" s="118"/>
      <c r="E209" s="119" t="s">
        <v>1</v>
      </c>
      <c r="F209" s="151" t="s">
        <v>107</v>
      </c>
      <c r="G209" s="152"/>
      <c r="H209" s="152"/>
      <c r="I209" s="152"/>
      <c r="J209" s="118"/>
      <c r="K209" s="120">
        <v>3100</v>
      </c>
      <c r="L209" s="118"/>
      <c r="M209" s="118"/>
      <c r="N209" s="118"/>
      <c r="O209" s="118"/>
      <c r="P209" s="118"/>
      <c r="Q209" s="118"/>
      <c r="R209" s="121"/>
      <c r="T209" s="122"/>
      <c r="U209" s="118"/>
      <c r="V209" s="118"/>
      <c r="W209" s="118"/>
      <c r="X209" s="118"/>
      <c r="Y209" s="118"/>
      <c r="Z209" s="118"/>
      <c r="AA209" s="123"/>
      <c r="AT209" s="124" t="s">
        <v>106</v>
      </c>
      <c r="AU209" s="124" t="s">
        <v>54</v>
      </c>
      <c r="AV209" s="7" t="s">
        <v>105</v>
      </c>
      <c r="AW209" s="7" t="s">
        <v>21</v>
      </c>
      <c r="AX209" s="7" t="s">
        <v>45</v>
      </c>
      <c r="AY209" s="124" t="s">
        <v>100</v>
      </c>
    </row>
    <row r="210" spans="2:65" s="1" customFormat="1" ht="28.9" customHeight="1" x14ac:dyDescent="0.3">
      <c r="B210" s="73"/>
      <c r="C210" s="102" t="s">
        <v>181</v>
      </c>
      <c r="D210" s="102" t="s">
        <v>101</v>
      </c>
      <c r="E210" s="103" t="s">
        <v>182</v>
      </c>
      <c r="F210" s="153" t="s">
        <v>183</v>
      </c>
      <c r="G210" s="153"/>
      <c r="H210" s="153"/>
      <c r="I210" s="153"/>
      <c r="J210" s="104" t="s">
        <v>136</v>
      </c>
      <c r="K210" s="105">
        <v>192200</v>
      </c>
      <c r="L210" s="154">
        <v>0</v>
      </c>
      <c r="M210" s="154"/>
      <c r="N210" s="155">
        <f>ROUND(L210*K210,2)</f>
        <v>0</v>
      </c>
      <c r="O210" s="155"/>
      <c r="P210" s="155"/>
      <c r="Q210" s="155"/>
      <c r="R210" s="76"/>
      <c r="T210" s="106" t="s">
        <v>1</v>
      </c>
      <c r="U210" s="29" t="s">
        <v>27</v>
      </c>
      <c r="V210" s="25"/>
      <c r="W210" s="107">
        <f>V210*K210</f>
        <v>0</v>
      </c>
      <c r="X210" s="107">
        <v>0</v>
      </c>
      <c r="Y210" s="107">
        <f>X210*K210</f>
        <v>0</v>
      </c>
      <c r="Z210" s="107">
        <v>0</v>
      </c>
      <c r="AA210" s="108">
        <f>Z210*K210</f>
        <v>0</v>
      </c>
      <c r="AR210" s="12" t="s">
        <v>105</v>
      </c>
      <c r="AT210" s="12" t="s">
        <v>101</v>
      </c>
      <c r="AU210" s="12" t="s">
        <v>54</v>
      </c>
      <c r="AY210" s="12" t="s">
        <v>100</v>
      </c>
      <c r="BE210" s="53">
        <f>IF(U210="základní",N210,0)</f>
        <v>0</v>
      </c>
      <c r="BF210" s="53">
        <f>IF(U210="snížená",N210,0)</f>
        <v>0</v>
      </c>
      <c r="BG210" s="53">
        <f>IF(U210="zákl. přenesená",N210,0)</f>
        <v>0</v>
      </c>
      <c r="BH210" s="53">
        <f>IF(U210="sníž. přenesená",N210,0)</f>
        <v>0</v>
      </c>
      <c r="BI210" s="53">
        <f>IF(U210="nulová",N210,0)</f>
        <v>0</v>
      </c>
      <c r="BJ210" s="12" t="s">
        <v>45</v>
      </c>
      <c r="BK210" s="53">
        <f>ROUND(L210*K210,2)</f>
        <v>0</v>
      </c>
      <c r="BL210" s="12" t="s">
        <v>105</v>
      </c>
      <c r="BM210" s="12" t="s">
        <v>326</v>
      </c>
    </row>
    <row r="211" spans="2:65" s="6" customFormat="1" ht="20.45" customHeight="1" x14ac:dyDescent="0.3">
      <c r="B211" s="109"/>
      <c r="C211" s="110"/>
      <c r="D211" s="110"/>
      <c r="E211" s="111" t="s">
        <v>1</v>
      </c>
      <c r="F211" s="149" t="s">
        <v>323</v>
      </c>
      <c r="G211" s="150"/>
      <c r="H211" s="150"/>
      <c r="I211" s="150"/>
      <c r="J211" s="110"/>
      <c r="K211" s="112">
        <v>192200</v>
      </c>
      <c r="L211" s="110"/>
      <c r="M211" s="110"/>
      <c r="N211" s="110"/>
      <c r="O211" s="110"/>
      <c r="P211" s="110"/>
      <c r="Q211" s="110"/>
      <c r="R211" s="113"/>
      <c r="T211" s="114"/>
      <c r="U211" s="110"/>
      <c r="V211" s="110"/>
      <c r="W211" s="110"/>
      <c r="X211" s="110"/>
      <c r="Y211" s="110"/>
      <c r="Z211" s="110"/>
      <c r="AA211" s="115"/>
      <c r="AT211" s="116" t="s">
        <v>106</v>
      </c>
      <c r="AU211" s="116" t="s">
        <v>54</v>
      </c>
      <c r="AV211" s="6" t="s">
        <v>54</v>
      </c>
      <c r="AW211" s="6" t="s">
        <v>21</v>
      </c>
      <c r="AX211" s="6" t="s">
        <v>44</v>
      </c>
      <c r="AY211" s="116" t="s">
        <v>100</v>
      </c>
    </row>
    <row r="212" spans="2:65" s="7" customFormat="1" ht="20.45" customHeight="1" x14ac:dyDescent="0.3">
      <c r="B212" s="117"/>
      <c r="C212" s="118"/>
      <c r="D212" s="118"/>
      <c r="E212" s="119" t="s">
        <v>1</v>
      </c>
      <c r="F212" s="151" t="s">
        <v>107</v>
      </c>
      <c r="G212" s="152"/>
      <c r="H212" s="152"/>
      <c r="I212" s="152"/>
      <c r="J212" s="118"/>
      <c r="K212" s="120">
        <v>192200</v>
      </c>
      <c r="L212" s="118"/>
      <c r="M212" s="118"/>
      <c r="N212" s="118"/>
      <c r="O212" s="118"/>
      <c r="P212" s="118"/>
      <c r="Q212" s="118"/>
      <c r="R212" s="121"/>
      <c r="T212" s="122"/>
      <c r="U212" s="118"/>
      <c r="V212" s="118"/>
      <c r="W212" s="118"/>
      <c r="X212" s="118"/>
      <c r="Y212" s="118"/>
      <c r="Z212" s="118"/>
      <c r="AA212" s="123"/>
      <c r="AT212" s="124" t="s">
        <v>106</v>
      </c>
      <c r="AU212" s="124" t="s">
        <v>54</v>
      </c>
      <c r="AV212" s="7" t="s">
        <v>105</v>
      </c>
      <c r="AW212" s="7" t="s">
        <v>21</v>
      </c>
      <c r="AX212" s="7" t="s">
        <v>45</v>
      </c>
      <c r="AY212" s="124" t="s">
        <v>100</v>
      </c>
    </row>
    <row r="213" spans="2:65" s="1" customFormat="1" ht="28.9" customHeight="1" x14ac:dyDescent="0.3">
      <c r="B213" s="73"/>
      <c r="C213" s="102" t="s">
        <v>184</v>
      </c>
      <c r="D213" s="102" t="s">
        <v>101</v>
      </c>
      <c r="E213" s="103" t="s">
        <v>185</v>
      </c>
      <c r="F213" s="153" t="s">
        <v>186</v>
      </c>
      <c r="G213" s="153"/>
      <c r="H213" s="153"/>
      <c r="I213" s="153"/>
      <c r="J213" s="104" t="s">
        <v>136</v>
      </c>
      <c r="K213" s="105">
        <v>3100</v>
      </c>
      <c r="L213" s="154">
        <v>0</v>
      </c>
      <c r="M213" s="154"/>
      <c r="N213" s="155">
        <f>ROUND(L213*K213,2)</f>
        <v>0</v>
      </c>
      <c r="O213" s="155"/>
      <c r="P213" s="155"/>
      <c r="Q213" s="155"/>
      <c r="R213" s="76"/>
      <c r="T213" s="106" t="s">
        <v>1</v>
      </c>
      <c r="U213" s="29" t="s">
        <v>27</v>
      </c>
      <c r="V213" s="25"/>
      <c r="W213" s="107">
        <f>V213*K213</f>
        <v>0</v>
      </c>
      <c r="X213" s="107">
        <v>0</v>
      </c>
      <c r="Y213" s="107">
        <f>X213*K213</f>
        <v>0</v>
      </c>
      <c r="Z213" s="107">
        <v>0</v>
      </c>
      <c r="AA213" s="108">
        <f>Z213*K213</f>
        <v>0</v>
      </c>
      <c r="AR213" s="12" t="s">
        <v>105</v>
      </c>
      <c r="AT213" s="12" t="s">
        <v>101</v>
      </c>
      <c r="AU213" s="12" t="s">
        <v>54</v>
      </c>
      <c r="AY213" s="12" t="s">
        <v>100</v>
      </c>
      <c r="BE213" s="53">
        <f>IF(U213="základní",N213,0)</f>
        <v>0</v>
      </c>
      <c r="BF213" s="53">
        <f>IF(U213="snížená",N213,0)</f>
        <v>0</v>
      </c>
      <c r="BG213" s="53">
        <f>IF(U213="zákl. přenesená",N213,0)</f>
        <v>0</v>
      </c>
      <c r="BH213" s="53">
        <f>IF(U213="sníž. přenesená",N213,0)</f>
        <v>0</v>
      </c>
      <c r="BI213" s="53">
        <f>IF(U213="nulová",N213,0)</f>
        <v>0</v>
      </c>
      <c r="BJ213" s="12" t="s">
        <v>45</v>
      </c>
      <c r="BK213" s="53">
        <f>ROUND(L213*K213,2)</f>
        <v>0</v>
      </c>
      <c r="BL213" s="12" t="s">
        <v>105</v>
      </c>
      <c r="BM213" s="12" t="s">
        <v>327</v>
      </c>
    </row>
    <row r="214" spans="2:65" s="6" customFormat="1" ht="20.45" customHeight="1" x14ac:dyDescent="0.3">
      <c r="B214" s="109"/>
      <c r="C214" s="110"/>
      <c r="D214" s="110"/>
      <c r="E214" s="111" t="s">
        <v>1</v>
      </c>
      <c r="F214" s="149" t="s">
        <v>321</v>
      </c>
      <c r="G214" s="150"/>
      <c r="H214" s="150"/>
      <c r="I214" s="150"/>
      <c r="J214" s="110"/>
      <c r="K214" s="112">
        <v>3100</v>
      </c>
      <c r="L214" s="110"/>
      <c r="M214" s="110"/>
      <c r="N214" s="110"/>
      <c r="O214" s="110"/>
      <c r="P214" s="110"/>
      <c r="Q214" s="110"/>
      <c r="R214" s="113"/>
      <c r="T214" s="114"/>
      <c r="U214" s="110"/>
      <c r="V214" s="110"/>
      <c r="W214" s="110"/>
      <c r="X214" s="110"/>
      <c r="Y214" s="110"/>
      <c r="Z214" s="110"/>
      <c r="AA214" s="115"/>
      <c r="AT214" s="116" t="s">
        <v>106</v>
      </c>
      <c r="AU214" s="116" t="s">
        <v>54</v>
      </c>
      <c r="AV214" s="6" t="s">
        <v>54</v>
      </c>
      <c r="AW214" s="6" t="s">
        <v>21</v>
      </c>
      <c r="AX214" s="6" t="s">
        <v>44</v>
      </c>
      <c r="AY214" s="116" t="s">
        <v>100</v>
      </c>
    </row>
    <row r="215" spans="2:65" s="7" customFormat="1" ht="20.45" customHeight="1" x14ac:dyDescent="0.3">
      <c r="B215" s="117"/>
      <c r="C215" s="118"/>
      <c r="D215" s="118"/>
      <c r="E215" s="119" t="s">
        <v>1</v>
      </c>
      <c r="F215" s="151" t="s">
        <v>107</v>
      </c>
      <c r="G215" s="152"/>
      <c r="H215" s="152"/>
      <c r="I215" s="152"/>
      <c r="J215" s="118"/>
      <c r="K215" s="120">
        <v>3100</v>
      </c>
      <c r="L215" s="118"/>
      <c r="M215" s="118"/>
      <c r="N215" s="118"/>
      <c r="O215" s="118"/>
      <c r="P215" s="118"/>
      <c r="Q215" s="118"/>
      <c r="R215" s="121"/>
      <c r="T215" s="122"/>
      <c r="U215" s="118"/>
      <c r="V215" s="118"/>
      <c r="W215" s="118"/>
      <c r="X215" s="118"/>
      <c r="Y215" s="118"/>
      <c r="Z215" s="118"/>
      <c r="AA215" s="123"/>
      <c r="AT215" s="124" t="s">
        <v>106</v>
      </c>
      <c r="AU215" s="124" t="s">
        <v>54</v>
      </c>
      <c r="AV215" s="7" t="s">
        <v>105</v>
      </c>
      <c r="AW215" s="7" t="s">
        <v>21</v>
      </c>
      <c r="AX215" s="7" t="s">
        <v>45</v>
      </c>
      <c r="AY215" s="124" t="s">
        <v>100</v>
      </c>
    </row>
    <row r="216" spans="2:65" s="1" customFormat="1" ht="20.45" customHeight="1" x14ac:dyDescent="0.3">
      <c r="B216" s="73"/>
      <c r="C216" s="102" t="s">
        <v>187</v>
      </c>
      <c r="D216" s="102" t="s">
        <v>101</v>
      </c>
      <c r="E216" s="103" t="s">
        <v>188</v>
      </c>
      <c r="F216" s="153" t="s">
        <v>189</v>
      </c>
      <c r="G216" s="153"/>
      <c r="H216" s="153"/>
      <c r="I216" s="153"/>
      <c r="J216" s="104" t="s">
        <v>190</v>
      </c>
      <c r="K216" s="105">
        <v>150</v>
      </c>
      <c r="L216" s="154">
        <v>0</v>
      </c>
      <c r="M216" s="154"/>
      <c r="N216" s="155">
        <f>ROUND(L216*K216,2)</f>
        <v>0</v>
      </c>
      <c r="O216" s="155"/>
      <c r="P216" s="155"/>
      <c r="Q216" s="155"/>
      <c r="R216" s="76"/>
      <c r="T216" s="106" t="s">
        <v>1</v>
      </c>
      <c r="U216" s="29" t="s">
        <v>27</v>
      </c>
      <c r="V216" s="25"/>
      <c r="W216" s="107">
        <f>V216*K216</f>
        <v>0</v>
      </c>
      <c r="X216" s="107">
        <v>0</v>
      </c>
      <c r="Y216" s="107">
        <f>X216*K216</f>
        <v>0</v>
      </c>
      <c r="Z216" s="107">
        <v>0</v>
      </c>
      <c r="AA216" s="108">
        <f>Z216*K216</f>
        <v>0</v>
      </c>
      <c r="AR216" s="12" t="s">
        <v>105</v>
      </c>
      <c r="AT216" s="12" t="s">
        <v>101</v>
      </c>
      <c r="AU216" s="12" t="s">
        <v>54</v>
      </c>
      <c r="AY216" s="12" t="s">
        <v>100</v>
      </c>
      <c r="BE216" s="53">
        <f>IF(U216="základní",N216,0)</f>
        <v>0</v>
      </c>
      <c r="BF216" s="53">
        <f>IF(U216="snížená",N216,0)</f>
        <v>0</v>
      </c>
      <c r="BG216" s="53">
        <f>IF(U216="zákl. přenesená",N216,0)</f>
        <v>0</v>
      </c>
      <c r="BH216" s="53">
        <f>IF(U216="sníž. přenesená",N216,0)</f>
        <v>0</v>
      </c>
      <c r="BI216" s="53">
        <f>IF(U216="nulová",N216,0)</f>
        <v>0</v>
      </c>
      <c r="BJ216" s="12" t="s">
        <v>45</v>
      </c>
      <c r="BK216" s="53">
        <f>ROUND(L216*K216,2)</f>
        <v>0</v>
      </c>
      <c r="BL216" s="12" t="s">
        <v>105</v>
      </c>
      <c r="BM216" s="12" t="s">
        <v>328</v>
      </c>
    </row>
    <row r="217" spans="2:65" s="6" customFormat="1" ht="20.45" customHeight="1" x14ac:dyDescent="0.3">
      <c r="B217" s="109"/>
      <c r="C217" s="110"/>
      <c r="D217" s="110"/>
      <c r="E217" s="111" t="s">
        <v>1</v>
      </c>
      <c r="F217" s="149" t="s">
        <v>329</v>
      </c>
      <c r="G217" s="150"/>
      <c r="H217" s="150"/>
      <c r="I217" s="150"/>
      <c r="J217" s="110"/>
      <c r="K217" s="112">
        <v>150</v>
      </c>
      <c r="L217" s="110"/>
      <c r="M217" s="110"/>
      <c r="N217" s="110"/>
      <c r="O217" s="110"/>
      <c r="P217" s="110"/>
      <c r="Q217" s="110"/>
      <c r="R217" s="113"/>
      <c r="T217" s="114"/>
      <c r="U217" s="110"/>
      <c r="V217" s="110"/>
      <c r="W217" s="110"/>
      <c r="X217" s="110"/>
      <c r="Y217" s="110"/>
      <c r="Z217" s="110"/>
      <c r="AA217" s="115"/>
      <c r="AT217" s="116" t="s">
        <v>106</v>
      </c>
      <c r="AU217" s="116" t="s">
        <v>54</v>
      </c>
      <c r="AV217" s="6" t="s">
        <v>54</v>
      </c>
      <c r="AW217" s="6" t="s">
        <v>21</v>
      </c>
      <c r="AX217" s="6" t="s">
        <v>44</v>
      </c>
      <c r="AY217" s="116" t="s">
        <v>100</v>
      </c>
    </row>
    <row r="218" spans="2:65" s="7" customFormat="1" ht="20.45" customHeight="1" x14ac:dyDescent="0.3">
      <c r="B218" s="117"/>
      <c r="C218" s="118"/>
      <c r="D218" s="118"/>
      <c r="E218" s="119" t="s">
        <v>1</v>
      </c>
      <c r="F218" s="151" t="s">
        <v>107</v>
      </c>
      <c r="G218" s="152"/>
      <c r="H218" s="152"/>
      <c r="I218" s="152"/>
      <c r="J218" s="118"/>
      <c r="K218" s="120">
        <v>150</v>
      </c>
      <c r="L218" s="118"/>
      <c r="M218" s="118"/>
      <c r="N218" s="118"/>
      <c r="O218" s="118"/>
      <c r="P218" s="118"/>
      <c r="Q218" s="118"/>
      <c r="R218" s="121"/>
      <c r="T218" s="122"/>
      <c r="U218" s="118"/>
      <c r="V218" s="118"/>
      <c r="W218" s="118"/>
      <c r="X218" s="118"/>
      <c r="Y218" s="118"/>
      <c r="Z218" s="118"/>
      <c r="AA218" s="123"/>
      <c r="AT218" s="124" t="s">
        <v>106</v>
      </c>
      <c r="AU218" s="124" t="s">
        <v>54</v>
      </c>
      <c r="AV218" s="7" t="s">
        <v>105</v>
      </c>
      <c r="AW218" s="7" t="s">
        <v>21</v>
      </c>
      <c r="AX218" s="7" t="s">
        <v>45</v>
      </c>
      <c r="AY218" s="124" t="s">
        <v>100</v>
      </c>
    </row>
    <row r="219" spans="2:65" s="1" customFormat="1" ht="28.9" customHeight="1" x14ac:dyDescent="0.3">
      <c r="B219" s="73"/>
      <c r="C219" s="102" t="s">
        <v>191</v>
      </c>
      <c r="D219" s="102" t="s">
        <v>101</v>
      </c>
      <c r="E219" s="103" t="s">
        <v>192</v>
      </c>
      <c r="F219" s="153" t="s">
        <v>193</v>
      </c>
      <c r="G219" s="153"/>
      <c r="H219" s="153"/>
      <c r="I219" s="153"/>
      <c r="J219" s="104" t="s">
        <v>190</v>
      </c>
      <c r="K219" s="105">
        <v>9300</v>
      </c>
      <c r="L219" s="154">
        <v>0</v>
      </c>
      <c r="M219" s="154"/>
      <c r="N219" s="155">
        <f>ROUND(L219*K219,2)</f>
        <v>0</v>
      </c>
      <c r="O219" s="155"/>
      <c r="P219" s="155"/>
      <c r="Q219" s="155"/>
      <c r="R219" s="76"/>
      <c r="T219" s="106" t="s">
        <v>1</v>
      </c>
      <c r="U219" s="29" t="s">
        <v>27</v>
      </c>
      <c r="V219" s="25"/>
      <c r="W219" s="107">
        <f>V219*K219</f>
        <v>0</v>
      </c>
      <c r="X219" s="107">
        <v>0</v>
      </c>
      <c r="Y219" s="107">
        <f>X219*K219</f>
        <v>0</v>
      </c>
      <c r="Z219" s="107">
        <v>0</v>
      </c>
      <c r="AA219" s="108">
        <f>Z219*K219</f>
        <v>0</v>
      </c>
      <c r="AR219" s="12" t="s">
        <v>105</v>
      </c>
      <c r="AT219" s="12" t="s">
        <v>101</v>
      </c>
      <c r="AU219" s="12" t="s">
        <v>54</v>
      </c>
      <c r="AY219" s="12" t="s">
        <v>100</v>
      </c>
      <c r="BE219" s="53">
        <f>IF(U219="základní",N219,0)</f>
        <v>0</v>
      </c>
      <c r="BF219" s="53">
        <f>IF(U219="snížená",N219,0)</f>
        <v>0</v>
      </c>
      <c r="BG219" s="53">
        <f>IF(U219="zákl. přenesená",N219,0)</f>
        <v>0</v>
      </c>
      <c r="BH219" s="53">
        <f>IF(U219="sníž. přenesená",N219,0)</f>
        <v>0</v>
      </c>
      <c r="BI219" s="53">
        <f>IF(U219="nulová",N219,0)</f>
        <v>0</v>
      </c>
      <c r="BJ219" s="12" t="s">
        <v>45</v>
      </c>
      <c r="BK219" s="53">
        <f>ROUND(L219*K219,2)</f>
        <v>0</v>
      </c>
      <c r="BL219" s="12" t="s">
        <v>105</v>
      </c>
      <c r="BM219" s="12" t="s">
        <v>330</v>
      </c>
    </row>
    <row r="220" spans="2:65" s="6" customFormat="1" ht="20.45" customHeight="1" x14ac:dyDescent="0.3">
      <c r="B220" s="109"/>
      <c r="C220" s="110"/>
      <c r="D220" s="110"/>
      <c r="E220" s="111" t="s">
        <v>1</v>
      </c>
      <c r="F220" s="149" t="s">
        <v>331</v>
      </c>
      <c r="G220" s="150"/>
      <c r="H220" s="150"/>
      <c r="I220" s="150"/>
      <c r="J220" s="110"/>
      <c r="K220" s="112">
        <v>9300</v>
      </c>
      <c r="L220" s="110"/>
      <c r="M220" s="110"/>
      <c r="N220" s="110"/>
      <c r="O220" s="110"/>
      <c r="P220" s="110"/>
      <c r="Q220" s="110"/>
      <c r="R220" s="113"/>
      <c r="T220" s="114"/>
      <c r="U220" s="110"/>
      <c r="V220" s="110"/>
      <c r="W220" s="110"/>
      <c r="X220" s="110"/>
      <c r="Y220" s="110"/>
      <c r="Z220" s="110"/>
      <c r="AA220" s="115"/>
      <c r="AT220" s="116" t="s">
        <v>106</v>
      </c>
      <c r="AU220" s="116" t="s">
        <v>54</v>
      </c>
      <c r="AV220" s="6" t="s">
        <v>54</v>
      </c>
      <c r="AW220" s="6" t="s">
        <v>21</v>
      </c>
      <c r="AX220" s="6" t="s">
        <v>44</v>
      </c>
      <c r="AY220" s="116" t="s">
        <v>100</v>
      </c>
    </row>
    <row r="221" spans="2:65" s="7" customFormat="1" ht="20.45" customHeight="1" x14ac:dyDescent="0.3">
      <c r="B221" s="117"/>
      <c r="C221" s="118"/>
      <c r="D221" s="118"/>
      <c r="E221" s="119" t="s">
        <v>1</v>
      </c>
      <c r="F221" s="151" t="s">
        <v>107</v>
      </c>
      <c r="G221" s="152"/>
      <c r="H221" s="152"/>
      <c r="I221" s="152"/>
      <c r="J221" s="118"/>
      <c r="K221" s="120">
        <v>9300</v>
      </c>
      <c r="L221" s="118"/>
      <c r="M221" s="118"/>
      <c r="N221" s="118"/>
      <c r="O221" s="118"/>
      <c r="P221" s="118"/>
      <c r="Q221" s="118"/>
      <c r="R221" s="121"/>
      <c r="T221" s="122"/>
      <c r="U221" s="118"/>
      <c r="V221" s="118"/>
      <c r="W221" s="118"/>
      <c r="X221" s="118"/>
      <c r="Y221" s="118"/>
      <c r="Z221" s="118"/>
      <c r="AA221" s="123"/>
      <c r="AT221" s="124" t="s">
        <v>106</v>
      </c>
      <c r="AU221" s="124" t="s">
        <v>54</v>
      </c>
      <c r="AV221" s="7" t="s">
        <v>105</v>
      </c>
      <c r="AW221" s="7" t="s">
        <v>21</v>
      </c>
      <c r="AX221" s="7" t="s">
        <v>45</v>
      </c>
      <c r="AY221" s="124" t="s">
        <v>100</v>
      </c>
    </row>
    <row r="222" spans="2:65" s="1" customFormat="1" ht="20.45" customHeight="1" x14ac:dyDescent="0.3">
      <c r="B222" s="73"/>
      <c r="C222" s="102" t="s">
        <v>194</v>
      </c>
      <c r="D222" s="102" t="s">
        <v>101</v>
      </c>
      <c r="E222" s="103" t="s">
        <v>195</v>
      </c>
      <c r="F222" s="153" t="s">
        <v>196</v>
      </c>
      <c r="G222" s="153"/>
      <c r="H222" s="153"/>
      <c r="I222" s="153"/>
      <c r="J222" s="104" t="s">
        <v>190</v>
      </c>
      <c r="K222" s="105">
        <v>150</v>
      </c>
      <c r="L222" s="154">
        <v>0</v>
      </c>
      <c r="M222" s="154"/>
      <c r="N222" s="155">
        <f>ROUND(L222*K222,2)</f>
        <v>0</v>
      </c>
      <c r="O222" s="155"/>
      <c r="P222" s="155"/>
      <c r="Q222" s="155"/>
      <c r="R222" s="76"/>
      <c r="T222" s="106" t="s">
        <v>1</v>
      </c>
      <c r="U222" s="29" t="s">
        <v>27</v>
      </c>
      <c r="V222" s="25"/>
      <c r="W222" s="107">
        <f>V222*K222</f>
        <v>0</v>
      </c>
      <c r="X222" s="107">
        <v>0</v>
      </c>
      <c r="Y222" s="107">
        <f>X222*K222</f>
        <v>0</v>
      </c>
      <c r="Z222" s="107">
        <v>0</v>
      </c>
      <c r="AA222" s="108">
        <f>Z222*K222</f>
        <v>0</v>
      </c>
      <c r="AR222" s="12" t="s">
        <v>105</v>
      </c>
      <c r="AT222" s="12" t="s">
        <v>101</v>
      </c>
      <c r="AU222" s="12" t="s">
        <v>54</v>
      </c>
      <c r="AY222" s="12" t="s">
        <v>100</v>
      </c>
      <c r="BE222" s="53">
        <f>IF(U222="základní",N222,0)</f>
        <v>0</v>
      </c>
      <c r="BF222" s="53">
        <f>IF(U222="snížená",N222,0)</f>
        <v>0</v>
      </c>
      <c r="BG222" s="53">
        <f>IF(U222="zákl. přenesená",N222,0)</f>
        <v>0</v>
      </c>
      <c r="BH222" s="53">
        <f>IF(U222="sníž. přenesená",N222,0)</f>
        <v>0</v>
      </c>
      <c r="BI222" s="53">
        <f>IF(U222="nulová",N222,0)</f>
        <v>0</v>
      </c>
      <c r="BJ222" s="12" t="s">
        <v>45</v>
      </c>
      <c r="BK222" s="53">
        <f>ROUND(L222*K222,2)</f>
        <v>0</v>
      </c>
      <c r="BL222" s="12" t="s">
        <v>105</v>
      </c>
      <c r="BM222" s="12" t="s">
        <v>332</v>
      </c>
    </row>
    <row r="223" spans="2:65" s="6" customFormat="1" ht="20.45" customHeight="1" x14ac:dyDescent="0.3">
      <c r="B223" s="109"/>
      <c r="C223" s="110"/>
      <c r="D223" s="110"/>
      <c r="E223" s="111" t="s">
        <v>1</v>
      </c>
      <c r="F223" s="149" t="s">
        <v>329</v>
      </c>
      <c r="G223" s="150"/>
      <c r="H223" s="150"/>
      <c r="I223" s="150"/>
      <c r="J223" s="110"/>
      <c r="K223" s="112">
        <v>150</v>
      </c>
      <c r="L223" s="110"/>
      <c r="M223" s="110"/>
      <c r="N223" s="110"/>
      <c r="O223" s="110"/>
      <c r="P223" s="110"/>
      <c r="Q223" s="110"/>
      <c r="R223" s="113"/>
      <c r="T223" s="114"/>
      <c r="U223" s="110"/>
      <c r="V223" s="110"/>
      <c r="W223" s="110"/>
      <c r="X223" s="110"/>
      <c r="Y223" s="110"/>
      <c r="Z223" s="110"/>
      <c r="AA223" s="115"/>
      <c r="AT223" s="116" t="s">
        <v>106</v>
      </c>
      <c r="AU223" s="116" t="s">
        <v>54</v>
      </c>
      <c r="AV223" s="6" t="s">
        <v>54</v>
      </c>
      <c r="AW223" s="6" t="s">
        <v>21</v>
      </c>
      <c r="AX223" s="6" t="s">
        <v>44</v>
      </c>
      <c r="AY223" s="116" t="s">
        <v>100</v>
      </c>
    </row>
    <row r="224" spans="2:65" s="7" customFormat="1" ht="20.45" customHeight="1" x14ac:dyDescent="0.3">
      <c r="B224" s="117"/>
      <c r="C224" s="118"/>
      <c r="D224" s="118"/>
      <c r="E224" s="119" t="s">
        <v>1</v>
      </c>
      <c r="F224" s="151" t="s">
        <v>107</v>
      </c>
      <c r="G224" s="152"/>
      <c r="H224" s="152"/>
      <c r="I224" s="152"/>
      <c r="J224" s="118"/>
      <c r="K224" s="120">
        <v>150</v>
      </c>
      <c r="L224" s="118"/>
      <c r="M224" s="118"/>
      <c r="N224" s="118"/>
      <c r="O224" s="118"/>
      <c r="P224" s="118"/>
      <c r="Q224" s="118"/>
      <c r="R224" s="121"/>
      <c r="T224" s="122"/>
      <c r="U224" s="118"/>
      <c r="V224" s="118"/>
      <c r="W224" s="118"/>
      <c r="X224" s="118"/>
      <c r="Y224" s="118"/>
      <c r="Z224" s="118"/>
      <c r="AA224" s="123"/>
      <c r="AT224" s="124" t="s">
        <v>106</v>
      </c>
      <c r="AU224" s="124" t="s">
        <v>54</v>
      </c>
      <c r="AV224" s="7" t="s">
        <v>105</v>
      </c>
      <c r="AW224" s="7" t="s">
        <v>21</v>
      </c>
      <c r="AX224" s="7" t="s">
        <v>45</v>
      </c>
      <c r="AY224" s="124" t="s">
        <v>100</v>
      </c>
    </row>
    <row r="225" spans="2:65" s="1" customFormat="1" ht="40.15" customHeight="1" x14ac:dyDescent="0.3">
      <c r="B225" s="73"/>
      <c r="C225" s="102" t="s">
        <v>197</v>
      </c>
      <c r="D225" s="102" t="s">
        <v>101</v>
      </c>
      <c r="E225" s="103" t="s">
        <v>281</v>
      </c>
      <c r="F225" s="153" t="s">
        <v>282</v>
      </c>
      <c r="G225" s="153"/>
      <c r="H225" s="153"/>
      <c r="I225" s="153"/>
      <c r="J225" s="104" t="s">
        <v>163</v>
      </c>
      <c r="K225" s="105">
        <v>16.263000000000002</v>
      </c>
      <c r="L225" s="154">
        <v>0</v>
      </c>
      <c r="M225" s="154"/>
      <c r="N225" s="155">
        <f>ROUND(L225*K225,2)</f>
        <v>0</v>
      </c>
      <c r="O225" s="155"/>
      <c r="P225" s="155"/>
      <c r="Q225" s="155"/>
      <c r="R225" s="76"/>
      <c r="T225" s="106" t="s">
        <v>1</v>
      </c>
      <c r="U225" s="29" t="s">
        <v>27</v>
      </c>
      <c r="V225" s="25"/>
      <c r="W225" s="107">
        <f>V225*K225</f>
        <v>0</v>
      </c>
      <c r="X225" s="107">
        <v>0</v>
      </c>
      <c r="Y225" s="107">
        <f>X225*K225</f>
        <v>0</v>
      </c>
      <c r="Z225" s="107">
        <v>0</v>
      </c>
      <c r="AA225" s="108">
        <f>Z225*K225</f>
        <v>0</v>
      </c>
      <c r="AR225" s="12" t="s">
        <v>105</v>
      </c>
      <c r="AT225" s="12" t="s">
        <v>101</v>
      </c>
      <c r="AU225" s="12" t="s">
        <v>54</v>
      </c>
      <c r="AY225" s="12" t="s">
        <v>100</v>
      </c>
      <c r="BE225" s="53">
        <f>IF(U225="základní",N225,0)</f>
        <v>0</v>
      </c>
      <c r="BF225" s="53">
        <f>IF(U225="snížená",N225,0)</f>
        <v>0</v>
      </c>
      <c r="BG225" s="53">
        <f>IF(U225="zákl. přenesená",N225,0)</f>
        <v>0</v>
      </c>
      <c r="BH225" s="53">
        <f>IF(U225="sníž. přenesená",N225,0)</f>
        <v>0</v>
      </c>
      <c r="BI225" s="53">
        <f>IF(U225="nulová",N225,0)</f>
        <v>0</v>
      </c>
      <c r="BJ225" s="12" t="s">
        <v>45</v>
      </c>
      <c r="BK225" s="53">
        <f>ROUND(L225*K225,2)</f>
        <v>0</v>
      </c>
      <c r="BL225" s="12" t="s">
        <v>105</v>
      </c>
      <c r="BM225" s="12" t="s">
        <v>333</v>
      </c>
    </row>
    <row r="226" spans="2:65" s="6" customFormat="1" ht="20.45" customHeight="1" x14ac:dyDescent="0.3">
      <c r="B226" s="109"/>
      <c r="C226" s="110"/>
      <c r="D226" s="110"/>
      <c r="E226" s="111" t="s">
        <v>1</v>
      </c>
      <c r="F226" s="149" t="s">
        <v>334</v>
      </c>
      <c r="G226" s="150"/>
      <c r="H226" s="150"/>
      <c r="I226" s="150"/>
      <c r="J226" s="110"/>
      <c r="K226" s="112">
        <v>16.263000000000002</v>
      </c>
      <c r="L226" s="110"/>
      <c r="M226" s="110"/>
      <c r="N226" s="110"/>
      <c r="O226" s="110"/>
      <c r="P226" s="110"/>
      <c r="Q226" s="110"/>
      <c r="R226" s="113"/>
      <c r="T226" s="114"/>
      <c r="U226" s="110"/>
      <c r="V226" s="110"/>
      <c r="W226" s="110"/>
      <c r="X226" s="110"/>
      <c r="Y226" s="110"/>
      <c r="Z226" s="110"/>
      <c r="AA226" s="115"/>
      <c r="AT226" s="116" t="s">
        <v>106</v>
      </c>
      <c r="AU226" s="116" t="s">
        <v>54</v>
      </c>
      <c r="AV226" s="6" t="s">
        <v>54</v>
      </c>
      <c r="AW226" s="6" t="s">
        <v>21</v>
      </c>
      <c r="AX226" s="6" t="s">
        <v>44</v>
      </c>
      <c r="AY226" s="116" t="s">
        <v>100</v>
      </c>
    </row>
    <row r="227" spans="2:65" s="7" customFormat="1" ht="20.45" customHeight="1" x14ac:dyDescent="0.3">
      <c r="B227" s="117"/>
      <c r="C227" s="118"/>
      <c r="D227" s="118"/>
      <c r="E227" s="119" t="s">
        <v>1</v>
      </c>
      <c r="F227" s="151" t="s">
        <v>107</v>
      </c>
      <c r="G227" s="152"/>
      <c r="H227" s="152"/>
      <c r="I227" s="152"/>
      <c r="J227" s="118"/>
      <c r="K227" s="120">
        <v>16.263000000000002</v>
      </c>
      <c r="L227" s="118"/>
      <c r="M227" s="118"/>
      <c r="N227" s="118"/>
      <c r="O227" s="118"/>
      <c r="P227" s="118"/>
      <c r="Q227" s="118"/>
      <c r="R227" s="121"/>
      <c r="T227" s="122"/>
      <c r="U227" s="118"/>
      <c r="V227" s="118"/>
      <c r="W227" s="118"/>
      <c r="X227" s="118"/>
      <c r="Y227" s="118"/>
      <c r="Z227" s="118"/>
      <c r="AA227" s="123"/>
      <c r="AT227" s="124" t="s">
        <v>106</v>
      </c>
      <c r="AU227" s="124" t="s">
        <v>54</v>
      </c>
      <c r="AV227" s="7" t="s">
        <v>105</v>
      </c>
      <c r="AW227" s="7" t="s">
        <v>21</v>
      </c>
      <c r="AX227" s="7" t="s">
        <v>45</v>
      </c>
      <c r="AY227" s="124" t="s">
        <v>100</v>
      </c>
    </row>
    <row r="228" spans="2:65" s="1" customFormat="1" ht="40.15" customHeight="1" x14ac:dyDescent="0.3">
      <c r="B228" s="73"/>
      <c r="C228" s="102" t="s">
        <v>198</v>
      </c>
      <c r="D228" s="102" t="s">
        <v>101</v>
      </c>
      <c r="E228" s="103" t="s">
        <v>199</v>
      </c>
      <c r="F228" s="153" t="s">
        <v>200</v>
      </c>
      <c r="G228" s="153"/>
      <c r="H228" s="153"/>
      <c r="I228" s="153"/>
      <c r="J228" s="104" t="s">
        <v>163</v>
      </c>
      <c r="K228" s="105">
        <v>20</v>
      </c>
      <c r="L228" s="154">
        <v>0</v>
      </c>
      <c r="M228" s="154"/>
      <c r="N228" s="155">
        <f>ROUND(L228*K228,2)</f>
        <v>0</v>
      </c>
      <c r="O228" s="155"/>
      <c r="P228" s="155"/>
      <c r="Q228" s="155"/>
      <c r="R228" s="76"/>
      <c r="T228" s="106" t="s">
        <v>1</v>
      </c>
      <c r="U228" s="29" t="s">
        <v>27</v>
      </c>
      <c r="V228" s="25"/>
      <c r="W228" s="107">
        <f>V228*K228</f>
        <v>0</v>
      </c>
      <c r="X228" s="107">
        <v>0</v>
      </c>
      <c r="Y228" s="107">
        <f>X228*K228</f>
        <v>0</v>
      </c>
      <c r="Z228" s="107">
        <v>0</v>
      </c>
      <c r="AA228" s="108">
        <f>Z228*K228</f>
        <v>0</v>
      </c>
      <c r="AR228" s="12" t="s">
        <v>105</v>
      </c>
      <c r="AT228" s="12" t="s">
        <v>101</v>
      </c>
      <c r="AU228" s="12" t="s">
        <v>54</v>
      </c>
      <c r="AY228" s="12" t="s">
        <v>100</v>
      </c>
      <c r="BE228" s="53">
        <f>IF(U228="základní",N228,0)</f>
        <v>0</v>
      </c>
      <c r="BF228" s="53">
        <f>IF(U228="snížená",N228,0)</f>
        <v>0</v>
      </c>
      <c r="BG228" s="53">
        <f>IF(U228="zákl. přenesená",N228,0)</f>
        <v>0</v>
      </c>
      <c r="BH228" s="53">
        <f>IF(U228="sníž. přenesená",N228,0)</f>
        <v>0</v>
      </c>
      <c r="BI228" s="53">
        <f>IF(U228="nulová",N228,0)</f>
        <v>0</v>
      </c>
      <c r="BJ228" s="12" t="s">
        <v>45</v>
      </c>
      <c r="BK228" s="53">
        <f>ROUND(L228*K228,2)</f>
        <v>0</v>
      </c>
      <c r="BL228" s="12" t="s">
        <v>105</v>
      </c>
      <c r="BM228" s="12" t="s">
        <v>335</v>
      </c>
    </row>
    <row r="229" spans="2:65" s="6" customFormat="1" ht="20.45" customHeight="1" x14ac:dyDescent="0.3">
      <c r="B229" s="109"/>
      <c r="C229" s="110"/>
      <c r="D229" s="110"/>
      <c r="E229" s="111" t="s">
        <v>1</v>
      </c>
      <c r="F229" s="149" t="s">
        <v>279</v>
      </c>
      <c r="G229" s="150"/>
      <c r="H229" s="150"/>
      <c r="I229" s="150"/>
      <c r="J229" s="110"/>
      <c r="K229" s="112">
        <v>20</v>
      </c>
      <c r="L229" s="110"/>
      <c r="M229" s="110"/>
      <c r="N229" s="110"/>
      <c r="O229" s="110"/>
      <c r="P229" s="110"/>
      <c r="Q229" s="110"/>
      <c r="R229" s="113"/>
      <c r="T229" s="114"/>
      <c r="U229" s="110"/>
      <c r="V229" s="110"/>
      <c r="W229" s="110"/>
      <c r="X229" s="110"/>
      <c r="Y229" s="110"/>
      <c r="Z229" s="110"/>
      <c r="AA229" s="115"/>
      <c r="AT229" s="116" t="s">
        <v>106</v>
      </c>
      <c r="AU229" s="116" t="s">
        <v>54</v>
      </c>
      <c r="AV229" s="6" t="s">
        <v>54</v>
      </c>
      <c r="AW229" s="6" t="s">
        <v>21</v>
      </c>
      <c r="AX229" s="6" t="s">
        <v>44</v>
      </c>
      <c r="AY229" s="116" t="s">
        <v>100</v>
      </c>
    </row>
    <row r="230" spans="2:65" s="7" customFormat="1" ht="20.45" customHeight="1" x14ac:dyDescent="0.3">
      <c r="B230" s="117"/>
      <c r="C230" s="118"/>
      <c r="D230" s="118"/>
      <c r="E230" s="119" t="s">
        <v>1</v>
      </c>
      <c r="F230" s="151" t="s">
        <v>107</v>
      </c>
      <c r="G230" s="152"/>
      <c r="H230" s="152"/>
      <c r="I230" s="152"/>
      <c r="J230" s="118"/>
      <c r="K230" s="120">
        <v>20</v>
      </c>
      <c r="L230" s="118"/>
      <c r="M230" s="118"/>
      <c r="N230" s="118"/>
      <c r="O230" s="118"/>
      <c r="P230" s="118"/>
      <c r="Q230" s="118"/>
      <c r="R230" s="121"/>
      <c r="T230" s="122"/>
      <c r="U230" s="118"/>
      <c r="V230" s="118"/>
      <c r="W230" s="118"/>
      <c r="X230" s="118"/>
      <c r="Y230" s="118"/>
      <c r="Z230" s="118"/>
      <c r="AA230" s="123"/>
      <c r="AT230" s="124" t="s">
        <v>106</v>
      </c>
      <c r="AU230" s="124" t="s">
        <v>54</v>
      </c>
      <c r="AV230" s="7" t="s">
        <v>105</v>
      </c>
      <c r="AW230" s="7" t="s">
        <v>21</v>
      </c>
      <c r="AX230" s="7" t="s">
        <v>45</v>
      </c>
      <c r="AY230" s="124" t="s">
        <v>100</v>
      </c>
    </row>
    <row r="231" spans="2:65" s="1" customFormat="1" ht="40.15" customHeight="1" x14ac:dyDescent="0.3">
      <c r="B231" s="73"/>
      <c r="C231" s="102" t="s">
        <v>201</v>
      </c>
      <c r="D231" s="102" t="s">
        <v>101</v>
      </c>
      <c r="E231" s="103" t="s">
        <v>202</v>
      </c>
      <c r="F231" s="153" t="s">
        <v>203</v>
      </c>
      <c r="G231" s="153"/>
      <c r="H231" s="153"/>
      <c r="I231" s="153"/>
      <c r="J231" s="104" t="s">
        <v>163</v>
      </c>
      <c r="K231" s="105">
        <v>40</v>
      </c>
      <c r="L231" s="154">
        <v>0</v>
      </c>
      <c r="M231" s="154"/>
      <c r="N231" s="155">
        <f>ROUND(L231*K231,2)</f>
        <v>0</v>
      </c>
      <c r="O231" s="155"/>
      <c r="P231" s="155"/>
      <c r="Q231" s="155"/>
      <c r="R231" s="76"/>
      <c r="T231" s="106" t="s">
        <v>1</v>
      </c>
      <c r="U231" s="29" t="s">
        <v>27</v>
      </c>
      <c r="V231" s="25"/>
      <c r="W231" s="107">
        <f>V231*K231</f>
        <v>0</v>
      </c>
      <c r="X231" s="107">
        <v>0</v>
      </c>
      <c r="Y231" s="107">
        <f>X231*K231</f>
        <v>0</v>
      </c>
      <c r="Z231" s="107">
        <v>0</v>
      </c>
      <c r="AA231" s="108">
        <f>Z231*K231</f>
        <v>0</v>
      </c>
      <c r="AR231" s="12" t="s">
        <v>105</v>
      </c>
      <c r="AT231" s="12" t="s">
        <v>101</v>
      </c>
      <c r="AU231" s="12" t="s">
        <v>54</v>
      </c>
      <c r="AY231" s="12" t="s">
        <v>100</v>
      </c>
      <c r="BE231" s="53">
        <f>IF(U231="základní",N231,0)</f>
        <v>0</v>
      </c>
      <c r="BF231" s="53">
        <f>IF(U231="snížená",N231,0)</f>
        <v>0</v>
      </c>
      <c r="BG231" s="53">
        <f>IF(U231="zákl. přenesená",N231,0)</f>
        <v>0</v>
      </c>
      <c r="BH231" s="53">
        <f>IF(U231="sníž. přenesená",N231,0)</f>
        <v>0</v>
      </c>
      <c r="BI231" s="53">
        <f>IF(U231="nulová",N231,0)</f>
        <v>0</v>
      </c>
      <c r="BJ231" s="12" t="s">
        <v>45</v>
      </c>
      <c r="BK231" s="53">
        <f>ROUND(L231*K231,2)</f>
        <v>0</v>
      </c>
      <c r="BL231" s="12" t="s">
        <v>105</v>
      </c>
      <c r="BM231" s="12" t="s">
        <v>336</v>
      </c>
    </row>
    <row r="232" spans="2:65" s="6" customFormat="1" ht="20.45" customHeight="1" x14ac:dyDescent="0.3">
      <c r="B232" s="109"/>
      <c r="C232" s="110"/>
      <c r="D232" s="110"/>
      <c r="E232" s="111" t="s">
        <v>1</v>
      </c>
      <c r="F232" s="149" t="s">
        <v>204</v>
      </c>
      <c r="G232" s="150"/>
      <c r="H232" s="150"/>
      <c r="I232" s="150"/>
      <c r="J232" s="110"/>
      <c r="K232" s="112">
        <v>40</v>
      </c>
      <c r="L232" s="110"/>
      <c r="M232" s="110"/>
      <c r="N232" s="110"/>
      <c r="O232" s="110"/>
      <c r="P232" s="110"/>
      <c r="Q232" s="110"/>
      <c r="R232" s="113"/>
      <c r="T232" s="114"/>
      <c r="U232" s="110"/>
      <c r="V232" s="110"/>
      <c r="W232" s="110"/>
      <c r="X232" s="110"/>
      <c r="Y232" s="110"/>
      <c r="Z232" s="110"/>
      <c r="AA232" s="115"/>
      <c r="AT232" s="116" t="s">
        <v>106</v>
      </c>
      <c r="AU232" s="116" t="s">
        <v>54</v>
      </c>
      <c r="AV232" s="6" t="s">
        <v>54</v>
      </c>
      <c r="AW232" s="6" t="s">
        <v>21</v>
      </c>
      <c r="AX232" s="6" t="s">
        <v>44</v>
      </c>
      <c r="AY232" s="116" t="s">
        <v>100</v>
      </c>
    </row>
    <row r="233" spans="2:65" s="7" customFormat="1" ht="20.45" customHeight="1" x14ac:dyDescent="0.3">
      <c r="B233" s="117"/>
      <c r="C233" s="118"/>
      <c r="D233" s="118"/>
      <c r="E233" s="119" t="s">
        <v>1</v>
      </c>
      <c r="F233" s="151" t="s">
        <v>107</v>
      </c>
      <c r="G233" s="152"/>
      <c r="H233" s="152"/>
      <c r="I233" s="152"/>
      <c r="J233" s="118"/>
      <c r="K233" s="120">
        <v>40</v>
      </c>
      <c r="L233" s="118"/>
      <c r="M233" s="118"/>
      <c r="N233" s="118"/>
      <c r="O233" s="118"/>
      <c r="P233" s="118"/>
      <c r="Q233" s="118"/>
      <c r="R233" s="121"/>
      <c r="T233" s="122"/>
      <c r="U233" s="118"/>
      <c r="V233" s="118"/>
      <c r="W233" s="118"/>
      <c r="X233" s="118"/>
      <c r="Y233" s="118"/>
      <c r="Z233" s="118"/>
      <c r="AA233" s="123"/>
      <c r="AT233" s="124" t="s">
        <v>106</v>
      </c>
      <c r="AU233" s="124" t="s">
        <v>54</v>
      </c>
      <c r="AV233" s="7" t="s">
        <v>105</v>
      </c>
      <c r="AW233" s="7" t="s">
        <v>21</v>
      </c>
      <c r="AX233" s="7" t="s">
        <v>45</v>
      </c>
      <c r="AY233" s="124" t="s">
        <v>100</v>
      </c>
    </row>
    <row r="234" spans="2:65" s="1" customFormat="1" ht="40.15" customHeight="1" x14ac:dyDescent="0.3">
      <c r="B234" s="73"/>
      <c r="C234" s="125" t="s">
        <v>205</v>
      </c>
      <c r="D234" s="125" t="s">
        <v>165</v>
      </c>
      <c r="E234" s="126" t="s">
        <v>206</v>
      </c>
      <c r="F234" s="162" t="s">
        <v>207</v>
      </c>
      <c r="G234" s="162"/>
      <c r="H234" s="162"/>
      <c r="I234" s="162"/>
      <c r="J234" s="127" t="s">
        <v>208</v>
      </c>
      <c r="K234" s="128">
        <v>86262.5</v>
      </c>
      <c r="L234" s="163">
        <v>0</v>
      </c>
      <c r="M234" s="163"/>
      <c r="N234" s="164">
        <f>ROUND(L234*K234,2)</f>
        <v>0</v>
      </c>
      <c r="O234" s="155"/>
      <c r="P234" s="155"/>
      <c r="Q234" s="155"/>
      <c r="R234" s="76"/>
      <c r="T234" s="106" t="s">
        <v>1</v>
      </c>
      <c r="U234" s="29" t="s">
        <v>27</v>
      </c>
      <c r="V234" s="25"/>
      <c r="W234" s="107">
        <f>V234*K234</f>
        <v>0</v>
      </c>
      <c r="X234" s="107">
        <v>0</v>
      </c>
      <c r="Y234" s="107">
        <f>X234*K234</f>
        <v>0</v>
      </c>
      <c r="Z234" s="107">
        <v>0</v>
      </c>
      <c r="AA234" s="108">
        <f>Z234*K234</f>
        <v>0</v>
      </c>
      <c r="AR234" s="12" t="s">
        <v>124</v>
      </c>
      <c r="AT234" s="12" t="s">
        <v>165</v>
      </c>
      <c r="AU234" s="12" t="s">
        <v>54</v>
      </c>
      <c r="AY234" s="12" t="s">
        <v>100</v>
      </c>
      <c r="BE234" s="53">
        <f>IF(U234="základní",N234,0)</f>
        <v>0</v>
      </c>
      <c r="BF234" s="53">
        <f>IF(U234="snížená",N234,0)</f>
        <v>0</v>
      </c>
      <c r="BG234" s="53">
        <f>IF(U234="zákl. přenesená",N234,0)</f>
        <v>0</v>
      </c>
      <c r="BH234" s="53">
        <f>IF(U234="sníž. přenesená",N234,0)</f>
        <v>0</v>
      </c>
      <c r="BI234" s="53">
        <f>IF(U234="nulová",N234,0)</f>
        <v>0</v>
      </c>
      <c r="BJ234" s="12" t="s">
        <v>45</v>
      </c>
      <c r="BK234" s="53">
        <f>ROUND(L234*K234,2)</f>
        <v>0</v>
      </c>
      <c r="BL234" s="12" t="s">
        <v>105</v>
      </c>
      <c r="BM234" s="12" t="s">
        <v>337</v>
      </c>
    </row>
    <row r="235" spans="2:65" s="6" customFormat="1" ht="20.45" customHeight="1" x14ac:dyDescent="0.3">
      <c r="B235" s="109"/>
      <c r="C235" s="110"/>
      <c r="D235" s="110"/>
      <c r="E235" s="111" t="s">
        <v>1</v>
      </c>
      <c r="F235" s="149" t="s">
        <v>338</v>
      </c>
      <c r="G235" s="150"/>
      <c r="H235" s="150"/>
      <c r="I235" s="150"/>
      <c r="J235" s="110"/>
      <c r="K235" s="112">
        <v>86262.5</v>
      </c>
      <c r="L235" s="110"/>
      <c r="M235" s="110"/>
      <c r="N235" s="110"/>
      <c r="O235" s="110"/>
      <c r="P235" s="110"/>
      <c r="Q235" s="110"/>
      <c r="R235" s="113"/>
      <c r="T235" s="114"/>
      <c r="U235" s="110"/>
      <c r="V235" s="110"/>
      <c r="W235" s="110"/>
      <c r="X235" s="110"/>
      <c r="Y235" s="110"/>
      <c r="Z235" s="110"/>
      <c r="AA235" s="115"/>
      <c r="AT235" s="116" t="s">
        <v>106</v>
      </c>
      <c r="AU235" s="116" t="s">
        <v>54</v>
      </c>
      <c r="AV235" s="6" t="s">
        <v>54</v>
      </c>
      <c r="AW235" s="6" t="s">
        <v>21</v>
      </c>
      <c r="AX235" s="6" t="s">
        <v>44</v>
      </c>
      <c r="AY235" s="116" t="s">
        <v>100</v>
      </c>
    </row>
    <row r="236" spans="2:65" s="7" customFormat="1" ht="20.45" customHeight="1" x14ac:dyDescent="0.3">
      <c r="B236" s="117"/>
      <c r="C236" s="118"/>
      <c r="D236" s="118"/>
      <c r="E236" s="119" t="s">
        <v>1</v>
      </c>
      <c r="F236" s="151" t="s">
        <v>107</v>
      </c>
      <c r="G236" s="152"/>
      <c r="H236" s="152"/>
      <c r="I236" s="152"/>
      <c r="J236" s="118"/>
      <c r="K236" s="120">
        <v>86262.5</v>
      </c>
      <c r="L236" s="118"/>
      <c r="M236" s="118"/>
      <c r="N236" s="118"/>
      <c r="O236" s="118"/>
      <c r="P236" s="118"/>
      <c r="Q236" s="118"/>
      <c r="R236" s="121"/>
      <c r="T236" s="122"/>
      <c r="U236" s="118"/>
      <c r="V236" s="118"/>
      <c r="W236" s="118"/>
      <c r="X236" s="118"/>
      <c r="Y236" s="118"/>
      <c r="Z236" s="118"/>
      <c r="AA236" s="123"/>
      <c r="AT236" s="124" t="s">
        <v>106</v>
      </c>
      <c r="AU236" s="124" t="s">
        <v>54</v>
      </c>
      <c r="AV236" s="7" t="s">
        <v>105</v>
      </c>
      <c r="AW236" s="7" t="s">
        <v>21</v>
      </c>
      <c r="AX236" s="7" t="s">
        <v>45</v>
      </c>
      <c r="AY236" s="124" t="s">
        <v>100</v>
      </c>
    </row>
    <row r="237" spans="2:65" s="1" customFormat="1" ht="28.9" customHeight="1" x14ac:dyDescent="0.3">
      <c r="B237" s="73"/>
      <c r="C237" s="125" t="s">
        <v>209</v>
      </c>
      <c r="D237" s="125" t="s">
        <v>165</v>
      </c>
      <c r="E237" s="126" t="s">
        <v>210</v>
      </c>
      <c r="F237" s="162" t="s">
        <v>211</v>
      </c>
      <c r="G237" s="162"/>
      <c r="H237" s="162"/>
      <c r="I237" s="162"/>
      <c r="J237" s="127" t="s">
        <v>212</v>
      </c>
      <c r="K237" s="128">
        <v>1</v>
      </c>
      <c r="L237" s="163">
        <v>0</v>
      </c>
      <c r="M237" s="163"/>
      <c r="N237" s="164">
        <f>ROUND(L237*K237,2)</f>
        <v>0</v>
      </c>
      <c r="O237" s="155"/>
      <c r="P237" s="155"/>
      <c r="Q237" s="155"/>
      <c r="R237" s="76"/>
      <c r="T237" s="106" t="s">
        <v>1</v>
      </c>
      <c r="U237" s="29" t="s">
        <v>27</v>
      </c>
      <c r="V237" s="25"/>
      <c r="W237" s="107">
        <f>V237*K237</f>
        <v>0</v>
      </c>
      <c r="X237" s="107">
        <v>0</v>
      </c>
      <c r="Y237" s="107">
        <f>X237*K237</f>
        <v>0</v>
      </c>
      <c r="Z237" s="107">
        <v>0</v>
      </c>
      <c r="AA237" s="108">
        <f>Z237*K237</f>
        <v>0</v>
      </c>
      <c r="AR237" s="12" t="s">
        <v>124</v>
      </c>
      <c r="AT237" s="12" t="s">
        <v>165</v>
      </c>
      <c r="AU237" s="12" t="s">
        <v>54</v>
      </c>
      <c r="AY237" s="12" t="s">
        <v>100</v>
      </c>
      <c r="BE237" s="53">
        <f>IF(U237="základní",N237,0)</f>
        <v>0</v>
      </c>
      <c r="BF237" s="53">
        <f>IF(U237="snížená",N237,0)</f>
        <v>0</v>
      </c>
      <c r="BG237" s="53">
        <f>IF(U237="zákl. přenesená",N237,0)</f>
        <v>0</v>
      </c>
      <c r="BH237" s="53">
        <f>IF(U237="sníž. přenesená",N237,0)</f>
        <v>0</v>
      </c>
      <c r="BI237" s="53">
        <f>IF(U237="nulová",N237,0)</f>
        <v>0</v>
      </c>
      <c r="BJ237" s="12" t="s">
        <v>45</v>
      </c>
      <c r="BK237" s="53">
        <f>ROUND(L237*K237,2)</f>
        <v>0</v>
      </c>
      <c r="BL237" s="12" t="s">
        <v>105</v>
      </c>
      <c r="BM237" s="12" t="s">
        <v>339</v>
      </c>
    </row>
    <row r="238" spans="2:65" s="6" customFormat="1" ht="20.45" customHeight="1" x14ac:dyDescent="0.3">
      <c r="B238" s="109"/>
      <c r="C238" s="110"/>
      <c r="D238" s="110"/>
      <c r="E238" s="111" t="s">
        <v>1</v>
      </c>
      <c r="F238" s="149" t="s">
        <v>45</v>
      </c>
      <c r="G238" s="150"/>
      <c r="H238" s="150"/>
      <c r="I238" s="150"/>
      <c r="J238" s="110"/>
      <c r="K238" s="112">
        <v>1</v>
      </c>
      <c r="L238" s="110"/>
      <c r="M238" s="110"/>
      <c r="N238" s="110"/>
      <c r="O238" s="110"/>
      <c r="P238" s="110"/>
      <c r="Q238" s="110"/>
      <c r="R238" s="113"/>
      <c r="T238" s="114"/>
      <c r="U238" s="110"/>
      <c r="V238" s="110"/>
      <c r="W238" s="110"/>
      <c r="X238" s="110"/>
      <c r="Y238" s="110"/>
      <c r="Z238" s="110"/>
      <c r="AA238" s="115"/>
      <c r="AT238" s="116" t="s">
        <v>106</v>
      </c>
      <c r="AU238" s="116" t="s">
        <v>54</v>
      </c>
      <c r="AV238" s="6" t="s">
        <v>54</v>
      </c>
      <c r="AW238" s="6" t="s">
        <v>21</v>
      </c>
      <c r="AX238" s="6" t="s">
        <v>44</v>
      </c>
      <c r="AY238" s="116" t="s">
        <v>100</v>
      </c>
    </row>
    <row r="239" spans="2:65" s="7" customFormat="1" ht="20.45" customHeight="1" x14ac:dyDescent="0.3">
      <c r="B239" s="117"/>
      <c r="C239" s="118"/>
      <c r="D239" s="118"/>
      <c r="E239" s="119" t="s">
        <v>1</v>
      </c>
      <c r="F239" s="151" t="s">
        <v>107</v>
      </c>
      <c r="G239" s="152"/>
      <c r="H239" s="152"/>
      <c r="I239" s="152"/>
      <c r="J239" s="118"/>
      <c r="K239" s="120">
        <v>1</v>
      </c>
      <c r="L239" s="118"/>
      <c r="M239" s="118"/>
      <c r="N239" s="118"/>
      <c r="O239" s="118"/>
      <c r="P239" s="118"/>
      <c r="Q239" s="118"/>
      <c r="R239" s="121"/>
      <c r="T239" s="122"/>
      <c r="U239" s="118"/>
      <c r="V239" s="118"/>
      <c r="W239" s="118"/>
      <c r="X239" s="118"/>
      <c r="Y239" s="118"/>
      <c r="Z239" s="118"/>
      <c r="AA239" s="123"/>
      <c r="AT239" s="124" t="s">
        <v>106</v>
      </c>
      <c r="AU239" s="124" t="s">
        <v>54</v>
      </c>
      <c r="AV239" s="7" t="s">
        <v>105</v>
      </c>
      <c r="AW239" s="7" t="s">
        <v>21</v>
      </c>
      <c r="AX239" s="7" t="s">
        <v>45</v>
      </c>
      <c r="AY239" s="124" t="s">
        <v>100</v>
      </c>
    </row>
    <row r="240" spans="2:65" s="5" customFormat="1" ht="29.85" customHeight="1" x14ac:dyDescent="0.3">
      <c r="B240" s="91"/>
      <c r="C240" s="92"/>
      <c r="D240" s="101" t="s">
        <v>68</v>
      </c>
      <c r="E240" s="101"/>
      <c r="F240" s="101"/>
      <c r="G240" s="101"/>
      <c r="H240" s="101"/>
      <c r="I240" s="101"/>
      <c r="J240" s="101"/>
      <c r="K240" s="101"/>
      <c r="L240" s="101"/>
      <c r="M240" s="101"/>
      <c r="N240" s="158">
        <f>BK240</f>
        <v>0</v>
      </c>
      <c r="O240" s="159"/>
      <c r="P240" s="159"/>
      <c r="Q240" s="159"/>
      <c r="R240" s="94"/>
      <c r="T240" s="95"/>
      <c r="U240" s="92"/>
      <c r="V240" s="92"/>
      <c r="W240" s="96">
        <f>W241</f>
        <v>0</v>
      </c>
      <c r="X240" s="92"/>
      <c r="Y240" s="96">
        <f>Y241</f>
        <v>0</v>
      </c>
      <c r="Z240" s="92"/>
      <c r="AA240" s="97">
        <f>AA241</f>
        <v>0</v>
      </c>
      <c r="AR240" s="98" t="s">
        <v>45</v>
      </c>
      <c r="AT240" s="99" t="s">
        <v>43</v>
      </c>
      <c r="AU240" s="99" t="s">
        <v>45</v>
      </c>
      <c r="AY240" s="98" t="s">
        <v>100</v>
      </c>
      <c r="BK240" s="100">
        <f>BK241</f>
        <v>0</v>
      </c>
    </row>
    <row r="241" spans="2:65" s="1" customFormat="1" ht="28.9" customHeight="1" x14ac:dyDescent="0.3">
      <c r="B241" s="73"/>
      <c r="C241" s="102" t="s">
        <v>213</v>
      </c>
      <c r="D241" s="102" t="s">
        <v>101</v>
      </c>
      <c r="E241" s="103" t="s">
        <v>214</v>
      </c>
      <c r="F241" s="153" t="s">
        <v>215</v>
      </c>
      <c r="G241" s="153"/>
      <c r="H241" s="153"/>
      <c r="I241" s="153"/>
      <c r="J241" s="104" t="s">
        <v>163</v>
      </c>
      <c r="K241" s="105">
        <v>1776.2919999999999</v>
      </c>
      <c r="L241" s="154">
        <v>0</v>
      </c>
      <c r="M241" s="154"/>
      <c r="N241" s="155">
        <f>ROUND(L241*K241,2)</f>
        <v>0</v>
      </c>
      <c r="O241" s="155"/>
      <c r="P241" s="155"/>
      <c r="Q241" s="155"/>
      <c r="R241" s="76"/>
      <c r="T241" s="106" t="s">
        <v>1</v>
      </c>
      <c r="U241" s="29" t="s">
        <v>27</v>
      </c>
      <c r="V241" s="25"/>
      <c r="W241" s="107">
        <f>V241*K241</f>
        <v>0</v>
      </c>
      <c r="X241" s="107">
        <v>0</v>
      </c>
      <c r="Y241" s="107">
        <f>X241*K241</f>
        <v>0</v>
      </c>
      <c r="Z241" s="107">
        <v>0</v>
      </c>
      <c r="AA241" s="108">
        <f>Z241*K241</f>
        <v>0</v>
      </c>
      <c r="AR241" s="12" t="s">
        <v>105</v>
      </c>
      <c r="AT241" s="12" t="s">
        <v>101</v>
      </c>
      <c r="AU241" s="12" t="s">
        <v>54</v>
      </c>
      <c r="AY241" s="12" t="s">
        <v>100</v>
      </c>
      <c r="BE241" s="53">
        <f>IF(U241="základní",N241,0)</f>
        <v>0</v>
      </c>
      <c r="BF241" s="53">
        <f>IF(U241="snížená",N241,0)</f>
        <v>0</v>
      </c>
      <c r="BG241" s="53">
        <f>IF(U241="zákl. přenesená",N241,0)</f>
        <v>0</v>
      </c>
      <c r="BH241" s="53">
        <f>IF(U241="sníž. přenesená",N241,0)</f>
        <v>0</v>
      </c>
      <c r="BI241" s="53">
        <f>IF(U241="nulová",N241,0)</f>
        <v>0</v>
      </c>
      <c r="BJ241" s="12" t="s">
        <v>45</v>
      </c>
      <c r="BK241" s="53">
        <f>ROUND(L241*K241,2)</f>
        <v>0</v>
      </c>
      <c r="BL241" s="12" t="s">
        <v>105</v>
      </c>
      <c r="BM241" s="12" t="s">
        <v>340</v>
      </c>
    </row>
    <row r="242" spans="2:65" s="5" customFormat="1" ht="37.35" customHeight="1" x14ac:dyDescent="0.35">
      <c r="B242" s="91"/>
      <c r="C242" s="92"/>
      <c r="D242" s="93" t="s">
        <v>69</v>
      </c>
      <c r="E242" s="93"/>
      <c r="F242" s="93"/>
      <c r="G242" s="93"/>
      <c r="H242" s="93"/>
      <c r="I242" s="93"/>
      <c r="J242" s="93"/>
      <c r="K242" s="93"/>
      <c r="L242" s="93"/>
      <c r="M242" s="93"/>
      <c r="N242" s="160">
        <f>BK242</f>
        <v>0</v>
      </c>
      <c r="O242" s="161"/>
      <c r="P242" s="161"/>
      <c r="Q242" s="161"/>
      <c r="R242" s="94"/>
      <c r="T242" s="95"/>
      <c r="U242" s="92"/>
      <c r="V242" s="92"/>
      <c r="W242" s="96">
        <f>W243</f>
        <v>0</v>
      </c>
      <c r="X242" s="92"/>
      <c r="Y242" s="96">
        <f>Y243</f>
        <v>8.5399999999999991</v>
      </c>
      <c r="Z242" s="92"/>
      <c r="AA242" s="97">
        <f>AA243</f>
        <v>0</v>
      </c>
      <c r="AR242" s="98" t="s">
        <v>54</v>
      </c>
      <c r="AT242" s="99" t="s">
        <v>43</v>
      </c>
      <c r="AU242" s="99" t="s">
        <v>44</v>
      </c>
      <c r="AY242" s="98" t="s">
        <v>100</v>
      </c>
      <c r="BK242" s="100">
        <f>BK243</f>
        <v>0</v>
      </c>
    </row>
    <row r="243" spans="2:65" s="5" customFormat="1" ht="19.899999999999999" customHeight="1" x14ac:dyDescent="0.3">
      <c r="B243" s="91"/>
      <c r="C243" s="92"/>
      <c r="D243" s="101" t="s">
        <v>70</v>
      </c>
      <c r="E243" s="101"/>
      <c r="F243" s="101"/>
      <c r="G243" s="101"/>
      <c r="H243" s="101"/>
      <c r="I243" s="101"/>
      <c r="J243" s="101"/>
      <c r="K243" s="101"/>
      <c r="L243" s="101"/>
      <c r="M243" s="101"/>
      <c r="N243" s="158">
        <f>BK243</f>
        <v>0</v>
      </c>
      <c r="O243" s="159"/>
      <c r="P243" s="159"/>
      <c r="Q243" s="159"/>
      <c r="R243" s="94"/>
      <c r="T243" s="95"/>
      <c r="U243" s="92"/>
      <c r="V243" s="92"/>
      <c r="W243" s="96">
        <f>SUM(W244:W265)</f>
        <v>0</v>
      </c>
      <c r="X243" s="92"/>
      <c r="Y243" s="96">
        <f>SUM(Y244:Y265)</f>
        <v>8.5399999999999991</v>
      </c>
      <c r="Z243" s="92"/>
      <c r="AA243" s="97">
        <f>SUM(AA244:AA265)</f>
        <v>0</v>
      </c>
      <c r="AR243" s="98" t="s">
        <v>54</v>
      </c>
      <c r="AT243" s="99" t="s">
        <v>43</v>
      </c>
      <c r="AU243" s="99" t="s">
        <v>45</v>
      </c>
      <c r="AY243" s="98" t="s">
        <v>100</v>
      </c>
      <c r="BK243" s="100">
        <f>SUM(BK244:BK265)</f>
        <v>0</v>
      </c>
    </row>
    <row r="244" spans="2:65" s="1" customFormat="1" ht="20.45" customHeight="1" x14ac:dyDescent="0.3">
      <c r="B244" s="73"/>
      <c r="C244" s="102" t="s">
        <v>216</v>
      </c>
      <c r="D244" s="102" t="s">
        <v>101</v>
      </c>
      <c r="E244" s="103" t="s">
        <v>217</v>
      </c>
      <c r="F244" s="153" t="s">
        <v>218</v>
      </c>
      <c r="G244" s="153"/>
      <c r="H244" s="153"/>
      <c r="I244" s="153"/>
      <c r="J244" s="104" t="s">
        <v>136</v>
      </c>
      <c r="K244" s="105">
        <v>2846.663</v>
      </c>
      <c r="L244" s="154">
        <v>0</v>
      </c>
      <c r="M244" s="154"/>
      <c r="N244" s="155">
        <f>ROUND(L244*K244,2)</f>
        <v>0</v>
      </c>
      <c r="O244" s="155"/>
      <c r="P244" s="155"/>
      <c r="Q244" s="155"/>
      <c r="R244" s="76"/>
      <c r="T244" s="106" t="s">
        <v>1</v>
      </c>
      <c r="U244" s="29" t="s">
        <v>27</v>
      </c>
      <c r="V244" s="25"/>
      <c r="W244" s="107">
        <f>V244*K244</f>
        <v>0</v>
      </c>
      <c r="X244" s="107">
        <v>0</v>
      </c>
      <c r="Y244" s="107">
        <f>X244*K244</f>
        <v>0</v>
      </c>
      <c r="Z244" s="107">
        <v>0</v>
      </c>
      <c r="AA244" s="108">
        <f>Z244*K244</f>
        <v>0</v>
      </c>
      <c r="AR244" s="12" t="s">
        <v>148</v>
      </c>
      <c r="AT244" s="12" t="s">
        <v>101</v>
      </c>
      <c r="AU244" s="12" t="s">
        <v>54</v>
      </c>
      <c r="AY244" s="12" t="s">
        <v>100</v>
      </c>
      <c r="BE244" s="53">
        <f>IF(U244="základní",N244,0)</f>
        <v>0</v>
      </c>
      <c r="BF244" s="53">
        <f>IF(U244="snížená",N244,0)</f>
        <v>0</v>
      </c>
      <c r="BG244" s="53">
        <f>IF(U244="zákl. přenesená",N244,0)</f>
        <v>0</v>
      </c>
      <c r="BH244" s="53">
        <f>IF(U244="sníž. přenesená",N244,0)</f>
        <v>0</v>
      </c>
      <c r="BI244" s="53">
        <f>IF(U244="nulová",N244,0)</f>
        <v>0</v>
      </c>
      <c r="BJ244" s="12" t="s">
        <v>45</v>
      </c>
      <c r="BK244" s="53">
        <f>ROUND(L244*K244,2)</f>
        <v>0</v>
      </c>
      <c r="BL244" s="12" t="s">
        <v>148</v>
      </c>
      <c r="BM244" s="12" t="s">
        <v>341</v>
      </c>
    </row>
    <row r="245" spans="2:65" s="6" customFormat="1" ht="20.45" customHeight="1" x14ac:dyDescent="0.3">
      <c r="B245" s="109"/>
      <c r="C245" s="110"/>
      <c r="D245" s="110"/>
      <c r="E245" s="111" t="s">
        <v>1</v>
      </c>
      <c r="F245" s="149" t="s">
        <v>342</v>
      </c>
      <c r="G245" s="150"/>
      <c r="H245" s="150"/>
      <c r="I245" s="150"/>
      <c r="J245" s="110"/>
      <c r="K245" s="112">
        <v>2846.663</v>
      </c>
      <c r="L245" s="110"/>
      <c r="M245" s="110"/>
      <c r="N245" s="110"/>
      <c r="O245" s="110"/>
      <c r="P245" s="110"/>
      <c r="Q245" s="110"/>
      <c r="R245" s="113"/>
      <c r="T245" s="114"/>
      <c r="U245" s="110"/>
      <c r="V245" s="110"/>
      <c r="W245" s="110"/>
      <c r="X245" s="110"/>
      <c r="Y245" s="110"/>
      <c r="Z245" s="110"/>
      <c r="AA245" s="115"/>
      <c r="AT245" s="116" t="s">
        <v>106</v>
      </c>
      <c r="AU245" s="116" t="s">
        <v>54</v>
      </c>
      <c r="AV245" s="6" t="s">
        <v>54</v>
      </c>
      <c r="AW245" s="6" t="s">
        <v>21</v>
      </c>
      <c r="AX245" s="6" t="s">
        <v>44</v>
      </c>
      <c r="AY245" s="116" t="s">
        <v>100</v>
      </c>
    </row>
    <row r="246" spans="2:65" s="7" customFormat="1" ht="20.45" customHeight="1" x14ac:dyDescent="0.3">
      <c r="B246" s="117"/>
      <c r="C246" s="118"/>
      <c r="D246" s="118"/>
      <c r="E246" s="119" t="s">
        <v>1</v>
      </c>
      <c r="F246" s="151" t="s">
        <v>107</v>
      </c>
      <c r="G246" s="152"/>
      <c r="H246" s="152"/>
      <c r="I246" s="152"/>
      <c r="J246" s="118"/>
      <c r="K246" s="120">
        <v>2846.663</v>
      </c>
      <c r="L246" s="118"/>
      <c r="M246" s="118"/>
      <c r="N246" s="118"/>
      <c r="O246" s="118"/>
      <c r="P246" s="118"/>
      <c r="Q246" s="118"/>
      <c r="R246" s="121"/>
      <c r="T246" s="122"/>
      <c r="U246" s="118"/>
      <c r="V246" s="118"/>
      <c r="W246" s="118"/>
      <c r="X246" s="118"/>
      <c r="Y246" s="118"/>
      <c r="Z246" s="118"/>
      <c r="AA246" s="123"/>
      <c r="AT246" s="124" t="s">
        <v>106</v>
      </c>
      <c r="AU246" s="124" t="s">
        <v>54</v>
      </c>
      <c r="AV246" s="7" t="s">
        <v>105</v>
      </c>
      <c r="AW246" s="7" t="s">
        <v>21</v>
      </c>
      <c r="AX246" s="7" t="s">
        <v>45</v>
      </c>
      <c r="AY246" s="124" t="s">
        <v>100</v>
      </c>
    </row>
    <row r="247" spans="2:65" s="1" customFormat="1" ht="20.45" customHeight="1" x14ac:dyDescent="0.3">
      <c r="B247" s="73"/>
      <c r="C247" s="102" t="s">
        <v>219</v>
      </c>
      <c r="D247" s="102" t="s">
        <v>101</v>
      </c>
      <c r="E247" s="103" t="s">
        <v>220</v>
      </c>
      <c r="F247" s="153" t="s">
        <v>221</v>
      </c>
      <c r="G247" s="153"/>
      <c r="H247" s="153"/>
      <c r="I247" s="153"/>
      <c r="J247" s="104" t="s">
        <v>136</v>
      </c>
      <c r="K247" s="105">
        <v>2846.663</v>
      </c>
      <c r="L247" s="154">
        <v>0</v>
      </c>
      <c r="M247" s="154"/>
      <c r="N247" s="155">
        <f>ROUND(L247*K247,2)</f>
        <v>0</v>
      </c>
      <c r="O247" s="155"/>
      <c r="P247" s="155"/>
      <c r="Q247" s="155"/>
      <c r="R247" s="76"/>
      <c r="T247" s="106" t="s">
        <v>1</v>
      </c>
      <c r="U247" s="29" t="s">
        <v>27</v>
      </c>
      <c r="V247" s="25"/>
      <c r="W247" s="107">
        <f>V247*K247</f>
        <v>0</v>
      </c>
      <c r="X247" s="107">
        <v>0</v>
      </c>
      <c r="Y247" s="107">
        <f>X247*K247</f>
        <v>0</v>
      </c>
      <c r="Z247" s="107">
        <v>0</v>
      </c>
      <c r="AA247" s="108">
        <f>Z247*K247</f>
        <v>0</v>
      </c>
      <c r="AR247" s="12" t="s">
        <v>148</v>
      </c>
      <c r="AT247" s="12" t="s">
        <v>101</v>
      </c>
      <c r="AU247" s="12" t="s">
        <v>54</v>
      </c>
      <c r="AY247" s="12" t="s">
        <v>100</v>
      </c>
      <c r="BE247" s="53">
        <f>IF(U247="základní",N247,0)</f>
        <v>0</v>
      </c>
      <c r="BF247" s="53">
        <f>IF(U247="snížená",N247,0)</f>
        <v>0</v>
      </c>
      <c r="BG247" s="53">
        <f>IF(U247="zákl. přenesená",N247,0)</f>
        <v>0</v>
      </c>
      <c r="BH247" s="53">
        <f>IF(U247="sníž. přenesená",N247,0)</f>
        <v>0</v>
      </c>
      <c r="BI247" s="53">
        <f>IF(U247="nulová",N247,0)</f>
        <v>0</v>
      </c>
      <c r="BJ247" s="12" t="s">
        <v>45</v>
      </c>
      <c r="BK247" s="53">
        <f>ROUND(L247*K247,2)</f>
        <v>0</v>
      </c>
      <c r="BL247" s="12" t="s">
        <v>148</v>
      </c>
      <c r="BM247" s="12" t="s">
        <v>343</v>
      </c>
    </row>
    <row r="248" spans="2:65" s="6" customFormat="1" ht="20.45" customHeight="1" x14ac:dyDescent="0.3">
      <c r="B248" s="109"/>
      <c r="C248" s="110"/>
      <c r="D248" s="110"/>
      <c r="E248" s="111" t="s">
        <v>1</v>
      </c>
      <c r="F248" s="149" t="s">
        <v>342</v>
      </c>
      <c r="G248" s="150"/>
      <c r="H248" s="150"/>
      <c r="I248" s="150"/>
      <c r="J248" s="110"/>
      <c r="K248" s="112">
        <v>2846.663</v>
      </c>
      <c r="L248" s="110"/>
      <c r="M248" s="110"/>
      <c r="N248" s="110"/>
      <c r="O248" s="110"/>
      <c r="P248" s="110"/>
      <c r="Q248" s="110"/>
      <c r="R248" s="113"/>
      <c r="T248" s="114"/>
      <c r="U248" s="110"/>
      <c r="V248" s="110"/>
      <c r="W248" s="110"/>
      <c r="X248" s="110"/>
      <c r="Y248" s="110"/>
      <c r="Z248" s="110"/>
      <c r="AA248" s="115"/>
      <c r="AT248" s="116" t="s">
        <v>106</v>
      </c>
      <c r="AU248" s="116" t="s">
        <v>54</v>
      </c>
      <c r="AV248" s="6" t="s">
        <v>54</v>
      </c>
      <c r="AW248" s="6" t="s">
        <v>21</v>
      </c>
      <c r="AX248" s="6" t="s">
        <v>44</v>
      </c>
      <c r="AY248" s="116" t="s">
        <v>100</v>
      </c>
    </row>
    <row r="249" spans="2:65" s="7" customFormat="1" ht="20.45" customHeight="1" x14ac:dyDescent="0.3">
      <c r="B249" s="117"/>
      <c r="C249" s="118"/>
      <c r="D249" s="118"/>
      <c r="E249" s="119" t="s">
        <v>1</v>
      </c>
      <c r="F249" s="151" t="s">
        <v>107</v>
      </c>
      <c r="G249" s="152"/>
      <c r="H249" s="152"/>
      <c r="I249" s="152"/>
      <c r="J249" s="118"/>
      <c r="K249" s="120">
        <v>2846.663</v>
      </c>
      <c r="L249" s="118"/>
      <c r="M249" s="118"/>
      <c r="N249" s="118"/>
      <c r="O249" s="118"/>
      <c r="P249" s="118"/>
      <c r="Q249" s="118"/>
      <c r="R249" s="121"/>
      <c r="T249" s="122"/>
      <c r="U249" s="118"/>
      <c r="V249" s="118"/>
      <c r="W249" s="118"/>
      <c r="X249" s="118"/>
      <c r="Y249" s="118"/>
      <c r="Z249" s="118"/>
      <c r="AA249" s="123"/>
      <c r="AT249" s="124" t="s">
        <v>106</v>
      </c>
      <c r="AU249" s="124" t="s">
        <v>54</v>
      </c>
      <c r="AV249" s="7" t="s">
        <v>105</v>
      </c>
      <c r="AW249" s="7" t="s">
        <v>21</v>
      </c>
      <c r="AX249" s="7" t="s">
        <v>45</v>
      </c>
      <c r="AY249" s="124" t="s">
        <v>100</v>
      </c>
    </row>
    <row r="250" spans="2:65" s="1" customFormat="1" ht="40.15" customHeight="1" x14ac:dyDescent="0.3">
      <c r="B250" s="73"/>
      <c r="C250" s="102" t="s">
        <v>222</v>
      </c>
      <c r="D250" s="102" t="s">
        <v>101</v>
      </c>
      <c r="E250" s="103" t="s">
        <v>223</v>
      </c>
      <c r="F250" s="153" t="s">
        <v>224</v>
      </c>
      <c r="G250" s="153"/>
      <c r="H250" s="153"/>
      <c r="I250" s="153"/>
      <c r="J250" s="104" t="s">
        <v>136</v>
      </c>
      <c r="K250" s="105">
        <v>2846.663</v>
      </c>
      <c r="L250" s="154">
        <v>0</v>
      </c>
      <c r="M250" s="154"/>
      <c r="N250" s="155">
        <f>ROUND(L250*K250,2)</f>
        <v>0</v>
      </c>
      <c r="O250" s="155"/>
      <c r="P250" s="155"/>
      <c r="Q250" s="155"/>
      <c r="R250" s="76"/>
      <c r="T250" s="106" t="s">
        <v>1</v>
      </c>
      <c r="U250" s="29" t="s">
        <v>27</v>
      </c>
      <c r="V250" s="25"/>
      <c r="W250" s="107">
        <f>V250*K250</f>
        <v>0</v>
      </c>
      <c r="X250" s="107">
        <v>0</v>
      </c>
      <c r="Y250" s="107">
        <f>X250*K250</f>
        <v>0</v>
      </c>
      <c r="Z250" s="107">
        <v>0</v>
      </c>
      <c r="AA250" s="108">
        <f>Z250*K250</f>
        <v>0</v>
      </c>
      <c r="AR250" s="12" t="s">
        <v>148</v>
      </c>
      <c r="AT250" s="12" t="s">
        <v>101</v>
      </c>
      <c r="AU250" s="12" t="s">
        <v>54</v>
      </c>
      <c r="AY250" s="12" t="s">
        <v>100</v>
      </c>
      <c r="BE250" s="53">
        <f>IF(U250="základní",N250,0)</f>
        <v>0</v>
      </c>
      <c r="BF250" s="53">
        <f>IF(U250="snížená",N250,0)</f>
        <v>0</v>
      </c>
      <c r="BG250" s="53">
        <f>IF(U250="zákl. přenesená",N250,0)</f>
        <v>0</v>
      </c>
      <c r="BH250" s="53">
        <f>IF(U250="sníž. přenesená",N250,0)</f>
        <v>0</v>
      </c>
      <c r="BI250" s="53">
        <f>IF(U250="nulová",N250,0)</f>
        <v>0</v>
      </c>
      <c r="BJ250" s="12" t="s">
        <v>45</v>
      </c>
      <c r="BK250" s="53">
        <f>ROUND(L250*K250,2)</f>
        <v>0</v>
      </c>
      <c r="BL250" s="12" t="s">
        <v>148</v>
      </c>
      <c r="BM250" s="12" t="s">
        <v>344</v>
      </c>
    </row>
    <row r="251" spans="2:65" s="6" customFormat="1" ht="20.45" customHeight="1" x14ac:dyDescent="0.3">
      <c r="B251" s="109"/>
      <c r="C251" s="110"/>
      <c r="D251" s="110"/>
      <c r="E251" s="111" t="s">
        <v>1</v>
      </c>
      <c r="F251" s="149" t="s">
        <v>342</v>
      </c>
      <c r="G251" s="150"/>
      <c r="H251" s="150"/>
      <c r="I251" s="150"/>
      <c r="J251" s="110"/>
      <c r="K251" s="112">
        <v>2846.663</v>
      </c>
      <c r="L251" s="110"/>
      <c r="M251" s="110"/>
      <c r="N251" s="110"/>
      <c r="O251" s="110"/>
      <c r="P251" s="110"/>
      <c r="Q251" s="110"/>
      <c r="R251" s="113"/>
      <c r="T251" s="114"/>
      <c r="U251" s="110"/>
      <c r="V251" s="110"/>
      <c r="W251" s="110"/>
      <c r="X251" s="110"/>
      <c r="Y251" s="110"/>
      <c r="Z251" s="110"/>
      <c r="AA251" s="115"/>
      <c r="AT251" s="116" t="s">
        <v>106</v>
      </c>
      <c r="AU251" s="116" t="s">
        <v>54</v>
      </c>
      <c r="AV251" s="6" t="s">
        <v>54</v>
      </c>
      <c r="AW251" s="6" t="s">
        <v>21</v>
      </c>
      <c r="AX251" s="6" t="s">
        <v>44</v>
      </c>
      <c r="AY251" s="116" t="s">
        <v>100</v>
      </c>
    </row>
    <row r="252" spans="2:65" s="7" customFormat="1" ht="20.45" customHeight="1" x14ac:dyDescent="0.3">
      <c r="B252" s="117"/>
      <c r="C252" s="118"/>
      <c r="D252" s="118"/>
      <c r="E252" s="119" t="s">
        <v>1</v>
      </c>
      <c r="F252" s="151" t="s">
        <v>107</v>
      </c>
      <c r="G252" s="152"/>
      <c r="H252" s="152"/>
      <c r="I252" s="152"/>
      <c r="J252" s="118"/>
      <c r="K252" s="120">
        <v>2846.663</v>
      </c>
      <c r="L252" s="118"/>
      <c r="M252" s="118"/>
      <c r="N252" s="118"/>
      <c r="O252" s="118"/>
      <c r="P252" s="118"/>
      <c r="Q252" s="118"/>
      <c r="R252" s="121"/>
      <c r="T252" s="122"/>
      <c r="U252" s="118"/>
      <c r="V252" s="118"/>
      <c r="W252" s="118"/>
      <c r="X252" s="118"/>
      <c r="Y252" s="118"/>
      <c r="Z252" s="118"/>
      <c r="AA252" s="123"/>
      <c r="AT252" s="124" t="s">
        <v>106</v>
      </c>
      <c r="AU252" s="124" t="s">
        <v>54</v>
      </c>
      <c r="AV252" s="7" t="s">
        <v>105</v>
      </c>
      <c r="AW252" s="7" t="s">
        <v>21</v>
      </c>
      <c r="AX252" s="7" t="s">
        <v>45</v>
      </c>
      <c r="AY252" s="124" t="s">
        <v>100</v>
      </c>
    </row>
    <row r="253" spans="2:65" s="1" customFormat="1" ht="28.9" customHeight="1" x14ac:dyDescent="0.3">
      <c r="B253" s="73"/>
      <c r="C253" s="125" t="s">
        <v>225</v>
      </c>
      <c r="D253" s="125" t="s">
        <v>165</v>
      </c>
      <c r="E253" s="126" t="s">
        <v>226</v>
      </c>
      <c r="F253" s="162" t="s">
        <v>227</v>
      </c>
      <c r="G253" s="162"/>
      <c r="H253" s="162"/>
      <c r="I253" s="162"/>
      <c r="J253" s="127" t="s">
        <v>163</v>
      </c>
      <c r="K253" s="128">
        <v>8.5399999999999991</v>
      </c>
      <c r="L253" s="163">
        <v>0</v>
      </c>
      <c r="M253" s="163"/>
      <c r="N253" s="164">
        <f>ROUND(L253*K253,2)</f>
        <v>0</v>
      </c>
      <c r="O253" s="155"/>
      <c r="P253" s="155"/>
      <c r="Q253" s="155"/>
      <c r="R253" s="76"/>
      <c r="T253" s="106" t="s">
        <v>1</v>
      </c>
      <c r="U253" s="29" t="s">
        <v>27</v>
      </c>
      <c r="V253" s="25"/>
      <c r="W253" s="107">
        <f>V253*K253</f>
        <v>0</v>
      </c>
      <c r="X253" s="107">
        <v>1</v>
      </c>
      <c r="Y253" s="107">
        <f>X253*K253</f>
        <v>8.5399999999999991</v>
      </c>
      <c r="Z253" s="107">
        <v>0</v>
      </c>
      <c r="AA253" s="108">
        <f>Z253*K253</f>
        <v>0</v>
      </c>
      <c r="AR253" s="12" t="s">
        <v>198</v>
      </c>
      <c r="AT253" s="12" t="s">
        <v>165</v>
      </c>
      <c r="AU253" s="12" t="s">
        <v>54</v>
      </c>
      <c r="AY253" s="12" t="s">
        <v>100</v>
      </c>
      <c r="BE253" s="53">
        <f>IF(U253="základní",N253,0)</f>
        <v>0</v>
      </c>
      <c r="BF253" s="53">
        <f>IF(U253="snížená",N253,0)</f>
        <v>0</v>
      </c>
      <c r="BG253" s="53">
        <f>IF(U253="zákl. přenesená",N253,0)</f>
        <v>0</v>
      </c>
      <c r="BH253" s="53">
        <f>IF(U253="sníž. přenesená",N253,0)</f>
        <v>0</v>
      </c>
      <c r="BI253" s="53">
        <f>IF(U253="nulová",N253,0)</f>
        <v>0</v>
      </c>
      <c r="BJ253" s="12" t="s">
        <v>45</v>
      </c>
      <c r="BK253" s="53">
        <f>ROUND(L253*K253,2)</f>
        <v>0</v>
      </c>
      <c r="BL253" s="12" t="s">
        <v>148</v>
      </c>
      <c r="BM253" s="12" t="s">
        <v>345</v>
      </c>
    </row>
    <row r="254" spans="2:65" s="1" customFormat="1" ht="40.15" customHeight="1" x14ac:dyDescent="0.3">
      <c r="B254" s="73"/>
      <c r="C254" s="102" t="s">
        <v>228</v>
      </c>
      <c r="D254" s="102" t="s">
        <v>101</v>
      </c>
      <c r="E254" s="103" t="s">
        <v>229</v>
      </c>
      <c r="F254" s="153" t="s">
        <v>230</v>
      </c>
      <c r="G254" s="153"/>
      <c r="H254" s="153"/>
      <c r="I254" s="153"/>
      <c r="J254" s="104" t="s">
        <v>136</v>
      </c>
      <c r="K254" s="105">
        <v>2846.663</v>
      </c>
      <c r="L254" s="154">
        <v>0</v>
      </c>
      <c r="M254" s="154"/>
      <c r="N254" s="155">
        <f>ROUND(L254*K254,2)</f>
        <v>0</v>
      </c>
      <c r="O254" s="155"/>
      <c r="P254" s="155"/>
      <c r="Q254" s="155"/>
      <c r="R254" s="76"/>
      <c r="T254" s="106" t="s">
        <v>1</v>
      </c>
      <c r="U254" s="29" t="s">
        <v>27</v>
      </c>
      <c r="V254" s="25"/>
      <c r="W254" s="107">
        <f>V254*K254</f>
        <v>0</v>
      </c>
      <c r="X254" s="107">
        <v>0</v>
      </c>
      <c r="Y254" s="107">
        <f>X254*K254</f>
        <v>0</v>
      </c>
      <c r="Z254" s="107">
        <v>0</v>
      </c>
      <c r="AA254" s="108">
        <f>Z254*K254</f>
        <v>0</v>
      </c>
      <c r="AR254" s="12" t="s">
        <v>148</v>
      </c>
      <c r="AT254" s="12" t="s">
        <v>101</v>
      </c>
      <c r="AU254" s="12" t="s">
        <v>54</v>
      </c>
      <c r="AY254" s="12" t="s">
        <v>100</v>
      </c>
      <c r="BE254" s="53">
        <f>IF(U254="základní",N254,0)</f>
        <v>0</v>
      </c>
      <c r="BF254" s="53">
        <f>IF(U254="snížená",N254,0)</f>
        <v>0</v>
      </c>
      <c r="BG254" s="53">
        <f>IF(U254="zákl. přenesená",N254,0)</f>
        <v>0</v>
      </c>
      <c r="BH254" s="53">
        <f>IF(U254="sníž. přenesená",N254,0)</f>
        <v>0</v>
      </c>
      <c r="BI254" s="53">
        <f>IF(U254="nulová",N254,0)</f>
        <v>0</v>
      </c>
      <c r="BJ254" s="12" t="s">
        <v>45</v>
      </c>
      <c r="BK254" s="53">
        <f>ROUND(L254*K254,2)</f>
        <v>0</v>
      </c>
      <c r="BL254" s="12" t="s">
        <v>148</v>
      </c>
      <c r="BM254" s="12" t="s">
        <v>346</v>
      </c>
    </row>
    <row r="255" spans="2:65" s="6" customFormat="1" ht="20.45" customHeight="1" x14ac:dyDescent="0.3">
      <c r="B255" s="109"/>
      <c r="C255" s="110"/>
      <c r="D255" s="110"/>
      <c r="E255" s="111" t="s">
        <v>1</v>
      </c>
      <c r="F255" s="149" t="s">
        <v>342</v>
      </c>
      <c r="G255" s="150"/>
      <c r="H255" s="150"/>
      <c r="I255" s="150"/>
      <c r="J255" s="110"/>
      <c r="K255" s="112">
        <v>2846.663</v>
      </c>
      <c r="L255" s="110"/>
      <c r="M255" s="110"/>
      <c r="N255" s="110"/>
      <c r="O255" s="110"/>
      <c r="P255" s="110"/>
      <c r="Q255" s="110"/>
      <c r="R255" s="113"/>
      <c r="T255" s="114"/>
      <c r="U255" s="110"/>
      <c r="V255" s="110"/>
      <c r="W255" s="110"/>
      <c r="X255" s="110"/>
      <c r="Y255" s="110"/>
      <c r="Z255" s="110"/>
      <c r="AA255" s="115"/>
      <c r="AT255" s="116" t="s">
        <v>106</v>
      </c>
      <c r="AU255" s="116" t="s">
        <v>54</v>
      </c>
      <c r="AV255" s="6" t="s">
        <v>54</v>
      </c>
      <c r="AW255" s="6" t="s">
        <v>21</v>
      </c>
      <c r="AX255" s="6" t="s">
        <v>44</v>
      </c>
      <c r="AY255" s="116" t="s">
        <v>100</v>
      </c>
    </row>
    <row r="256" spans="2:65" s="7" customFormat="1" ht="20.45" customHeight="1" x14ac:dyDescent="0.3">
      <c r="B256" s="117"/>
      <c r="C256" s="118"/>
      <c r="D256" s="118"/>
      <c r="E256" s="119" t="s">
        <v>1</v>
      </c>
      <c r="F256" s="151" t="s">
        <v>107</v>
      </c>
      <c r="G256" s="152"/>
      <c r="H256" s="152"/>
      <c r="I256" s="152"/>
      <c r="J256" s="118"/>
      <c r="K256" s="120">
        <v>2846.663</v>
      </c>
      <c r="L256" s="118"/>
      <c r="M256" s="118"/>
      <c r="N256" s="118"/>
      <c r="O256" s="118"/>
      <c r="P256" s="118"/>
      <c r="Q256" s="118"/>
      <c r="R256" s="121"/>
      <c r="T256" s="122"/>
      <c r="U256" s="118"/>
      <c r="V256" s="118"/>
      <c r="W256" s="118"/>
      <c r="X256" s="118"/>
      <c r="Y256" s="118"/>
      <c r="Z256" s="118"/>
      <c r="AA256" s="123"/>
      <c r="AT256" s="124" t="s">
        <v>106</v>
      </c>
      <c r="AU256" s="124" t="s">
        <v>54</v>
      </c>
      <c r="AV256" s="7" t="s">
        <v>105</v>
      </c>
      <c r="AW256" s="7" t="s">
        <v>21</v>
      </c>
      <c r="AX256" s="7" t="s">
        <v>45</v>
      </c>
      <c r="AY256" s="124" t="s">
        <v>100</v>
      </c>
    </row>
    <row r="257" spans="2:65" s="1" customFormat="1" ht="40.15" customHeight="1" x14ac:dyDescent="0.3">
      <c r="B257" s="73"/>
      <c r="C257" s="102" t="s">
        <v>231</v>
      </c>
      <c r="D257" s="102" t="s">
        <v>101</v>
      </c>
      <c r="E257" s="103" t="s">
        <v>232</v>
      </c>
      <c r="F257" s="153" t="s">
        <v>233</v>
      </c>
      <c r="G257" s="153"/>
      <c r="H257" s="153"/>
      <c r="I257" s="153"/>
      <c r="J257" s="104" t="s">
        <v>136</v>
      </c>
      <c r="K257" s="105">
        <v>2846.663</v>
      </c>
      <c r="L257" s="154">
        <v>0</v>
      </c>
      <c r="M257" s="154"/>
      <c r="N257" s="155">
        <f>ROUND(L257*K257,2)</f>
        <v>0</v>
      </c>
      <c r="O257" s="155"/>
      <c r="P257" s="155"/>
      <c r="Q257" s="155"/>
      <c r="R257" s="76"/>
      <c r="T257" s="106" t="s">
        <v>1</v>
      </c>
      <c r="U257" s="29" t="s">
        <v>27</v>
      </c>
      <c r="V257" s="25"/>
      <c r="W257" s="107">
        <f>V257*K257</f>
        <v>0</v>
      </c>
      <c r="X257" s="107">
        <v>0</v>
      </c>
      <c r="Y257" s="107">
        <f>X257*K257</f>
        <v>0</v>
      </c>
      <c r="Z257" s="107">
        <v>0</v>
      </c>
      <c r="AA257" s="108">
        <f>Z257*K257</f>
        <v>0</v>
      </c>
      <c r="AR257" s="12" t="s">
        <v>148</v>
      </c>
      <c r="AT257" s="12" t="s">
        <v>101</v>
      </c>
      <c r="AU257" s="12" t="s">
        <v>54</v>
      </c>
      <c r="AY257" s="12" t="s">
        <v>100</v>
      </c>
      <c r="BE257" s="53">
        <f>IF(U257="základní",N257,0)</f>
        <v>0</v>
      </c>
      <c r="BF257" s="53">
        <f>IF(U257="snížená",N257,0)</f>
        <v>0</v>
      </c>
      <c r="BG257" s="53">
        <f>IF(U257="zákl. přenesená",N257,0)</f>
        <v>0</v>
      </c>
      <c r="BH257" s="53">
        <f>IF(U257="sníž. přenesená",N257,0)</f>
        <v>0</v>
      </c>
      <c r="BI257" s="53">
        <f>IF(U257="nulová",N257,0)</f>
        <v>0</v>
      </c>
      <c r="BJ257" s="12" t="s">
        <v>45</v>
      </c>
      <c r="BK257" s="53">
        <f>ROUND(L257*K257,2)</f>
        <v>0</v>
      </c>
      <c r="BL257" s="12" t="s">
        <v>148</v>
      </c>
      <c r="BM257" s="12" t="s">
        <v>347</v>
      </c>
    </row>
    <row r="258" spans="2:65" s="6" customFormat="1" ht="20.45" customHeight="1" x14ac:dyDescent="0.3">
      <c r="B258" s="109"/>
      <c r="C258" s="110"/>
      <c r="D258" s="110"/>
      <c r="E258" s="111" t="s">
        <v>1</v>
      </c>
      <c r="F258" s="149" t="s">
        <v>342</v>
      </c>
      <c r="G258" s="150"/>
      <c r="H258" s="150"/>
      <c r="I258" s="150"/>
      <c r="J258" s="110"/>
      <c r="K258" s="112">
        <v>2846.663</v>
      </c>
      <c r="L258" s="110"/>
      <c r="M258" s="110"/>
      <c r="N258" s="110"/>
      <c r="O258" s="110"/>
      <c r="P258" s="110"/>
      <c r="Q258" s="110"/>
      <c r="R258" s="113"/>
      <c r="T258" s="114"/>
      <c r="U258" s="110"/>
      <c r="V258" s="110"/>
      <c r="W258" s="110"/>
      <c r="X258" s="110"/>
      <c r="Y258" s="110"/>
      <c r="Z258" s="110"/>
      <c r="AA258" s="115"/>
      <c r="AT258" s="116" t="s">
        <v>106</v>
      </c>
      <c r="AU258" s="116" t="s">
        <v>54</v>
      </c>
      <c r="AV258" s="6" t="s">
        <v>54</v>
      </c>
      <c r="AW258" s="6" t="s">
        <v>21</v>
      </c>
      <c r="AX258" s="6" t="s">
        <v>44</v>
      </c>
      <c r="AY258" s="116" t="s">
        <v>100</v>
      </c>
    </row>
    <row r="259" spans="2:65" s="7" customFormat="1" ht="20.45" customHeight="1" x14ac:dyDescent="0.3">
      <c r="B259" s="117"/>
      <c r="C259" s="118"/>
      <c r="D259" s="118"/>
      <c r="E259" s="119" t="s">
        <v>1</v>
      </c>
      <c r="F259" s="151" t="s">
        <v>107</v>
      </c>
      <c r="G259" s="152"/>
      <c r="H259" s="152"/>
      <c r="I259" s="152"/>
      <c r="J259" s="118"/>
      <c r="K259" s="120">
        <v>2846.663</v>
      </c>
      <c r="L259" s="118"/>
      <c r="M259" s="118"/>
      <c r="N259" s="118"/>
      <c r="O259" s="118"/>
      <c r="P259" s="118"/>
      <c r="Q259" s="118"/>
      <c r="R259" s="121"/>
      <c r="T259" s="122"/>
      <c r="U259" s="118"/>
      <c r="V259" s="118"/>
      <c r="W259" s="118"/>
      <c r="X259" s="118"/>
      <c r="Y259" s="118"/>
      <c r="Z259" s="118"/>
      <c r="AA259" s="123"/>
      <c r="AT259" s="124" t="s">
        <v>106</v>
      </c>
      <c r="AU259" s="124" t="s">
        <v>54</v>
      </c>
      <c r="AV259" s="7" t="s">
        <v>105</v>
      </c>
      <c r="AW259" s="7" t="s">
        <v>21</v>
      </c>
      <c r="AX259" s="7" t="s">
        <v>45</v>
      </c>
      <c r="AY259" s="124" t="s">
        <v>100</v>
      </c>
    </row>
    <row r="260" spans="2:65" s="1" customFormat="1" ht="40.15" customHeight="1" x14ac:dyDescent="0.3">
      <c r="B260" s="73"/>
      <c r="C260" s="102" t="s">
        <v>234</v>
      </c>
      <c r="D260" s="102" t="s">
        <v>101</v>
      </c>
      <c r="E260" s="103" t="s">
        <v>235</v>
      </c>
      <c r="F260" s="153" t="s">
        <v>236</v>
      </c>
      <c r="G260" s="153"/>
      <c r="H260" s="153"/>
      <c r="I260" s="153"/>
      <c r="J260" s="104" t="s">
        <v>136</v>
      </c>
      <c r="K260" s="105">
        <v>2846.663</v>
      </c>
      <c r="L260" s="154">
        <v>0</v>
      </c>
      <c r="M260" s="154"/>
      <c r="N260" s="155">
        <f>ROUND(L260*K260,2)</f>
        <v>0</v>
      </c>
      <c r="O260" s="155"/>
      <c r="P260" s="155"/>
      <c r="Q260" s="155"/>
      <c r="R260" s="76"/>
      <c r="T260" s="106" t="s">
        <v>1</v>
      </c>
      <c r="U260" s="29" t="s">
        <v>27</v>
      </c>
      <c r="V260" s="25"/>
      <c r="W260" s="107">
        <f>V260*K260</f>
        <v>0</v>
      </c>
      <c r="X260" s="107">
        <v>0</v>
      </c>
      <c r="Y260" s="107">
        <f>X260*K260</f>
        <v>0</v>
      </c>
      <c r="Z260" s="107">
        <v>0</v>
      </c>
      <c r="AA260" s="108">
        <f>Z260*K260</f>
        <v>0</v>
      </c>
      <c r="AR260" s="12" t="s">
        <v>148</v>
      </c>
      <c r="AT260" s="12" t="s">
        <v>101</v>
      </c>
      <c r="AU260" s="12" t="s">
        <v>54</v>
      </c>
      <c r="AY260" s="12" t="s">
        <v>100</v>
      </c>
      <c r="BE260" s="53">
        <f>IF(U260="základní",N260,0)</f>
        <v>0</v>
      </c>
      <c r="BF260" s="53">
        <f>IF(U260="snížená",N260,0)</f>
        <v>0</v>
      </c>
      <c r="BG260" s="53">
        <f>IF(U260="zákl. přenesená",N260,0)</f>
        <v>0</v>
      </c>
      <c r="BH260" s="53">
        <f>IF(U260="sníž. přenesená",N260,0)</f>
        <v>0</v>
      </c>
      <c r="BI260" s="53">
        <f>IF(U260="nulová",N260,0)</f>
        <v>0</v>
      </c>
      <c r="BJ260" s="12" t="s">
        <v>45</v>
      </c>
      <c r="BK260" s="53">
        <f>ROUND(L260*K260,2)</f>
        <v>0</v>
      </c>
      <c r="BL260" s="12" t="s">
        <v>148</v>
      </c>
      <c r="BM260" s="12" t="s">
        <v>348</v>
      </c>
    </row>
    <row r="261" spans="2:65" s="6" customFormat="1" ht="20.45" customHeight="1" x14ac:dyDescent="0.3">
      <c r="B261" s="109"/>
      <c r="C261" s="110"/>
      <c r="D261" s="110"/>
      <c r="E261" s="111" t="s">
        <v>1</v>
      </c>
      <c r="F261" s="149" t="s">
        <v>342</v>
      </c>
      <c r="G261" s="150"/>
      <c r="H261" s="150"/>
      <c r="I261" s="150"/>
      <c r="J261" s="110"/>
      <c r="K261" s="112">
        <v>2846.663</v>
      </c>
      <c r="L261" s="110"/>
      <c r="M261" s="110"/>
      <c r="N261" s="110"/>
      <c r="O261" s="110"/>
      <c r="P261" s="110"/>
      <c r="Q261" s="110"/>
      <c r="R261" s="113"/>
      <c r="T261" s="114"/>
      <c r="U261" s="110"/>
      <c r="V261" s="110"/>
      <c r="W261" s="110"/>
      <c r="X261" s="110"/>
      <c r="Y261" s="110"/>
      <c r="Z261" s="110"/>
      <c r="AA261" s="115"/>
      <c r="AT261" s="116" t="s">
        <v>106</v>
      </c>
      <c r="AU261" s="116" t="s">
        <v>54</v>
      </c>
      <c r="AV261" s="6" t="s">
        <v>54</v>
      </c>
      <c r="AW261" s="6" t="s">
        <v>21</v>
      </c>
      <c r="AX261" s="6" t="s">
        <v>44</v>
      </c>
      <c r="AY261" s="116" t="s">
        <v>100</v>
      </c>
    </row>
    <row r="262" spans="2:65" s="7" customFormat="1" ht="20.45" customHeight="1" x14ac:dyDescent="0.3">
      <c r="B262" s="117"/>
      <c r="C262" s="118"/>
      <c r="D262" s="118"/>
      <c r="E262" s="119" t="s">
        <v>1</v>
      </c>
      <c r="F262" s="151" t="s">
        <v>107</v>
      </c>
      <c r="G262" s="152"/>
      <c r="H262" s="152"/>
      <c r="I262" s="152"/>
      <c r="J262" s="118"/>
      <c r="K262" s="120">
        <v>2846.663</v>
      </c>
      <c r="L262" s="118"/>
      <c r="M262" s="118"/>
      <c r="N262" s="118"/>
      <c r="O262" s="118"/>
      <c r="P262" s="118"/>
      <c r="Q262" s="118"/>
      <c r="R262" s="121"/>
      <c r="T262" s="122"/>
      <c r="U262" s="118"/>
      <c r="V262" s="118"/>
      <c r="W262" s="118"/>
      <c r="X262" s="118"/>
      <c r="Y262" s="118"/>
      <c r="Z262" s="118"/>
      <c r="AA262" s="123"/>
      <c r="AT262" s="124" t="s">
        <v>106</v>
      </c>
      <c r="AU262" s="124" t="s">
        <v>54</v>
      </c>
      <c r="AV262" s="7" t="s">
        <v>105</v>
      </c>
      <c r="AW262" s="7" t="s">
        <v>21</v>
      </c>
      <c r="AX262" s="7" t="s">
        <v>45</v>
      </c>
      <c r="AY262" s="124" t="s">
        <v>100</v>
      </c>
    </row>
    <row r="263" spans="2:65" s="1" customFormat="1" ht="20.45" customHeight="1" x14ac:dyDescent="0.3">
      <c r="B263" s="73"/>
      <c r="C263" s="125" t="s">
        <v>237</v>
      </c>
      <c r="D263" s="125" t="s">
        <v>165</v>
      </c>
      <c r="E263" s="126" t="s">
        <v>238</v>
      </c>
      <c r="F263" s="162" t="s">
        <v>239</v>
      </c>
      <c r="G263" s="162"/>
      <c r="H263" s="162"/>
      <c r="I263" s="162"/>
      <c r="J263" s="127" t="s">
        <v>208</v>
      </c>
      <c r="K263" s="128">
        <v>2846.663</v>
      </c>
      <c r="L263" s="163">
        <v>0</v>
      </c>
      <c r="M263" s="163"/>
      <c r="N263" s="164">
        <f>ROUND(L263*K263,2)</f>
        <v>0</v>
      </c>
      <c r="O263" s="155"/>
      <c r="P263" s="155"/>
      <c r="Q263" s="155"/>
      <c r="R263" s="76"/>
      <c r="T263" s="106" t="s">
        <v>1</v>
      </c>
      <c r="U263" s="29" t="s">
        <v>27</v>
      </c>
      <c r="V263" s="25"/>
      <c r="W263" s="107">
        <f>V263*K263</f>
        <v>0</v>
      </c>
      <c r="X263" s="107">
        <v>0</v>
      </c>
      <c r="Y263" s="107">
        <f>X263*K263</f>
        <v>0</v>
      </c>
      <c r="Z263" s="107">
        <v>0</v>
      </c>
      <c r="AA263" s="108">
        <f>Z263*K263</f>
        <v>0</v>
      </c>
      <c r="AR263" s="12" t="s">
        <v>198</v>
      </c>
      <c r="AT263" s="12" t="s">
        <v>165</v>
      </c>
      <c r="AU263" s="12" t="s">
        <v>54</v>
      </c>
      <c r="AY263" s="12" t="s">
        <v>100</v>
      </c>
      <c r="BE263" s="53">
        <f>IF(U263="základní",N263,0)</f>
        <v>0</v>
      </c>
      <c r="BF263" s="53">
        <f>IF(U263="snížená",N263,0)</f>
        <v>0</v>
      </c>
      <c r="BG263" s="53">
        <f>IF(U263="zákl. přenesená",N263,0)</f>
        <v>0</v>
      </c>
      <c r="BH263" s="53">
        <f>IF(U263="sníž. přenesená",N263,0)</f>
        <v>0</v>
      </c>
      <c r="BI263" s="53">
        <f>IF(U263="nulová",N263,0)</f>
        <v>0</v>
      </c>
      <c r="BJ263" s="12" t="s">
        <v>45</v>
      </c>
      <c r="BK263" s="53">
        <f>ROUND(L263*K263,2)</f>
        <v>0</v>
      </c>
      <c r="BL263" s="12" t="s">
        <v>148</v>
      </c>
      <c r="BM263" s="12" t="s">
        <v>349</v>
      </c>
    </row>
    <row r="264" spans="2:65" s="6" customFormat="1" ht="20.45" customHeight="1" x14ac:dyDescent="0.3">
      <c r="B264" s="109"/>
      <c r="C264" s="110"/>
      <c r="D264" s="110"/>
      <c r="E264" s="111" t="s">
        <v>1</v>
      </c>
      <c r="F264" s="149" t="s">
        <v>350</v>
      </c>
      <c r="G264" s="150"/>
      <c r="H264" s="150"/>
      <c r="I264" s="150"/>
      <c r="J264" s="110"/>
      <c r="K264" s="112">
        <v>2846.663</v>
      </c>
      <c r="L264" s="110"/>
      <c r="M264" s="110"/>
      <c r="N264" s="110"/>
      <c r="O264" s="110"/>
      <c r="P264" s="110"/>
      <c r="Q264" s="110"/>
      <c r="R264" s="113"/>
      <c r="T264" s="114"/>
      <c r="U264" s="110"/>
      <c r="V264" s="110"/>
      <c r="W264" s="110"/>
      <c r="X264" s="110"/>
      <c r="Y264" s="110"/>
      <c r="Z264" s="110"/>
      <c r="AA264" s="115"/>
      <c r="AT264" s="116" t="s">
        <v>106</v>
      </c>
      <c r="AU264" s="116" t="s">
        <v>54</v>
      </c>
      <c r="AV264" s="6" t="s">
        <v>54</v>
      </c>
      <c r="AW264" s="6" t="s">
        <v>21</v>
      </c>
      <c r="AX264" s="6" t="s">
        <v>44</v>
      </c>
      <c r="AY264" s="116" t="s">
        <v>100</v>
      </c>
    </row>
    <row r="265" spans="2:65" s="7" customFormat="1" ht="20.45" customHeight="1" x14ac:dyDescent="0.3">
      <c r="B265" s="117"/>
      <c r="C265" s="118"/>
      <c r="D265" s="118"/>
      <c r="E265" s="119" t="s">
        <v>1</v>
      </c>
      <c r="F265" s="151" t="s">
        <v>107</v>
      </c>
      <c r="G265" s="152"/>
      <c r="H265" s="152"/>
      <c r="I265" s="152"/>
      <c r="J265" s="118"/>
      <c r="K265" s="120">
        <v>2846.663</v>
      </c>
      <c r="L265" s="118"/>
      <c r="M265" s="118"/>
      <c r="N265" s="118"/>
      <c r="O265" s="118"/>
      <c r="P265" s="118"/>
      <c r="Q265" s="118"/>
      <c r="R265" s="121"/>
      <c r="T265" s="122"/>
      <c r="U265" s="118"/>
      <c r="V265" s="118"/>
      <c r="W265" s="118"/>
      <c r="X265" s="118"/>
      <c r="Y265" s="118"/>
      <c r="Z265" s="118"/>
      <c r="AA265" s="123"/>
      <c r="AT265" s="124" t="s">
        <v>106</v>
      </c>
      <c r="AU265" s="124" t="s">
        <v>54</v>
      </c>
      <c r="AV265" s="7" t="s">
        <v>105</v>
      </c>
      <c r="AW265" s="7" t="s">
        <v>21</v>
      </c>
      <c r="AX265" s="7" t="s">
        <v>45</v>
      </c>
      <c r="AY265" s="124" t="s">
        <v>100</v>
      </c>
    </row>
    <row r="266" spans="2:65" s="5" customFormat="1" ht="37.35" customHeight="1" x14ac:dyDescent="0.35">
      <c r="B266" s="91"/>
      <c r="C266" s="92"/>
      <c r="D266" s="93" t="s">
        <v>71</v>
      </c>
      <c r="E266" s="93"/>
      <c r="F266" s="93"/>
      <c r="G266" s="93"/>
      <c r="H266" s="93"/>
      <c r="I266" s="93"/>
      <c r="J266" s="93"/>
      <c r="K266" s="93"/>
      <c r="L266" s="93"/>
      <c r="M266" s="93"/>
      <c r="N266" s="146">
        <f>BK266</f>
        <v>0</v>
      </c>
      <c r="O266" s="147"/>
      <c r="P266" s="147"/>
      <c r="Q266" s="147"/>
      <c r="R266" s="94"/>
      <c r="T266" s="95"/>
      <c r="U266" s="92"/>
      <c r="V266" s="92"/>
      <c r="W266" s="96">
        <f>W267+W274+W296+W300+W304</f>
        <v>0</v>
      </c>
      <c r="X266" s="92"/>
      <c r="Y266" s="96">
        <f>Y267+Y274+Y296+Y300+Y304</f>
        <v>0</v>
      </c>
      <c r="Z266" s="92"/>
      <c r="AA266" s="97">
        <f>AA267+AA274+AA296+AA300+AA304</f>
        <v>0</v>
      </c>
      <c r="AR266" s="98" t="s">
        <v>115</v>
      </c>
      <c r="AT266" s="99" t="s">
        <v>43</v>
      </c>
      <c r="AU266" s="99" t="s">
        <v>44</v>
      </c>
      <c r="AY266" s="98" t="s">
        <v>100</v>
      </c>
      <c r="BK266" s="100">
        <f>BK267+BK274+BK296+BK300+BK304</f>
        <v>0</v>
      </c>
    </row>
    <row r="267" spans="2:65" s="5" customFormat="1" ht="19.899999999999999" customHeight="1" x14ac:dyDescent="0.3">
      <c r="B267" s="91"/>
      <c r="C267" s="92"/>
      <c r="D267" s="101" t="s">
        <v>72</v>
      </c>
      <c r="E267" s="101"/>
      <c r="F267" s="101"/>
      <c r="G267" s="101"/>
      <c r="H267" s="101"/>
      <c r="I267" s="101"/>
      <c r="J267" s="101"/>
      <c r="K267" s="101"/>
      <c r="L267" s="101"/>
      <c r="M267" s="101"/>
      <c r="N267" s="158">
        <f>BK267</f>
        <v>0</v>
      </c>
      <c r="O267" s="159"/>
      <c r="P267" s="159"/>
      <c r="Q267" s="159"/>
      <c r="R267" s="94"/>
      <c r="T267" s="95"/>
      <c r="U267" s="92"/>
      <c r="V267" s="92"/>
      <c r="W267" s="96">
        <f>SUM(W268:W273)</f>
        <v>0</v>
      </c>
      <c r="X267" s="92"/>
      <c r="Y267" s="96">
        <f>SUM(Y268:Y273)</f>
        <v>0</v>
      </c>
      <c r="Z267" s="92"/>
      <c r="AA267" s="97">
        <f>SUM(AA268:AA273)</f>
        <v>0</v>
      </c>
      <c r="AR267" s="98" t="s">
        <v>115</v>
      </c>
      <c r="AT267" s="99" t="s">
        <v>43</v>
      </c>
      <c r="AU267" s="99" t="s">
        <v>45</v>
      </c>
      <c r="AY267" s="98" t="s">
        <v>100</v>
      </c>
      <c r="BK267" s="100">
        <f>SUM(BK268:BK273)</f>
        <v>0</v>
      </c>
    </row>
    <row r="268" spans="2:65" s="1" customFormat="1" ht="20.45" customHeight="1" x14ac:dyDescent="0.3">
      <c r="B268" s="73"/>
      <c r="C268" s="102" t="s">
        <v>240</v>
      </c>
      <c r="D268" s="102" t="s">
        <v>101</v>
      </c>
      <c r="E268" s="103" t="s">
        <v>241</v>
      </c>
      <c r="F268" s="153" t="s">
        <v>242</v>
      </c>
      <c r="G268" s="153"/>
      <c r="H268" s="153"/>
      <c r="I268" s="153"/>
      <c r="J268" s="104" t="s">
        <v>243</v>
      </c>
      <c r="K268" s="105">
        <v>1</v>
      </c>
      <c r="L268" s="154">
        <v>0</v>
      </c>
      <c r="M268" s="154"/>
      <c r="N268" s="155">
        <f>ROUND(L268*K268,2)</f>
        <v>0</v>
      </c>
      <c r="O268" s="155"/>
      <c r="P268" s="155"/>
      <c r="Q268" s="155"/>
      <c r="R268" s="76"/>
      <c r="T268" s="106" t="s">
        <v>1</v>
      </c>
      <c r="U268" s="29" t="s">
        <v>27</v>
      </c>
      <c r="V268" s="25"/>
      <c r="W268" s="107">
        <f>V268*K268</f>
        <v>0</v>
      </c>
      <c r="X268" s="107">
        <v>0</v>
      </c>
      <c r="Y268" s="107">
        <f>X268*K268</f>
        <v>0</v>
      </c>
      <c r="Z268" s="107">
        <v>0</v>
      </c>
      <c r="AA268" s="108">
        <f>Z268*K268</f>
        <v>0</v>
      </c>
      <c r="AR268" s="12" t="s">
        <v>244</v>
      </c>
      <c r="AT268" s="12" t="s">
        <v>101</v>
      </c>
      <c r="AU268" s="12" t="s">
        <v>54</v>
      </c>
      <c r="AY268" s="12" t="s">
        <v>100</v>
      </c>
      <c r="BE268" s="53">
        <f>IF(U268="základní",N268,0)</f>
        <v>0</v>
      </c>
      <c r="BF268" s="53">
        <f>IF(U268="snížená",N268,0)</f>
        <v>0</v>
      </c>
      <c r="BG268" s="53">
        <f>IF(U268="zákl. přenesená",N268,0)</f>
        <v>0</v>
      </c>
      <c r="BH268" s="53">
        <f>IF(U268="sníž. přenesená",N268,0)</f>
        <v>0</v>
      </c>
      <c r="BI268" s="53">
        <f>IF(U268="nulová",N268,0)</f>
        <v>0</v>
      </c>
      <c r="BJ268" s="12" t="s">
        <v>45</v>
      </c>
      <c r="BK268" s="53">
        <f>ROUND(L268*K268,2)</f>
        <v>0</v>
      </c>
      <c r="BL268" s="12" t="s">
        <v>244</v>
      </c>
      <c r="BM268" s="12" t="s">
        <v>351</v>
      </c>
    </row>
    <row r="269" spans="2:65" s="6" customFormat="1" ht="20.45" customHeight="1" x14ac:dyDescent="0.3">
      <c r="B269" s="109"/>
      <c r="C269" s="110"/>
      <c r="D269" s="110"/>
      <c r="E269" s="111" t="s">
        <v>1</v>
      </c>
      <c r="F269" s="149" t="s">
        <v>45</v>
      </c>
      <c r="G269" s="150"/>
      <c r="H269" s="150"/>
      <c r="I269" s="150"/>
      <c r="J269" s="110"/>
      <c r="K269" s="112">
        <v>1</v>
      </c>
      <c r="L269" s="110"/>
      <c r="M269" s="110"/>
      <c r="N269" s="110"/>
      <c r="O269" s="110"/>
      <c r="P269" s="110"/>
      <c r="Q269" s="110"/>
      <c r="R269" s="113"/>
      <c r="T269" s="114"/>
      <c r="U269" s="110"/>
      <c r="V269" s="110"/>
      <c r="W269" s="110"/>
      <c r="X269" s="110"/>
      <c r="Y269" s="110"/>
      <c r="Z269" s="110"/>
      <c r="AA269" s="115"/>
      <c r="AT269" s="116" t="s">
        <v>106</v>
      </c>
      <c r="AU269" s="116" t="s">
        <v>54</v>
      </c>
      <c r="AV269" s="6" t="s">
        <v>54</v>
      </c>
      <c r="AW269" s="6" t="s">
        <v>21</v>
      </c>
      <c r="AX269" s="6" t="s">
        <v>44</v>
      </c>
      <c r="AY269" s="116" t="s">
        <v>100</v>
      </c>
    </row>
    <row r="270" spans="2:65" s="7" customFormat="1" ht="20.45" customHeight="1" x14ac:dyDescent="0.3">
      <c r="B270" s="117"/>
      <c r="C270" s="118"/>
      <c r="D270" s="118"/>
      <c r="E270" s="119" t="s">
        <v>1</v>
      </c>
      <c r="F270" s="151" t="s">
        <v>107</v>
      </c>
      <c r="G270" s="152"/>
      <c r="H270" s="152"/>
      <c r="I270" s="152"/>
      <c r="J270" s="118"/>
      <c r="K270" s="120">
        <v>1</v>
      </c>
      <c r="L270" s="118"/>
      <c r="M270" s="118"/>
      <c r="N270" s="118"/>
      <c r="O270" s="118"/>
      <c r="P270" s="118"/>
      <c r="Q270" s="118"/>
      <c r="R270" s="121"/>
      <c r="T270" s="122"/>
      <c r="U270" s="118"/>
      <c r="V270" s="118"/>
      <c r="W270" s="118"/>
      <c r="X270" s="118"/>
      <c r="Y270" s="118"/>
      <c r="Z270" s="118"/>
      <c r="AA270" s="123"/>
      <c r="AT270" s="124" t="s">
        <v>106</v>
      </c>
      <c r="AU270" s="124" t="s">
        <v>54</v>
      </c>
      <c r="AV270" s="7" t="s">
        <v>105</v>
      </c>
      <c r="AW270" s="7" t="s">
        <v>21</v>
      </c>
      <c r="AX270" s="7" t="s">
        <v>45</v>
      </c>
      <c r="AY270" s="124" t="s">
        <v>100</v>
      </c>
    </row>
    <row r="271" spans="2:65" s="1" customFormat="1" ht="20.45" customHeight="1" x14ac:dyDescent="0.3">
      <c r="B271" s="73"/>
      <c r="C271" s="102" t="s">
        <v>245</v>
      </c>
      <c r="D271" s="102" t="s">
        <v>101</v>
      </c>
      <c r="E271" s="103" t="s">
        <v>246</v>
      </c>
      <c r="F271" s="153" t="s">
        <v>247</v>
      </c>
      <c r="G271" s="153"/>
      <c r="H271" s="153"/>
      <c r="I271" s="153"/>
      <c r="J271" s="104" t="s">
        <v>243</v>
      </c>
      <c r="K271" s="105">
        <v>1</v>
      </c>
      <c r="L271" s="154">
        <v>0</v>
      </c>
      <c r="M271" s="154"/>
      <c r="N271" s="155">
        <f>ROUND(L271*K271,2)</f>
        <v>0</v>
      </c>
      <c r="O271" s="155"/>
      <c r="P271" s="155"/>
      <c r="Q271" s="155"/>
      <c r="R271" s="76"/>
      <c r="T271" s="106" t="s">
        <v>1</v>
      </c>
      <c r="U271" s="29" t="s">
        <v>27</v>
      </c>
      <c r="V271" s="25"/>
      <c r="W271" s="107">
        <f>V271*K271</f>
        <v>0</v>
      </c>
      <c r="X271" s="107">
        <v>0</v>
      </c>
      <c r="Y271" s="107">
        <f>X271*K271</f>
        <v>0</v>
      </c>
      <c r="Z271" s="107">
        <v>0</v>
      </c>
      <c r="AA271" s="108">
        <f>Z271*K271</f>
        <v>0</v>
      </c>
      <c r="AR271" s="12" t="s">
        <v>244</v>
      </c>
      <c r="AT271" s="12" t="s">
        <v>101</v>
      </c>
      <c r="AU271" s="12" t="s">
        <v>54</v>
      </c>
      <c r="AY271" s="12" t="s">
        <v>100</v>
      </c>
      <c r="BE271" s="53">
        <f>IF(U271="základní",N271,0)</f>
        <v>0</v>
      </c>
      <c r="BF271" s="53">
        <f>IF(U271="snížená",N271,0)</f>
        <v>0</v>
      </c>
      <c r="BG271" s="53">
        <f>IF(U271="zákl. přenesená",N271,0)</f>
        <v>0</v>
      </c>
      <c r="BH271" s="53">
        <f>IF(U271="sníž. přenesená",N271,0)</f>
        <v>0</v>
      </c>
      <c r="BI271" s="53">
        <f>IF(U271="nulová",N271,0)</f>
        <v>0</v>
      </c>
      <c r="BJ271" s="12" t="s">
        <v>45</v>
      </c>
      <c r="BK271" s="53">
        <f>ROUND(L271*K271,2)</f>
        <v>0</v>
      </c>
      <c r="BL271" s="12" t="s">
        <v>244</v>
      </c>
      <c r="BM271" s="12" t="s">
        <v>352</v>
      </c>
    </row>
    <row r="272" spans="2:65" s="6" customFormat="1" ht="20.45" customHeight="1" x14ac:dyDescent="0.3">
      <c r="B272" s="109"/>
      <c r="C272" s="110"/>
      <c r="D272" s="110"/>
      <c r="E272" s="111" t="s">
        <v>1</v>
      </c>
      <c r="F272" s="149" t="s">
        <v>45</v>
      </c>
      <c r="G272" s="150"/>
      <c r="H272" s="150"/>
      <c r="I272" s="150"/>
      <c r="J272" s="110"/>
      <c r="K272" s="112">
        <v>1</v>
      </c>
      <c r="L272" s="110"/>
      <c r="M272" s="110"/>
      <c r="N272" s="110"/>
      <c r="O272" s="110"/>
      <c r="P272" s="110"/>
      <c r="Q272" s="110"/>
      <c r="R272" s="113"/>
      <c r="T272" s="114"/>
      <c r="U272" s="110"/>
      <c r="V272" s="110"/>
      <c r="W272" s="110"/>
      <c r="X272" s="110"/>
      <c r="Y272" s="110"/>
      <c r="Z272" s="110"/>
      <c r="AA272" s="115"/>
      <c r="AT272" s="116" t="s">
        <v>106</v>
      </c>
      <c r="AU272" s="116" t="s">
        <v>54</v>
      </c>
      <c r="AV272" s="6" t="s">
        <v>54</v>
      </c>
      <c r="AW272" s="6" t="s">
        <v>21</v>
      </c>
      <c r="AX272" s="6" t="s">
        <v>44</v>
      </c>
      <c r="AY272" s="116" t="s">
        <v>100</v>
      </c>
    </row>
    <row r="273" spans="2:65" s="7" customFormat="1" ht="20.45" customHeight="1" x14ac:dyDescent="0.3">
      <c r="B273" s="117"/>
      <c r="C273" s="118"/>
      <c r="D273" s="118"/>
      <c r="E273" s="119" t="s">
        <v>1</v>
      </c>
      <c r="F273" s="151" t="s">
        <v>107</v>
      </c>
      <c r="G273" s="152"/>
      <c r="H273" s="152"/>
      <c r="I273" s="152"/>
      <c r="J273" s="118"/>
      <c r="K273" s="120">
        <v>1</v>
      </c>
      <c r="L273" s="118"/>
      <c r="M273" s="118"/>
      <c r="N273" s="118"/>
      <c r="O273" s="118"/>
      <c r="P273" s="118"/>
      <c r="Q273" s="118"/>
      <c r="R273" s="121"/>
      <c r="T273" s="122"/>
      <c r="U273" s="118"/>
      <c r="V273" s="118"/>
      <c r="W273" s="118"/>
      <c r="X273" s="118"/>
      <c r="Y273" s="118"/>
      <c r="Z273" s="118"/>
      <c r="AA273" s="123"/>
      <c r="AT273" s="124" t="s">
        <v>106</v>
      </c>
      <c r="AU273" s="124" t="s">
        <v>54</v>
      </c>
      <c r="AV273" s="7" t="s">
        <v>105</v>
      </c>
      <c r="AW273" s="7" t="s">
        <v>21</v>
      </c>
      <c r="AX273" s="7" t="s">
        <v>45</v>
      </c>
      <c r="AY273" s="124" t="s">
        <v>100</v>
      </c>
    </row>
    <row r="274" spans="2:65" s="5" customFormat="1" ht="29.85" customHeight="1" x14ac:dyDescent="0.3">
      <c r="B274" s="91"/>
      <c r="C274" s="92"/>
      <c r="D274" s="101" t="s">
        <v>73</v>
      </c>
      <c r="E274" s="101"/>
      <c r="F274" s="101"/>
      <c r="G274" s="101"/>
      <c r="H274" s="101"/>
      <c r="I274" s="101"/>
      <c r="J274" s="101"/>
      <c r="K274" s="101"/>
      <c r="L274" s="101"/>
      <c r="M274" s="101"/>
      <c r="N274" s="158">
        <f>BK274</f>
        <v>0</v>
      </c>
      <c r="O274" s="159"/>
      <c r="P274" s="159"/>
      <c r="Q274" s="159"/>
      <c r="R274" s="94"/>
      <c r="T274" s="95"/>
      <c r="U274" s="92"/>
      <c r="V274" s="92"/>
      <c r="W274" s="96">
        <f>SUM(W275:W295)</f>
        <v>0</v>
      </c>
      <c r="X274" s="92"/>
      <c r="Y274" s="96">
        <f>SUM(Y275:Y295)</f>
        <v>0</v>
      </c>
      <c r="Z274" s="92"/>
      <c r="AA274" s="97">
        <f>SUM(AA275:AA295)</f>
        <v>0</v>
      </c>
      <c r="AR274" s="98" t="s">
        <v>115</v>
      </c>
      <c r="AT274" s="99" t="s">
        <v>43</v>
      </c>
      <c r="AU274" s="99" t="s">
        <v>45</v>
      </c>
      <c r="AY274" s="98" t="s">
        <v>100</v>
      </c>
      <c r="BK274" s="100">
        <f>SUM(BK275:BK295)</f>
        <v>0</v>
      </c>
    </row>
    <row r="275" spans="2:65" s="1" customFormat="1" ht="20.45" customHeight="1" x14ac:dyDescent="0.3">
      <c r="B275" s="73"/>
      <c r="C275" s="102" t="s">
        <v>248</v>
      </c>
      <c r="D275" s="102" t="s">
        <v>101</v>
      </c>
      <c r="E275" s="103" t="s">
        <v>249</v>
      </c>
      <c r="F275" s="153" t="s">
        <v>250</v>
      </c>
      <c r="G275" s="153"/>
      <c r="H275" s="153"/>
      <c r="I275" s="153"/>
      <c r="J275" s="104" t="s">
        <v>243</v>
      </c>
      <c r="K275" s="105">
        <v>1</v>
      </c>
      <c r="L275" s="154">
        <v>0</v>
      </c>
      <c r="M275" s="154"/>
      <c r="N275" s="155">
        <f>ROUND(L275*K275,2)</f>
        <v>0</v>
      </c>
      <c r="O275" s="155"/>
      <c r="P275" s="155"/>
      <c r="Q275" s="155"/>
      <c r="R275" s="76"/>
      <c r="T275" s="106" t="s">
        <v>1</v>
      </c>
      <c r="U275" s="29" t="s">
        <v>27</v>
      </c>
      <c r="V275" s="25"/>
      <c r="W275" s="107">
        <f>V275*K275</f>
        <v>0</v>
      </c>
      <c r="X275" s="107">
        <v>0</v>
      </c>
      <c r="Y275" s="107">
        <f>X275*K275</f>
        <v>0</v>
      </c>
      <c r="Z275" s="107">
        <v>0</v>
      </c>
      <c r="AA275" s="108">
        <f>Z275*K275</f>
        <v>0</v>
      </c>
      <c r="AR275" s="12" t="s">
        <v>244</v>
      </c>
      <c r="AT275" s="12" t="s">
        <v>101</v>
      </c>
      <c r="AU275" s="12" t="s">
        <v>54</v>
      </c>
      <c r="AY275" s="12" t="s">
        <v>100</v>
      </c>
      <c r="BE275" s="53">
        <f>IF(U275="základní",N275,0)</f>
        <v>0</v>
      </c>
      <c r="BF275" s="53">
        <f>IF(U275="snížená",N275,0)</f>
        <v>0</v>
      </c>
      <c r="BG275" s="53">
        <f>IF(U275="zákl. přenesená",N275,0)</f>
        <v>0</v>
      </c>
      <c r="BH275" s="53">
        <f>IF(U275="sníž. přenesená",N275,0)</f>
        <v>0</v>
      </c>
      <c r="BI275" s="53">
        <f>IF(U275="nulová",N275,0)</f>
        <v>0</v>
      </c>
      <c r="BJ275" s="12" t="s">
        <v>45</v>
      </c>
      <c r="BK275" s="53">
        <f>ROUND(L275*K275,2)</f>
        <v>0</v>
      </c>
      <c r="BL275" s="12" t="s">
        <v>244</v>
      </c>
      <c r="BM275" s="12" t="s">
        <v>353</v>
      </c>
    </row>
    <row r="276" spans="2:65" s="6" customFormat="1" ht="20.45" customHeight="1" x14ac:dyDescent="0.3">
      <c r="B276" s="109"/>
      <c r="C276" s="110"/>
      <c r="D276" s="110"/>
      <c r="E276" s="111" t="s">
        <v>1</v>
      </c>
      <c r="F276" s="149" t="s">
        <v>45</v>
      </c>
      <c r="G276" s="150"/>
      <c r="H276" s="150"/>
      <c r="I276" s="150"/>
      <c r="J276" s="110"/>
      <c r="K276" s="112">
        <v>1</v>
      </c>
      <c r="L276" s="110"/>
      <c r="M276" s="110"/>
      <c r="N276" s="110"/>
      <c r="O276" s="110"/>
      <c r="P276" s="110"/>
      <c r="Q276" s="110"/>
      <c r="R276" s="113"/>
      <c r="T276" s="114"/>
      <c r="U276" s="110"/>
      <c r="V276" s="110"/>
      <c r="W276" s="110"/>
      <c r="X276" s="110"/>
      <c r="Y276" s="110"/>
      <c r="Z276" s="110"/>
      <c r="AA276" s="115"/>
      <c r="AT276" s="116" t="s">
        <v>106</v>
      </c>
      <c r="AU276" s="116" t="s">
        <v>54</v>
      </c>
      <c r="AV276" s="6" t="s">
        <v>54</v>
      </c>
      <c r="AW276" s="6" t="s">
        <v>21</v>
      </c>
      <c r="AX276" s="6" t="s">
        <v>44</v>
      </c>
      <c r="AY276" s="116" t="s">
        <v>100</v>
      </c>
    </row>
    <row r="277" spans="2:65" s="7" customFormat="1" ht="20.45" customHeight="1" x14ac:dyDescent="0.3">
      <c r="B277" s="117"/>
      <c r="C277" s="118"/>
      <c r="D277" s="118"/>
      <c r="E277" s="119" t="s">
        <v>1</v>
      </c>
      <c r="F277" s="151" t="s">
        <v>107</v>
      </c>
      <c r="G277" s="152"/>
      <c r="H277" s="152"/>
      <c r="I277" s="152"/>
      <c r="J277" s="118"/>
      <c r="K277" s="120">
        <v>1</v>
      </c>
      <c r="L277" s="118"/>
      <c r="M277" s="118"/>
      <c r="N277" s="118"/>
      <c r="O277" s="118"/>
      <c r="P277" s="118"/>
      <c r="Q277" s="118"/>
      <c r="R277" s="121"/>
      <c r="T277" s="122"/>
      <c r="U277" s="118"/>
      <c r="V277" s="118"/>
      <c r="W277" s="118"/>
      <c r="X277" s="118"/>
      <c r="Y277" s="118"/>
      <c r="Z277" s="118"/>
      <c r="AA277" s="123"/>
      <c r="AT277" s="124" t="s">
        <v>106</v>
      </c>
      <c r="AU277" s="124" t="s">
        <v>54</v>
      </c>
      <c r="AV277" s="7" t="s">
        <v>105</v>
      </c>
      <c r="AW277" s="7" t="s">
        <v>21</v>
      </c>
      <c r="AX277" s="7" t="s">
        <v>45</v>
      </c>
      <c r="AY277" s="124" t="s">
        <v>100</v>
      </c>
    </row>
    <row r="278" spans="2:65" s="1" customFormat="1" ht="20.45" customHeight="1" x14ac:dyDescent="0.3">
      <c r="B278" s="73"/>
      <c r="C278" s="102" t="s">
        <v>251</v>
      </c>
      <c r="D278" s="102" t="s">
        <v>101</v>
      </c>
      <c r="E278" s="103" t="s">
        <v>252</v>
      </c>
      <c r="F278" s="153" t="s">
        <v>253</v>
      </c>
      <c r="G278" s="153"/>
      <c r="H278" s="153"/>
      <c r="I278" s="153"/>
      <c r="J278" s="104" t="s">
        <v>243</v>
      </c>
      <c r="K278" s="105">
        <v>1</v>
      </c>
      <c r="L278" s="154">
        <v>0</v>
      </c>
      <c r="M278" s="154"/>
      <c r="N278" s="155">
        <f>ROUND(L278*K278,2)</f>
        <v>0</v>
      </c>
      <c r="O278" s="155"/>
      <c r="P278" s="155"/>
      <c r="Q278" s="155"/>
      <c r="R278" s="76"/>
      <c r="T278" s="106" t="s">
        <v>1</v>
      </c>
      <c r="U278" s="29" t="s">
        <v>27</v>
      </c>
      <c r="V278" s="25"/>
      <c r="W278" s="107">
        <f>V278*K278</f>
        <v>0</v>
      </c>
      <c r="X278" s="107">
        <v>0</v>
      </c>
      <c r="Y278" s="107">
        <f>X278*K278</f>
        <v>0</v>
      </c>
      <c r="Z278" s="107">
        <v>0</v>
      </c>
      <c r="AA278" s="108">
        <f>Z278*K278</f>
        <v>0</v>
      </c>
      <c r="AR278" s="12" t="s">
        <v>244</v>
      </c>
      <c r="AT278" s="12" t="s">
        <v>101</v>
      </c>
      <c r="AU278" s="12" t="s">
        <v>54</v>
      </c>
      <c r="AY278" s="12" t="s">
        <v>100</v>
      </c>
      <c r="BE278" s="53">
        <f>IF(U278="základní",N278,0)</f>
        <v>0</v>
      </c>
      <c r="BF278" s="53">
        <f>IF(U278="snížená",N278,0)</f>
        <v>0</v>
      </c>
      <c r="BG278" s="53">
        <f>IF(U278="zákl. přenesená",N278,0)</f>
        <v>0</v>
      </c>
      <c r="BH278" s="53">
        <f>IF(U278="sníž. přenesená",N278,0)</f>
        <v>0</v>
      </c>
      <c r="BI278" s="53">
        <f>IF(U278="nulová",N278,0)</f>
        <v>0</v>
      </c>
      <c r="BJ278" s="12" t="s">
        <v>45</v>
      </c>
      <c r="BK278" s="53">
        <f>ROUND(L278*K278,2)</f>
        <v>0</v>
      </c>
      <c r="BL278" s="12" t="s">
        <v>244</v>
      </c>
      <c r="BM278" s="12" t="s">
        <v>354</v>
      </c>
    </row>
    <row r="279" spans="2:65" s="6" customFormat="1" ht="20.45" customHeight="1" x14ac:dyDescent="0.3">
      <c r="B279" s="109"/>
      <c r="C279" s="110"/>
      <c r="D279" s="110"/>
      <c r="E279" s="111" t="s">
        <v>1</v>
      </c>
      <c r="F279" s="149" t="s">
        <v>45</v>
      </c>
      <c r="G279" s="150"/>
      <c r="H279" s="150"/>
      <c r="I279" s="150"/>
      <c r="J279" s="110"/>
      <c r="K279" s="112">
        <v>1</v>
      </c>
      <c r="L279" s="110"/>
      <c r="M279" s="110"/>
      <c r="N279" s="110"/>
      <c r="O279" s="110"/>
      <c r="P279" s="110"/>
      <c r="Q279" s="110"/>
      <c r="R279" s="113"/>
      <c r="T279" s="114"/>
      <c r="U279" s="110"/>
      <c r="V279" s="110"/>
      <c r="W279" s="110"/>
      <c r="X279" s="110"/>
      <c r="Y279" s="110"/>
      <c r="Z279" s="110"/>
      <c r="AA279" s="115"/>
      <c r="AT279" s="116" t="s">
        <v>106</v>
      </c>
      <c r="AU279" s="116" t="s">
        <v>54</v>
      </c>
      <c r="AV279" s="6" t="s">
        <v>54</v>
      </c>
      <c r="AW279" s="6" t="s">
        <v>21</v>
      </c>
      <c r="AX279" s="6" t="s">
        <v>44</v>
      </c>
      <c r="AY279" s="116" t="s">
        <v>100</v>
      </c>
    </row>
    <row r="280" spans="2:65" s="7" customFormat="1" ht="20.45" customHeight="1" x14ac:dyDescent="0.3">
      <c r="B280" s="117"/>
      <c r="C280" s="118"/>
      <c r="D280" s="118"/>
      <c r="E280" s="119" t="s">
        <v>1</v>
      </c>
      <c r="F280" s="151" t="s">
        <v>107</v>
      </c>
      <c r="G280" s="152"/>
      <c r="H280" s="152"/>
      <c r="I280" s="152"/>
      <c r="J280" s="118"/>
      <c r="K280" s="120">
        <v>1</v>
      </c>
      <c r="L280" s="118"/>
      <c r="M280" s="118"/>
      <c r="N280" s="118"/>
      <c r="O280" s="118"/>
      <c r="P280" s="118"/>
      <c r="Q280" s="118"/>
      <c r="R280" s="121"/>
      <c r="T280" s="122"/>
      <c r="U280" s="118"/>
      <c r="V280" s="118"/>
      <c r="W280" s="118"/>
      <c r="X280" s="118"/>
      <c r="Y280" s="118"/>
      <c r="Z280" s="118"/>
      <c r="AA280" s="123"/>
      <c r="AT280" s="124" t="s">
        <v>106</v>
      </c>
      <c r="AU280" s="124" t="s">
        <v>54</v>
      </c>
      <c r="AV280" s="7" t="s">
        <v>105</v>
      </c>
      <c r="AW280" s="7" t="s">
        <v>21</v>
      </c>
      <c r="AX280" s="7" t="s">
        <v>45</v>
      </c>
      <c r="AY280" s="124" t="s">
        <v>100</v>
      </c>
    </row>
    <row r="281" spans="2:65" s="1" customFormat="1" ht="28.9" customHeight="1" x14ac:dyDescent="0.3">
      <c r="B281" s="73"/>
      <c r="C281" s="102" t="s">
        <v>254</v>
      </c>
      <c r="D281" s="102" t="s">
        <v>101</v>
      </c>
      <c r="E281" s="103" t="s">
        <v>255</v>
      </c>
      <c r="F281" s="153" t="s">
        <v>256</v>
      </c>
      <c r="G281" s="153"/>
      <c r="H281" s="153"/>
      <c r="I281" s="153"/>
      <c r="J281" s="104" t="s">
        <v>243</v>
      </c>
      <c r="K281" s="105">
        <v>1</v>
      </c>
      <c r="L281" s="154">
        <v>0</v>
      </c>
      <c r="M281" s="154"/>
      <c r="N281" s="155">
        <f>ROUND(L281*K281,2)</f>
        <v>0</v>
      </c>
      <c r="O281" s="155"/>
      <c r="P281" s="155"/>
      <c r="Q281" s="155"/>
      <c r="R281" s="76"/>
      <c r="T281" s="106" t="s">
        <v>1</v>
      </c>
      <c r="U281" s="29" t="s">
        <v>27</v>
      </c>
      <c r="V281" s="25"/>
      <c r="W281" s="107">
        <f>V281*K281</f>
        <v>0</v>
      </c>
      <c r="X281" s="107">
        <v>0</v>
      </c>
      <c r="Y281" s="107">
        <f>X281*K281</f>
        <v>0</v>
      </c>
      <c r="Z281" s="107">
        <v>0</v>
      </c>
      <c r="AA281" s="108">
        <f>Z281*K281</f>
        <v>0</v>
      </c>
      <c r="AR281" s="12" t="s">
        <v>244</v>
      </c>
      <c r="AT281" s="12" t="s">
        <v>101</v>
      </c>
      <c r="AU281" s="12" t="s">
        <v>54</v>
      </c>
      <c r="AY281" s="12" t="s">
        <v>100</v>
      </c>
      <c r="BE281" s="53">
        <f>IF(U281="základní",N281,0)</f>
        <v>0</v>
      </c>
      <c r="BF281" s="53">
        <f>IF(U281="snížená",N281,0)</f>
        <v>0</v>
      </c>
      <c r="BG281" s="53">
        <f>IF(U281="zákl. přenesená",N281,0)</f>
        <v>0</v>
      </c>
      <c r="BH281" s="53">
        <f>IF(U281="sníž. přenesená",N281,0)</f>
        <v>0</v>
      </c>
      <c r="BI281" s="53">
        <f>IF(U281="nulová",N281,0)</f>
        <v>0</v>
      </c>
      <c r="BJ281" s="12" t="s">
        <v>45</v>
      </c>
      <c r="BK281" s="53">
        <f>ROUND(L281*K281,2)</f>
        <v>0</v>
      </c>
      <c r="BL281" s="12" t="s">
        <v>244</v>
      </c>
      <c r="BM281" s="12" t="s">
        <v>355</v>
      </c>
    </row>
    <row r="282" spans="2:65" s="6" customFormat="1" ht="20.45" customHeight="1" x14ac:dyDescent="0.3">
      <c r="B282" s="109"/>
      <c r="C282" s="110"/>
      <c r="D282" s="110"/>
      <c r="E282" s="111" t="s">
        <v>1</v>
      </c>
      <c r="F282" s="149" t="s">
        <v>45</v>
      </c>
      <c r="G282" s="150"/>
      <c r="H282" s="150"/>
      <c r="I282" s="150"/>
      <c r="J282" s="110"/>
      <c r="K282" s="112">
        <v>1</v>
      </c>
      <c r="L282" s="110"/>
      <c r="M282" s="110"/>
      <c r="N282" s="110"/>
      <c r="O282" s="110"/>
      <c r="P282" s="110"/>
      <c r="Q282" s="110"/>
      <c r="R282" s="113"/>
      <c r="T282" s="114"/>
      <c r="U282" s="110"/>
      <c r="V282" s="110"/>
      <c r="W282" s="110"/>
      <c r="X282" s="110"/>
      <c r="Y282" s="110"/>
      <c r="Z282" s="110"/>
      <c r="AA282" s="115"/>
      <c r="AT282" s="116" t="s">
        <v>106</v>
      </c>
      <c r="AU282" s="116" t="s">
        <v>54</v>
      </c>
      <c r="AV282" s="6" t="s">
        <v>54</v>
      </c>
      <c r="AW282" s="6" t="s">
        <v>21</v>
      </c>
      <c r="AX282" s="6" t="s">
        <v>44</v>
      </c>
      <c r="AY282" s="116" t="s">
        <v>100</v>
      </c>
    </row>
    <row r="283" spans="2:65" s="7" customFormat="1" ht="20.45" customHeight="1" x14ac:dyDescent="0.3">
      <c r="B283" s="117"/>
      <c r="C283" s="118"/>
      <c r="D283" s="118"/>
      <c r="E283" s="119" t="s">
        <v>1</v>
      </c>
      <c r="F283" s="151" t="s">
        <v>107</v>
      </c>
      <c r="G283" s="152"/>
      <c r="H283" s="152"/>
      <c r="I283" s="152"/>
      <c r="J283" s="118"/>
      <c r="K283" s="120">
        <v>1</v>
      </c>
      <c r="L283" s="118"/>
      <c r="M283" s="118"/>
      <c r="N283" s="118"/>
      <c r="O283" s="118"/>
      <c r="P283" s="118"/>
      <c r="Q283" s="118"/>
      <c r="R283" s="121"/>
      <c r="T283" s="122"/>
      <c r="U283" s="118"/>
      <c r="V283" s="118"/>
      <c r="W283" s="118"/>
      <c r="X283" s="118"/>
      <c r="Y283" s="118"/>
      <c r="Z283" s="118"/>
      <c r="AA283" s="123"/>
      <c r="AT283" s="124" t="s">
        <v>106</v>
      </c>
      <c r="AU283" s="124" t="s">
        <v>54</v>
      </c>
      <c r="AV283" s="7" t="s">
        <v>105</v>
      </c>
      <c r="AW283" s="7" t="s">
        <v>21</v>
      </c>
      <c r="AX283" s="7" t="s">
        <v>45</v>
      </c>
      <c r="AY283" s="124" t="s">
        <v>100</v>
      </c>
    </row>
    <row r="284" spans="2:65" s="1" customFormat="1" ht="20.45" customHeight="1" x14ac:dyDescent="0.3">
      <c r="B284" s="73"/>
      <c r="C284" s="102" t="s">
        <v>257</v>
      </c>
      <c r="D284" s="102" t="s">
        <v>101</v>
      </c>
      <c r="E284" s="103" t="s">
        <v>258</v>
      </c>
      <c r="F284" s="153" t="s">
        <v>259</v>
      </c>
      <c r="G284" s="153"/>
      <c r="H284" s="153"/>
      <c r="I284" s="153"/>
      <c r="J284" s="104" t="s">
        <v>243</v>
      </c>
      <c r="K284" s="105">
        <v>1</v>
      </c>
      <c r="L284" s="154">
        <v>0</v>
      </c>
      <c r="M284" s="154"/>
      <c r="N284" s="155">
        <f>ROUND(L284*K284,2)</f>
        <v>0</v>
      </c>
      <c r="O284" s="155"/>
      <c r="P284" s="155"/>
      <c r="Q284" s="155"/>
      <c r="R284" s="76"/>
      <c r="T284" s="106" t="s">
        <v>1</v>
      </c>
      <c r="U284" s="29" t="s">
        <v>27</v>
      </c>
      <c r="V284" s="25"/>
      <c r="W284" s="107">
        <f>V284*K284</f>
        <v>0</v>
      </c>
      <c r="X284" s="107">
        <v>0</v>
      </c>
      <c r="Y284" s="107">
        <f>X284*K284</f>
        <v>0</v>
      </c>
      <c r="Z284" s="107">
        <v>0</v>
      </c>
      <c r="AA284" s="108">
        <f>Z284*K284</f>
        <v>0</v>
      </c>
      <c r="AR284" s="12" t="s">
        <v>244</v>
      </c>
      <c r="AT284" s="12" t="s">
        <v>101</v>
      </c>
      <c r="AU284" s="12" t="s">
        <v>54</v>
      </c>
      <c r="AY284" s="12" t="s">
        <v>100</v>
      </c>
      <c r="BE284" s="53">
        <f>IF(U284="základní",N284,0)</f>
        <v>0</v>
      </c>
      <c r="BF284" s="53">
        <f>IF(U284="snížená",N284,0)</f>
        <v>0</v>
      </c>
      <c r="BG284" s="53">
        <f>IF(U284="zákl. přenesená",N284,0)</f>
        <v>0</v>
      </c>
      <c r="BH284" s="53">
        <f>IF(U284="sníž. přenesená",N284,0)</f>
        <v>0</v>
      </c>
      <c r="BI284" s="53">
        <f>IF(U284="nulová",N284,0)</f>
        <v>0</v>
      </c>
      <c r="BJ284" s="12" t="s">
        <v>45</v>
      </c>
      <c r="BK284" s="53">
        <f>ROUND(L284*K284,2)</f>
        <v>0</v>
      </c>
      <c r="BL284" s="12" t="s">
        <v>244</v>
      </c>
      <c r="BM284" s="12" t="s">
        <v>356</v>
      </c>
    </row>
    <row r="285" spans="2:65" s="6" customFormat="1" ht="20.45" customHeight="1" x14ac:dyDescent="0.3">
      <c r="B285" s="109"/>
      <c r="C285" s="110"/>
      <c r="D285" s="110"/>
      <c r="E285" s="111" t="s">
        <v>1</v>
      </c>
      <c r="F285" s="149" t="s">
        <v>45</v>
      </c>
      <c r="G285" s="150"/>
      <c r="H285" s="150"/>
      <c r="I285" s="150"/>
      <c r="J285" s="110"/>
      <c r="K285" s="112">
        <v>1</v>
      </c>
      <c r="L285" s="110"/>
      <c r="M285" s="110"/>
      <c r="N285" s="110"/>
      <c r="O285" s="110"/>
      <c r="P285" s="110"/>
      <c r="Q285" s="110"/>
      <c r="R285" s="113"/>
      <c r="T285" s="114"/>
      <c r="U285" s="110"/>
      <c r="V285" s="110"/>
      <c r="W285" s="110"/>
      <c r="X285" s="110"/>
      <c r="Y285" s="110"/>
      <c r="Z285" s="110"/>
      <c r="AA285" s="115"/>
      <c r="AT285" s="116" t="s">
        <v>106</v>
      </c>
      <c r="AU285" s="116" t="s">
        <v>54</v>
      </c>
      <c r="AV285" s="6" t="s">
        <v>54</v>
      </c>
      <c r="AW285" s="6" t="s">
        <v>21</v>
      </c>
      <c r="AX285" s="6" t="s">
        <v>44</v>
      </c>
      <c r="AY285" s="116" t="s">
        <v>100</v>
      </c>
    </row>
    <row r="286" spans="2:65" s="7" customFormat="1" ht="20.45" customHeight="1" x14ac:dyDescent="0.3">
      <c r="B286" s="117"/>
      <c r="C286" s="118"/>
      <c r="D286" s="118"/>
      <c r="E286" s="119" t="s">
        <v>1</v>
      </c>
      <c r="F286" s="151" t="s">
        <v>107</v>
      </c>
      <c r="G286" s="152"/>
      <c r="H286" s="152"/>
      <c r="I286" s="152"/>
      <c r="J286" s="118"/>
      <c r="K286" s="120">
        <v>1</v>
      </c>
      <c r="L286" s="118"/>
      <c r="M286" s="118"/>
      <c r="N286" s="118"/>
      <c r="O286" s="118"/>
      <c r="P286" s="118"/>
      <c r="Q286" s="118"/>
      <c r="R286" s="121"/>
      <c r="T286" s="122"/>
      <c r="U286" s="118"/>
      <c r="V286" s="118"/>
      <c r="W286" s="118"/>
      <c r="X286" s="118"/>
      <c r="Y286" s="118"/>
      <c r="Z286" s="118"/>
      <c r="AA286" s="123"/>
      <c r="AT286" s="124" t="s">
        <v>106</v>
      </c>
      <c r="AU286" s="124" t="s">
        <v>54</v>
      </c>
      <c r="AV286" s="7" t="s">
        <v>105</v>
      </c>
      <c r="AW286" s="7" t="s">
        <v>21</v>
      </c>
      <c r="AX286" s="7" t="s">
        <v>45</v>
      </c>
      <c r="AY286" s="124" t="s">
        <v>100</v>
      </c>
    </row>
    <row r="287" spans="2:65" s="1" customFormat="1" ht="20.45" customHeight="1" x14ac:dyDescent="0.3">
      <c r="B287" s="73"/>
      <c r="C287" s="102" t="s">
        <v>260</v>
      </c>
      <c r="D287" s="102" t="s">
        <v>101</v>
      </c>
      <c r="E287" s="103" t="s">
        <v>261</v>
      </c>
      <c r="F287" s="153" t="s">
        <v>262</v>
      </c>
      <c r="G287" s="153"/>
      <c r="H287" s="153"/>
      <c r="I287" s="153"/>
      <c r="J287" s="104" t="s">
        <v>243</v>
      </c>
      <c r="K287" s="105">
        <v>1</v>
      </c>
      <c r="L287" s="154">
        <v>0</v>
      </c>
      <c r="M287" s="154"/>
      <c r="N287" s="155">
        <f>ROUND(L287*K287,2)</f>
        <v>0</v>
      </c>
      <c r="O287" s="155"/>
      <c r="P287" s="155"/>
      <c r="Q287" s="155"/>
      <c r="R287" s="76"/>
      <c r="T287" s="106" t="s">
        <v>1</v>
      </c>
      <c r="U287" s="29" t="s">
        <v>27</v>
      </c>
      <c r="V287" s="25"/>
      <c r="W287" s="107">
        <f>V287*K287</f>
        <v>0</v>
      </c>
      <c r="X287" s="107">
        <v>0</v>
      </c>
      <c r="Y287" s="107">
        <f>X287*K287</f>
        <v>0</v>
      </c>
      <c r="Z287" s="107">
        <v>0</v>
      </c>
      <c r="AA287" s="108">
        <f>Z287*K287</f>
        <v>0</v>
      </c>
      <c r="AR287" s="12" t="s">
        <v>244</v>
      </c>
      <c r="AT287" s="12" t="s">
        <v>101</v>
      </c>
      <c r="AU287" s="12" t="s">
        <v>54</v>
      </c>
      <c r="AY287" s="12" t="s">
        <v>100</v>
      </c>
      <c r="BE287" s="53">
        <f>IF(U287="základní",N287,0)</f>
        <v>0</v>
      </c>
      <c r="BF287" s="53">
        <f>IF(U287="snížená",N287,0)</f>
        <v>0</v>
      </c>
      <c r="BG287" s="53">
        <f>IF(U287="zákl. přenesená",N287,0)</f>
        <v>0</v>
      </c>
      <c r="BH287" s="53">
        <f>IF(U287="sníž. přenesená",N287,0)</f>
        <v>0</v>
      </c>
      <c r="BI287" s="53">
        <f>IF(U287="nulová",N287,0)</f>
        <v>0</v>
      </c>
      <c r="BJ287" s="12" t="s">
        <v>45</v>
      </c>
      <c r="BK287" s="53">
        <f>ROUND(L287*K287,2)</f>
        <v>0</v>
      </c>
      <c r="BL287" s="12" t="s">
        <v>244</v>
      </c>
      <c r="BM287" s="12" t="s">
        <v>357</v>
      </c>
    </row>
    <row r="288" spans="2:65" s="6" customFormat="1" ht="20.45" customHeight="1" x14ac:dyDescent="0.3">
      <c r="B288" s="109"/>
      <c r="C288" s="110"/>
      <c r="D288" s="110"/>
      <c r="E288" s="111" t="s">
        <v>1</v>
      </c>
      <c r="F288" s="149" t="s">
        <v>45</v>
      </c>
      <c r="G288" s="150"/>
      <c r="H288" s="150"/>
      <c r="I288" s="150"/>
      <c r="J288" s="110"/>
      <c r="K288" s="112">
        <v>1</v>
      </c>
      <c r="L288" s="110"/>
      <c r="M288" s="110"/>
      <c r="N288" s="110"/>
      <c r="O288" s="110"/>
      <c r="P288" s="110"/>
      <c r="Q288" s="110"/>
      <c r="R288" s="113"/>
      <c r="T288" s="114"/>
      <c r="U288" s="110"/>
      <c r="V288" s="110"/>
      <c r="W288" s="110"/>
      <c r="X288" s="110"/>
      <c r="Y288" s="110"/>
      <c r="Z288" s="110"/>
      <c r="AA288" s="115"/>
      <c r="AT288" s="116" t="s">
        <v>106</v>
      </c>
      <c r="AU288" s="116" t="s">
        <v>54</v>
      </c>
      <c r="AV288" s="6" t="s">
        <v>54</v>
      </c>
      <c r="AW288" s="6" t="s">
        <v>21</v>
      </c>
      <c r="AX288" s="6" t="s">
        <v>44</v>
      </c>
      <c r="AY288" s="116" t="s">
        <v>100</v>
      </c>
    </row>
    <row r="289" spans="2:65" s="7" customFormat="1" ht="20.45" customHeight="1" x14ac:dyDescent="0.3">
      <c r="B289" s="117"/>
      <c r="C289" s="118"/>
      <c r="D289" s="118"/>
      <c r="E289" s="119" t="s">
        <v>1</v>
      </c>
      <c r="F289" s="151" t="s">
        <v>107</v>
      </c>
      <c r="G289" s="152"/>
      <c r="H289" s="152"/>
      <c r="I289" s="152"/>
      <c r="J289" s="118"/>
      <c r="K289" s="120">
        <v>1</v>
      </c>
      <c r="L289" s="118"/>
      <c r="M289" s="118"/>
      <c r="N289" s="118"/>
      <c r="O289" s="118"/>
      <c r="P289" s="118"/>
      <c r="Q289" s="118"/>
      <c r="R289" s="121"/>
      <c r="T289" s="122"/>
      <c r="U289" s="118"/>
      <c r="V289" s="118"/>
      <c r="W289" s="118"/>
      <c r="X289" s="118"/>
      <c r="Y289" s="118"/>
      <c r="Z289" s="118"/>
      <c r="AA289" s="123"/>
      <c r="AT289" s="124" t="s">
        <v>106</v>
      </c>
      <c r="AU289" s="124" t="s">
        <v>54</v>
      </c>
      <c r="AV289" s="7" t="s">
        <v>105</v>
      </c>
      <c r="AW289" s="7" t="s">
        <v>21</v>
      </c>
      <c r="AX289" s="7" t="s">
        <v>45</v>
      </c>
      <c r="AY289" s="124" t="s">
        <v>100</v>
      </c>
    </row>
    <row r="290" spans="2:65" s="1" customFormat="1" ht="20.45" customHeight="1" x14ac:dyDescent="0.3">
      <c r="B290" s="73"/>
      <c r="C290" s="102" t="s">
        <v>263</v>
      </c>
      <c r="D290" s="102" t="s">
        <v>101</v>
      </c>
      <c r="E290" s="103" t="s">
        <v>264</v>
      </c>
      <c r="F290" s="153" t="s">
        <v>265</v>
      </c>
      <c r="G290" s="153"/>
      <c r="H290" s="153"/>
      <c r="I290" s="153"/>
      <c r="J290" s="104" t="s">
        <v>243</v>
      </c>
      <c r="K290" s="105">
        <v>1</v>
      </c>
      <c r="L290" s="154">
        <v>0</v>
      </c>
      <c r="M290" s="154"/>
      <c r="N290" s="155">
        <f>ROUND(L290*K290,2)</f>
        <v>0</v>
      </c>
      <c r="O290" s="155"/>
      <c r="P290" s="155"/>
      <c r="Q290" s="155"/>
      <c r="R290" s="76"/>
      <c r="T290" s="106" t="s">
        <v>1</v>
      </c>
      <c r="U290" s="29" t="s">
        <v>27</v>
      </c>
      <c r="V290" s="25"/>
      <c r="W290" s="107">
        <f>V290*K290</f>
        <v>0</v>
      </c>
      <c r="X290" s="107">
        <v>0</v>
      </c>
      <c r="Y290" s="107">
        <f>X290*K290</f>
        <v>0</v>
      </c>
      <c r="Z290" s="107">
        <v>0</v>
      </c>
      <c r="AA290" s="108">
        <f>Z290*K290</f>
        <v>0</v>
      </c>
      <c r="AR290" s="12" t="s">
        <v>244</v>
      </c>
      <c r="AT290" s="12" t="s">
        <v>101</v>
      </c>
      <c r="AU290" s="12" t="s">
        <v>54</v>
      </c>
      <c r="AY290" s="12" t="s">
        <v>100</v>
      </c>
      <c r="BE290" s="53">
        <f>IF(U290="základní",N290,0)</f>
        <v>0</v>
      </c>
      <c r="BF290" s="53">
        <f>IF(U290="snížená",N290,0)</f>
        <v>0</v>
      </c>
      <c r="BG290" s="53">
        <f>IF(U290="zákl. přenesená",N290,0)</f>
        <v>0</v>
      </c>
      <c r="BH290" s="53">
        <f>IF(U290="sníž. přenesená",N290,0)</f>
        <v>0</v>
      </c>
      <c r="BI290" s="53">
        <f>IF(U290="nulová",N290,0)</f>
        <v>0</v>
      </c>
      <c r="BJ290" s="12" t="s">
        <v>45</v>
      </c>
      <c r="BK290" s="53">
        <f>ROUND(L290*K290,2)</f>
        <v>0</v>
      </c>
      <c r="BL290" s="12" t="s">
        <v>244</v>
      </c>
      <c r="BM290" s="12" t="s">
        <v>358</v>
      </c>
    </row>
    <row r="291" spans="2:65" s="6" customFormat="1" ht="20.45" customHeight="1" x14ac:dyDescent="0.3">
      <c r="B291" s="109"/>
      <c r="C291" s="110"/>
      <c r="D291" s="110"/>
      <c r="E291" s="111" t="s">
        <v>1</v>
      </c>
      <c r="F291" s="149" t="s">
        <v>45</v>
      </c>
      <c r="G291" s="150"/>
      <c r="H291" s="150"/>
      <c r="I291" s="150"/>
      <c r="J291" s="110"/>
      <c r="K291" s="112">
        <v>1</v>
      </c>
      <c r="L291" s="110"/>
      <c r="M291" s="110"/>
      <c r="N291" s="110"/>
      <c r="O291" s="110"/>
      <c r="P291" s="110"/>
      <c r="Q291" s="110"/>
      <c r="R291" s="113"/>
      <c r="T291" s="114"/>
      <c r="U291" s="110"/>
      <c r="V291" s="110"/>
      <c r="W291" s="110"/>
      <c r="X291" s="110"/>
      <c r="Y291" s="110"/>
      <c r="Z291" s="110"/>
      <c r="AA291" s="115"/>
      <c r="AT291" s="116" t="s">
        <v>106</v>
      </c>
      <c r="AU291" s="116" t="s">
        <v>54</v>
      </c>
      <c r="AV291" s="6" t="s">
        <v>54</v>
      </c>
      <c r="AW291" s="6" t="s">
        <v>21</v>
      </c>
      <c r="AX291" s="6" t="s">
        <v>44</v>
      </c>
      <c r="AY291" s="116" t="s">
        <v>100</v>
      </c>
    </row>
    <row r="292" spans="2:65" s="7" customFormat="1" ht="20.45" customHeight="1" x14ac:dyDescent="0.3">
      <c r="B292" s="117"/>
      <c r="C292" s="118"/>
      <c r="D292" s="118"/>
      <c r="E292" s="119" t="s">
        <v>1</v>
      </c>
      <c r="F292" s="151" t="s">
        <v>107</v>
      </c>
      <c r="G292" s="152"/>
      <c r="H292" s="152"/>
      <c r="I292" s="152"/>
      <c r="J292" s="118"/>
      <c r="K292" s="120">
        <v>1</v>
      </c>
      <c r="L292" s="118"/>
      <c r="M292" s="118"/>
      <c r="N292" s="118"/>
      <c r="O292" s="118"/>
      <c r="P292" s="118"/>
      <c r="Q292" s="118"/>
      <c r="R292" s="121"/>
      <c r="T292" s="122"/>
      <c r="U292" s="118"/>
      <c r="V292" s="118"/>
      <c r="W292" s="118"/>
      <c r="X292" s="118"/>
      <c r="Y292" s="118"/>
      <c r="Z292" s="118"/>
      <c r="AA292" s="123"/>
      <c r="AT292" s="124" t="s">
        <v>106</v>
      </c>
      <c r="AU292" s="124" t="s">
        <v>54</v>
      </c>
      <c r="AV292" s="7" t="s">
        <v>105</v>
      </c>
      <c r="AW292" s="7" t="s">
        <v>21</v>
      </c>
      <c r="AX292" s="7" t="s">
        <v>45</v>
      </c>
      <c r="AY292" s="124" t="s">
        <v>100</v>
      </c>
    </row>
    <row r="293" spans="2:65" s="1" customFormat="1" ht="28.9" customHeight="1" x14ac:dyDescent="0.3">
      <c r="B293" s="73"/>
      <c r="C293" s="102" t="s">
        <v>266</v>
      </c>
      <c r="D293" s="102" t="s">
        <v>101</v>
      </c>
      <c r="E293" s="103" t="s">
        <v>267</v>
      </c>
      <c r="F293" s="153" t="s">
        <v>268</v>
      </c>
      <c r="G293" s="153"/>
      <c r="H293" s="153"/>
      <c r="I293" s="153"/>
      <c r="J293" s="104" t="s">
        <v>243</v>
      </c>
      <c r="K293" s="105">
        <v>1</v>
      </c>
      <c r="L293" s="154">
        <v>0</v>
      </c>
      <c r="M293" s="154"/>
      <c r="N293" s="155">
        <f>ROUND(L293*K293,2)</f>
        <v>0</v>
      </c>
      <c r="O293" s="155"/>
      <c r="P293" s="155"/>
      <c r="Q293" s="155"/>
      <c r="R293" s="76"/>
      <c r="T293" s="106" t="s">
        <v>1</v>
      </c>
      <c r="U293" s="29" t="s">
        <v>27</v>
      </c>
      <c r="V293" s="25"/>
      <c r="W293" s="107">
        <f>V293*K293</f>
        <v>0</v>
      </c>
      <c r="X293" s="107">
        <v>0</v>
      </c>
      <c r="Y293" s="107">
        <f>X293*K293</f>
        <v>0</v>
      </c>
      <c r="Z293" s="107">
        <v>0</v>
      </c>
      <c r="AA293" s="108">
        <f>Z293*K293</f>
        <v>0</v>
      </c>
      <c r="AR293" s="12" t="s">
        <v>244</v>
      </c>
      <c r="AT293" s="12" t="s">
        <v>101</v>
      </c>
      <c r="AU293" s="12" t="s">
        <v>54</v>
      </c>
      <c r="AY293" s="12" t="s">
        <v>100</v>
      </c>
      <c r="BE293" s="53">
        <f>IF(U293="základní",N293,0)</f>
        <v>0</v>
      </c>
      <c r="BF293" s="53">
        <f>IF(U293="snížená",N293,0)</f>
        <v>0</v>
      </c>
      <c r="BG293" s="53">
        <f>IF(U293="zákl. přenesená",N293,0)</f>
        <v>0</v>
      </c>
      <c r="BH293" s="53">
        <f>IF(U293="sníž. přenesená",N293,0)</f>
        <v>0</v>
      </c>
      <c r="BI293" s="53">
        <f>IF(U293="nulová",N293,0)</f>
        <v>0</v>
      </c>
      <c r="BJ293" s="12" t="s">
        <v>45</v>
      </c>
      <c r="BK293" s="53">
        <f>ROUND(L293*K293,2)</f>
        <v>0</v>
      </c>
      <c r="BL293" s="12" t="s">
        <v>244</v>
      </c>
      <c r="BM293" s="12" t="s">
        <v>359</v>
      </c>
    </row>
    <row r="294" spans="2:65" s="6" customFormat="1" ht="20.45" customHeight="1" x14ac:dyDescent="0.3">
      <c r="B294" s="109"/>
      <c r="C294" s="110"/>
      <c r="D294" s="110"/>
      <c r="E294" s="111" t="s">
        <v>1</v>
      </c>
      <c r="F294" s="149" t="s">
        <v>45</v>
      </c>
      <c r="G294" s="150"/>
      <c r="H294" s="150"/>
      <c r="I294" s="150"/>
      <c r="J294" s="110"/>
      <c r="K294" s="112">
        <v>1</v>
      </c>
      <c r="L294" s="110"/>
      <c r="M294" s="110"/>
      <c r="N294" s="110"/>
      <c r="O294" s="110"/>
      <c r="P294" s="110"/>
      <c r="Q294" s="110"/>
      <c r="R294" s="113"/>
      <c r="T294" s="114"/>
      <c r="U294" s="110"/>
      <c r="V294" s="110"/>
      <c r="W294" s="110"/>
      <c r="X294" s="110"/>
      <c r="Y294" s="110"/>
      <c r="Z294" s="110"/>
      <c r="AA294" s="115"/>
      <c r="AT294" s="116" t="s">
        <v>106</v>
      </c>
      <c r="AU294" s="116" t="s">
        <v>54</v>
      </c>
      <c r="AV294" s="6" t="s">
        <v>54</v>
      </c>
      <c r="AW294" s="6" t="s">
        <v>21</v>
      </c>
      <c r="AX294" s="6" t="s">
        <v>44</v>
      </c>
      <c r="AY294" s="116" t="s">
        <v>100</v>
      </c>
    </row>
    <row r="295" spans="2:65" s="7" customFormat="1" ht="20.45" customHeight="1" x14ac:dyDescent="0.3">
      <c r="B295" s="117"/>
      <c r="C295" s="118"/>
      <c r="D295" s="118"/>
      <c r="E295" s="119" t="s">
        <v>1</v>
      </c>
      <c r="F295" s="151" t="s">
        <v>107</v>
      </c>
      <c r="G295" s="152"/>
      <c r="H295" s="152"/>
      <c r="I295" s="152"/>
      <c r="J295" s="118"/>
      <c r="K295" s="120">
        <v>1</v>
      </c>
      <c r="L295" s="118"/>
      <c r="M295" s="118"/>
      <c r="N295" s="118"/>
      <c r="O295" s="118"/>
      <c r="P295" s="118"/>
      <c r="Q295" s="118"/>
      <c r="R295" s="121"/>
      <c r="T295" s="122"/>
      <c r="U295" s="118"/>
      <c r="V295" s="118"/>
      <c r="W295" s="118"/>
      <c r="X295" s="118"/>
      <c r="Y295" s="118"/>
      <c r="Z295" s="118"/>
      <c r="AA295" s="123"/>
      <c r="AT295" s="124" t="s">
        <v>106</v>
      </c>
      <c r="AU295" s="124" t="s">
        <v>54</v>
      </c>
      <c r="AV295" s="7" t="s">
        <v>105</v>
      </c>
      <c r="AW295" s="7" t="s">
        <v>21</v>
      </c>
      <c r="AX295" s="7" t="s">
        <v>45</v>
      </c>
      <c r="AY295" s="124" t="s">
        <v>100</v>
      </c>
    </row>
    <row r="296" spans="2:65" s="5" customFormat="1" ht="29.85" customHeight="1" x14ac:dyDescent="0.3">
      <c r="B296" s="91"/>
      <c r="C296" s="92"/>
      <c r="D296" s="101" t="s">
        <v>74</v>
      </c>
      <c r="E296" s="101"/>
      <c r="F296" s="101"/>
      <c r="G296" s="101"/>
      <c r="H296" s="101"/>
      <c r="I296" s="101"/>
      <c r="J296" s="101"/>
      <c r="K296" s="101"/>
      <c r="L296" s="101"/>
      <c r="M296" s="101"/>
      <c r="N296" s="158">
        <f>BK296</f>
        <v>0</v>
      </c>
      <c r="O296" s="159"/>
      <c r="P296" s="159"/>
      <c r="Q296" s="159"/>
      <c r="R296" s="94"/>
      <c r="T296" s="95"/>
      <c r="U296" s="92"/>
      <c r="V296" s="92"/>
      <c r="W296" s="96">
        <f>SUM(W297:W299)</f>
        <v>0</v>
      </c>
      <c r="X296" s="92"/>
      <c r="Y296" s="96">
        <f>SUM(Y297:Y299)</f>
        <v>0</v>
      </c>
      <c r="Z296" s="92"/>
      <c r="AA296" s="97">
        <f>SUM(AA297:AA299)</f>
        <v>0</v>
      </c>
      <c r="AR296" s="98" t="s">
        <v>115</v>
      </c>
      <c r="AT296" s="99" t="s">
        <v>43</v>
      </c>
      <c r="AU296" s="99" t="s">
        <v>45</v>
      </c>
      <c r="AY296" s="98" t="s">
        <v>100</v>
      </c>
      <c r="BK296" s="100">
        <f>SUM(BK297:BK299)</f>
        <v>0</v>
      </c>
    </row>
    <row r="297" spans="2:65" s="1" customFormat="1" ht="20.45" customHeight="1" x14ac:dyDescent="0.3">
      <c r="B297" s="73"/>
      <c r="C297" s="102" t="s">
        <v>269</v>
      </c>
      <c r="D297" s="102" t="s">
        <v>101</v>
      </c>
      <c r="E297" s="103" t="s">
        <v>270</v>
      </c>
      <c r="F297" s="153" t="s">
        <v>271</v>
      </c>
      <c r="G297" s="153"/>
      <c r="H297" s="153"/>
      <c r="I297" s="153"/>
      <c r="J297" s="104" t="s">
        <v>243</v>
      </c>
      <c r="K297" s="105">
        <v>1</v>
      </c>
      <c r="L297" s="154">
        <v>0</v>
      </c>
      <c r="M297" s="154"/>
      <c r="N297" s="155">
        <f>ROUND(L297*K297,2)</f>
        <v>0</v>
      </c>
      <c r="O297" s="155"/>
      <c r="P297" s="155"/>
      <c r="Q297" s="155"/>
      <c r="R297" s="76"/>
      <c r="T297" s="106" t="s">
        <v>1</v>
      </c>
      <c r="U297" s="29" t="s">
        <v>27</v>
      </c>
      <c r="V297" s="25"/>
      <c r="W297" s="107">
        <f>V297*K297</f>
        <v>0</v>
      </c>
      <c r="X297" s="107">
        <v>0</v>
      </c>
      <c r="Y297" s="107">
        <f>X297*K297</f>
        <v>0</v>
      </c>
      <c r="Z297" s="107">
        <v>0</v>
      </c>
      <c r="AA297" s="108">
        <f>Z297*K297</f>
        <v>0</v>
      </c>
      <c r="AR297" s="12" t="s">
        <v>244</v>
      </c>
      <c r="AT297" s="12" t="s">
        <v>101</v>
      </c>
      <c r="AU297" s="12" t="s">
        <v>54</v>
      </c>
      <c r="AY297" s="12" t="s">
        <v>100</v>
      </c>
      <c r="BE297" s="53">
        <f>IF(U297="základní",N297,0)</f>
        <v>0</v>
      </c>
      <c r="BF297" s="53">
        <f>IF(U297="snížená",N297,0)</f>
        <v>0</v>
      </c>
      <c r="BG297" s="53">
        <f>IF(U297="zákl. přenesená",N297,0)</f>
        <v>0</v>
      </c>
      <c r="BH297" s="53">
        <f>IF(U297="sníž. přenesená",N297,0)</f>
        <v>0</v>
      </c>
      <c r="BI297" s="53">
        <f>IF(U297="nulová",N297,0)</f>
        <v>0</v>
      </c>
      <c r="BJ297" s="12" t="s">
        <v>45</v>
      </c>
      <c r="BK297" s="53">
        <f>ROUND(L297*K297,2)</f>
        <v>0</v>
      </c>
      <c r="BL297" s="12" t="s">
        <v>244</v>
      </c>
      <c r="BM297" s="12" t="s">
        <v>360</v>
      </c>
    </row>
    <row r="298" spans="2:65" s="6" customFormat="1" ht="20.45" customHeight="1" x14ac:dyDescent="0.3">
      <c r="B298" s="109"/>
      <c r="C298" s="110"/>
      <c r="D298" s="110"/>
      <c r="E298" s="111" t="s">
        <v>1</v>
      </c>
      <c r="F298" s="149" t="s">
        <v>45</v>
      </c>
      <c r="G298" s="150"/>
      <c r="H298" s="150"/>
      <c r="I298" s="150"/>
      <c r="J298" s="110"/>
      <c r="K298" s="112">
        <v>1</v>
      </c>
      <c r="L298" s="110"/>
      <c r="M298" s="110"/>
      <c r="N298" s="110"/>
      <c r="O298" s="110"/>
      <c r="P298" s="110"/>
      <c r="Q298" s="110"/>
      <c r="R298" s="113"/>
      <c r="T298" s="114"/>
      <c r="U298" s="110"/>
      <c r="V298" s="110"/>
      <c r="W298" s="110"/>
      <c r="X298" s="110"/>
      <c r="Y298" s="110"/>
      <c r="Z298" s="110"/>
      <c r="AA298" s="115"/>
      <c r="AT298" s="116" t="s">
        <v>106</v>
      </c>
      <c r="AU298" s="116" t="s">
        <v>54</v>
      </c>
      <c r="AV298" s="6" t="s">
        <v>54</v>
      </c>
      <c r="AW298" s="6" t="s">
        <v>21</v>
      </c>
      <c r="AX298" s="6" t="s">
        <v>44</v>
      </c>
      <c r="AY298" s="116" t="s">
        <v>100</v>
      </c>
    </row>
    <row r="299" spans="2:65" s="7" customFormat="1" ht="20.45" customHeight="1" x14ac:dyDescent="0.3">
      <c r="B299" s="117"/>
      <c r="C299" s="118"/>
      <c r="D299" s="118"/>
      <c r="E299" s="119" t="s">
        <v>1</v>
      </c>
      <c r="F299" s="151" t="s">
        <v>107</v>
      </c>
      <c r="G299" s="152"/>
      <c r="H299" s="152"/>
      <c r="I299" s="152"/>
      <c r="J299" s="118"/>
      <c r="K299" s="120">
        <v>1</v>
      </c>
      <c r="L299" s="118"/>
      <c r="M299" s="118"/>
      <c r="N299" s="118"/>
      <c r="O299" s="118"/>
      <c r="P299" s="118"/>
      <c r="Q299" s="118"/>
      <c r="R299" s="121"/>
      <c r="T299" s="122"/>
      <c r="U299" s="118"/>
      <c r="V299" s="118"/>
      <c r="W299" s="118"/>
      <c r="X299" s="118"/>
      <c r="Y299" s="118"/>
      <c r="Z299" s="118"/>
      <c r="AA299" s="123"/>
      <c r="AT299" s="124" t="s">
        <v>106</v>
      </c>
      <c r="AU299" s="124" t="s">
        <v>54</v>
      </c>
      <c r="AV299" s="7" t="s">
        <v>105</v>
      </c>
      <c r="AW299" s="7" t="s">
        <v>21</v>
      </c>
      <c r="AX299" s="7" t="s">
        <v>45</v>
      </c>
      <c r="AY299" s="124" t="s">
        <v>100</v>
      </c>
    </row>
    <row r="300" spans="2:65" s="5" customFormat="1" ht="29.85" customHeight="1" x14ac:dyDescent="0.3">
      <c r="B300" s="91"/>
      <c r="C300" s="92"/>
      <c r="D300" s="101" t="s">
        <v>75</v>
      </c>
      <c r="E300" s="101"/>
      <c r="F300" s="101"/>
      <c r="G300" s="101"/>
      <c r="H300" s="101"/>
      <c r="I300" s="101"/>
      <c r="J300" s="101"/>
      <c r="K300" s="101"/>
      <c r="L300" s="101"/>
      <c r="M300" s="101"/>
      <c r="N300" s="158">
        <f>BK300</f>
        <v>0</v>
      </c>
      <c r="O300" s="159"/>
      <c r="P300" s="159"/>
      <c r="Q300" s="159"/>
      <c r="R300" s="94"/>
      <c r="T300" s="95"/>
      <c r="U300" s="92"/>
      <c r="V300" s="92"/>
      <c r="W300" s="96">
        <f>SUM(W301:W303)</f>
        <v>0</v>
      </c>
      <c r="X300" s="92"/>
      <c r="Y300" s="96">
        <f>SUM(Y301:Y303)</f>
        <v>0</v>
      </c>
      <c r="Z300" s="92"/>
      <c r="AA300" s="97">
        <f>SUM(AA301:AA303)</f>
        <v>0</v>
      </c>
      <c r="AR300" s="98" t="s">
        <v>115</v>
      </c>
      <c r="AT300" s="99" t="s">
        <v>43</v>
      </c>
      <c r="AU300" s="99" t="s">
        <v>45</v>
      </c>
      <c r="AY300" s="98" t="s">
        <v>100</v>
      </c>
      <c r="BK300" s="100">
        <f>SUM(BK301:BK303)</f>
        <v>0</v>
      </c>
    </row>
    <row r="301" spans="2:65" s="1" customFormat="1" ht="28.9" customHeight="1" x14ac:dyDescent="0.3">
      <c r="B301" s="73"/>
      <c r="C301" s="102" t="s">
        <v>272</v>
      </c>
      <c r="D301" s="102" t="s">
        <v>101</v>
      </c>
      <c r="E301" s="103" t="s">
        <v>273</v>
      </c>
      <c r="F301" s="153" t="s">
        <v>283</v>
      </c>
      <c r="G301" s="153"/>
      <c r="H301" s="153"/>
      <c r="I301" s="153"/>
      <c r="J301" s="104" t="s">
        <v>243</v>
      </c>
      <c r="K301" s="105">
        <v>1</v>
      </c>
      <c r="L301" s="154">
        <v>0</v>
      </c>
      <c r="M301" s="154"/>
      <c r="N301" s="155">
        <f>ROUND(L301*K301,2)</f>
        <v>0</v>
      </c>
      <c r="O301" s="155"/>
      <c r="P301" s="155"/>
      <c r="Q301" s="155"/>
      <c r="R301" s="76"/>
      <c r="T301" s="106" t="s">
        <v>1</v>
      </c>
      <c r="U301" s="29" t="s">
        <v>27</v>
      </c>
      <c r="V301" s="25"/>
      <c r="W301" s="107">
        <f>V301*K301</f>
        <v>0</v>
      </c>
      <c r="X301" s="107">
        <v>0</v>
      </c>
      <c r="Y301" s="107">
        <f>X301*K301</f>
        <v>0</v>
      </c>
      <c r="Z301" s="107">
        <v>0</v>
      </c>
      <c r="AA301" s="108">
        <f>Z301*K301</f>
        <v>0</v>
      </c>
      <c r="AR301" s="12" t="s">
        <v>244</v>
      </c>
      <c r="AT301" s="12" t="s">
        <v>101</v>
      </c>
      <c r="AU301" s="12" t="s">
        <v>54</v>
      </c>
      <c r="AY301" s="12" t="s">
        <v>100</v>
      </c>
      <c r="BE301" s="53">
        <f>IF(U301="základní",N301,0)</f>
        <v>0</v>
      </c>
      <c r="BF301" s="53">
        <f>IF(U301="snížená",N301,0)</f>
        <v>0</v>
      </c>
      <c r="BG301" s="53">
        <f>IF(U301="zákl. přenesená",N301,0)</f>
        <v>0</v>
      </c>
      <c r="BH301" s="53">
        <f>IF(U301="sníž. přenesená",N301,0)</f>
        <v>0</v>
      </c>
      <c r="BI301" s="53">
        <f>IF(U301="nulová",N301,0)</f>
        <v>0</v>
      </c>
      <c r="BJ301" s="12" t="s">
        <v>45</v>
      </c>
      <c r="BK301" s="53">
        <f>ROUND(L301*K301,2)</f>
        <v>0</v>
      </c>
      <c r="BL301" s="12" t="s">
        <v>244</v>
      </c>
      <c r="BM301" s="12" t="s">
        <v>361</v>
      </c>
    </row>
    <row r="302" spans="2:65" s="6" customFormat="1" ht="20.45" customHeight="1" x14ac:dyDescent="0.3">
      <c r="B302" s="109"/>
      <c r="C302" s="110"/>
      <c r="D302" s="110"/>
      <c r="E302" s="111" t="s">
        <v>1</v>
      </c>
      <c r="F302" s="149" t="s">
        <v>45</v>
      </c>
      <c r="G302" s="150"/>
      <c r="H302" s="150"/>
      <c r="I302" s="150"/>
      <c r="J302" s="110"/>
      <c r="K302" s="112">
        <v>1</v>
      </c>
      <c r="L302" s="110"/>
      <c r="M302" s="110"/>
      <c r="N302" s="110"/>
      <c r="O302" s="110"/>
      <c r="P302" s="110"/>
      <c r="Q302" s="110"/>
      <c r="R302" s="113"/>
      <c r="T302" s="114"/>
      <c r="U302" s="110"/>
      <c r="V302" s="110"/>
      <c r="W302" s="110"/>
      <c r="X302" s="110"/>
      <c r="Y302" s="110"/>
      <c r="Z302" s="110"/>
      <c r="AA302" s="115"/>
      <c r="AT302" s="116" t="s">
        <v>106</v>
      </c>
      <c r="AU302" s="116" t="s">
        <v>54</v>
      </c>
      <c r="AV302" s="6" t="s">
        <v>54</v>
      </c>
      <c r="AW302" s="6" t="s">
        <v>21</v>
      </c>
      <c r="AX302" s="6" t="s">
        <v>44</v>
      </c>
      <c r="AY302" s="116" t="s">
        <v>100</v>
      </c>
    </row>
    <row r="303" spans="2:65" s="7" customFormat="1" ht="20.45" customHeight="1" x14ac:dyDescent="0.3">
      <c r="B303" s="117"/>
      <c r="C303" s="118"/>
      <c r="D303" s="118"/>
      <c r="E303" s="119" t="s">
        <v>1</v>
      </c>
      <c r="F303" s="151" t="s">
        <v>107</v>
      </c>
      <c r="G303" s="152"/>
      <c r="H303" s="152"/>
      <c r="I303" s="152"/>
      <c r="J303" s="118"/>
      <c r="K303" s="120">
        <v>1</v>
      </c>
      <c r="L303" s="118"/>
      <c r="M303" s="118"/>
      <c r="N303" s="118"/>
      <c r="O303" s="118"/>
      <c r="P303" s="118"/>
      <c r="Q303" s="118"/>
      <c r="R303" s="121"/>
      <c r="T303" s="122"/>
      <c r="U303" s="118"/>
      <c r="V303" s="118"/>
      <c r="W303" s="118"/>
      <c r="X303" s="118"/>
      <c r="Y303" s="118"/>
      <c r="Z303" s="118"/>
      <c r="AA303" s="123"/>
      <c r="AT303" s="124" t="s">
        <v>106</v>
      </c>
      <c r="AU303" s="124" t="s">
        <v>54</v>
      </c>
      <c r="AV303" s="7" t="s">
        <v>105</v>
      </c>
      <c r="AW303" s="7" t="s">
        <v>21</v>
      </c>
      <c r="AX303" s="7" t="s">
        <v>45</v>
      </c>
      <c r="AY303" s="124" t="s">
        <v>100</v>
      </c>
    </row>
    <row r="304" spans="2:65" s="5" customFormat="1" ht="29.85" customHeight="1" x14ac:dyDescent="0.3">
      <c r="B304" s="91"/>
      <c r="C304" s="92"/>
      <c r="D304" s="101" t="s">
        <v>76</v>
      </c>
      <c r="E304" s="101"/>
      <c r="F304" s="101"/>
      <c r="G304" s="101"/>
      <c r="H304" s="101"/>
      <c r="I304" s="101"/>
      <c r="J304" s="101"/>
      <c r="K304" s="101"/>
      <c r="L304" s="101"/>
      <c r="M304" s="101"/>
      <c r="N304" s="158">
        <f>BK304</f>
        <v>0</v>
      </c>
      <c r="O304" s="159"/>
      <c r="P304" s="159"/>
      <c r="Q304" s="159"/>
      <c r="R304" s="94"/>
      <c r="T304" s="95"/>
      <c r="U304" s="92"/>
      <c r="V304" s="92"/>
      <c r="W304" s="96">
        <f>SUM(W305:W307)</f>
        <v>0</v>
      </c>
      <c r="X304" s="92"/>
      <c r="Y304" s="96">
        <f>SUM(Y305:Y307)</f>
        <v>0</v>
      </c>
      <c r="Z304" s="92"/>
      <c r="AA304" s="97">
        <f>SUM(AA305:AA307)</f>
        <v>0</v>
      </c>
      <c r="AR304" s="98" t="s">
        <v>115</v>
      </c>
      <c r="AT304" s="99" t="s">
        <v>43</v>
      </c>
      <c r="AU304" s="99" t="s">
        <v>45</v>
      </c>
      <c r="AY304" s="98" t="s">
        <v>100</v>
      </c>
      <c r="BK304" s="100">
        <f>SUM(BK305:BK307)</f>
        <v>0</v>
      </c>
    </row>
    <row r="305" spans="2:65" s="1" customFormat="1" ht="40.15" customHeight="1" x14ac:dyDescent="0.3">
      <c r="B305" s="73"/>
      <c r="C305" s="102" t="s">
        <v>274</v>
      </c>
      <c r="D305" s="102" t="s">
        <v>101</v>
      </c>
      <c r="E305" s="103" t="s">
        <v>275</v>
      </c>
      <c r="F305" s="153" t="s">
        <v>276</v>
      </c>
      <c r="G305" s="153"/>
      <c r="H305" s="153"/>
      <c r="I305" s="153"/>
      <c r="J305" s="104" t="s">
        <v>243</v>
      </c>
      <c r="K305" s="105">
        <v>1</v>
      </c>
      <c r="L305" s="154">
        <v>0</v>
      </c>
      <c r="M305" s="154"/>
      <c r="N305" s="155">
        <f>ROUND(L305*K305,2)</f>
        <v>0</v>
      </c>
      <c r="O305" s="155"/>
      <c r="P305" s="155"/>
      <c r="Q305" s="155"/>
      <c r="R305" s="76"/>
      <c r="T305" s="106" t="s">
        <v>1</v>
      </c>
      <c r="U305" s="29" t="s">
        <v>27</v>
      </c>
      <c r="V305" s="25"/>
      <c r="W305" s="107">
        <f>V305*K305</f>
        <v>0</v>
      </c>
      <c r="X305" s="107">
        <v>0</v>
      </c>
      <c r="Y305" s="107">
        <f>X305*K305</f>
        <v>0</v>
      </c>
      <c r="Z305" s="107">
        <v>0</v>
      </c>
      <c r="AA305" s="108">
        <f>Z305*K305</f>
        <v>0</v>
      </c>
      <c r="AR305" s="12" t="s">
        <v>244</v>
      </c>
      <c r="AT305" s="12" t="s">
        <v>101</v>
      </c>
      <c r="AU305" s="12" t="s">
        <v>54</v>
      </c>
      <c r="AY305" s="12" t="s">
        <v>100</v>
      </c>
      <c r="BE305" s="53">
        <f>IF(U305="základní",N305,0)</f>
        <v>0</v>
      </c>
      <c r="BF305" s="53">
        <f>IF(U305="snížená",N305,0)</f>
        <v>0</v>
      </c>
      <c r="BG305" s="53">
        <f>IF(U305="zákl. přenesená",N305,0)</f>
        <v>0</v>
      </c>
      <c r="BH305" s="53">
        <f>IF(U305="sníž. přenesená",N305,0)</f>
        <v>0</v>
      </c>
      <c r="BI305" s="53">
        <f>IF(U305="nulová",N305,0)</f>
        <v>0</v>
      </c>
      <c r="BJ305" s="12" t="s">
        <v>45</v>
      </c>
      <c r="BK305" s="53">
        <f>ROUND(L305*K305,2)</f>
        <v>0</v>
      </c>
      <c r="BL305" s="12" t="s">
        <v>244</v>
      </c>
      <c r="BM305" s="12" t="s">
        <v>362</v>
      </c>
    </row>
    <row r="306" spans="2:65" s="6" customFormat="1" ht="20.45" customHeight="1" x14ac:dyDescent="0.3">
      <c r="B306" s="109"/>
      <c r="C306" s="110"/>
      <c r="D306" s="110"/>
      <c r="E306" s="111" t="s">
        <v>1</v>
      </c>
      <c r="F306" s="149" t="s">
        <v>45</v>
      </c>
      <c r="G306" s="150"/>
      <c r="H306" s="150"/>
      <c r="I306" s="150"/>
      <c r="J306" s="110"/>
      <c r="K306" s="112">
        <v>1</v>
      </c>
      <c r="L306" s="110"/>
      <c r="M306" s="110"/>
      <c r="N306" s="110"/>
      <c r="O306" s="110"/>
      <c r="P306" s="110"/>
      <c r="Q306" s="110"/>
      <c r="R306" s="113"/>
      <c r="T306" s="114"/>
      <c r="U306" s="110"/>
      <c r="V306" s="110"/>
      <c r="W306" s="110"/>
      <c r="X306" s="110"/>
      <c r="Y306" s="110"/>
      <c r="Z306" s="110"/>
      <c r="AA306" s="115"/>
      <c r="AT306" s="116" t="s">
        <v>106</v>
      </c>
      <c r="AU306" s="116" t="s">
        <v>54</v>
      </c>
      <c r="AV306" s="6" t="s">
        <v>54</v>
      </c>
      <c r="AW306" s="6" t="s">
        <v>21</v>
      </c>
      <c r="AX306" s="6" t="s">
        <v>44</v>
      </c>
      <c r="AY306" s="116" t="s">
        <v>100</v>
      </c>
    </row>
    <row r="307" spans="2:65" s="7" customFormat="1" ht="20.45" customHeight="1" x14ac:dyDescent="0.3">
      <c r="B307" s="117"/>
      <c r="C307" s="118"/>
      <c r="D307" s="118"/>
      <c r="E307" s="119" t="s">
        <v>1</v>
      </c>
      <c r="F307" s="151" t="s">
        <v>107</v>
      </c>
      <c r="G307" s="152"/>
      <c r="H307" s="152"/>
      <c r="I307" s="152"/>
      <c r="J307" s="118"/>
      <c r="K307" s="120">
        <v>1</v>
      </c>
      <c r="L307" s="118"/>
      <c r="M307" s="118"/>
      <c r="N307" s="118"/>
      <c r="O307" s="118"/>
      <c r="P307" s="118"/>
      <c r="Q307" s="118"/>
      <c r="R307" s="121"/>
      <c r="T307" s="122"/>
      <c r="U307" s="118"/>
      <c r="V307" s="118"/>
      <c r="W307" s="118"/>
      <c r="X307" s="118"/>
      <c r="Y307" s="118"/>
      <c r="Z307" s="118"/>
      <c r="AA307" s="123"/>
      <c r="AT307" s="124" t="s">
        <v>106</v>
      </c>
      <c r="AU307" s="124" t="s">
        <v>54</v>
      </c>
      <c r="AV307" s="7" t="s">
        <v>105</v>
      </c>
      <c r="AW307" s="7" t="s">
        <v>21</v>
      </c>
      <c r="AX307" s="7" t="s">
        <v>45</v>
      </c>
      <c r="AY307" s="124" t="s">
        <v>100</v>
      </c>
    </row>
    <row r="308" spans="2:65" s="1" customFormat="1" ht="49.9" customHeight="1" x14ac:dyDescent="0.35">
      <c r="B308" s="24"/>
      <c r="C308" s="25"/>
      <c r="D308" s="93" t="s">
        <v>277</v>
      </c>
      <c r="E308" s="25"/>
      <c r="F308" s="25"/>
      <c r="G308" s="25"/>
      <c r="H308" s="25"/>
      <c r="I308" s="25"/>
      <c r="J308" s="25"/>
      <c r="K308" s="25"/>
      <c r="L308" s="25"/>
      <c r="M308" s="25"/>
      <c r="N308" s="146">
        <f>BK308</f>
        <v>0</v>
      </c>
      <c r="O308" s="147"/>
      <c r="P308" s="147"/>
      <c r="Q308" s="147"/>
      <c r="R308" s="26"/>
      <c r="T308" s="129"/>
      <c r="U308" s="36"/>
      <c r="V308" s="36"/>
      <c r="W308" s="36"/>
      <c r="X308" s="36"/>
      <c r="Y308" s="36"/>
      <c r="Z308" s="36"/>
      <c r="AA308" s="38"/>
      <c r="AT308" s="12" t="s">
        <v>43</v>
      </c>
      <c r="AU308" s="12" t="s">
        <v>44</v>
      </c>
      <c r="AY308" s="12" t="s">
        <v>278</v>
      </c>
      <c r="BK308" s="53">
        <v>0</v>
      </c>
    </row>
    <row r="309" spans="2:65" s="1" customFormat="1" ht="6.95" customHeight="1" x14ac:dyDescent="0.3">
      <c r="B309" s="39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1"/>
    </row>
  </sheetData>
  <mergeCells count="368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F193:I193"/>
    <mergeCell ref="F194:I194"/>
    <mergeCell ref="L194:M194"/>
    <mergeCell ref="N194:Q194"/>
    <mergeCell ref="F195:I195"/>
    <mergeCell ref="F196:I196"/>
    <mergeCell ref="F198:I198"/>
    <mergeCell ref="L198:M198"/>
    <mergeCell ref="N198:Q198"/>
    <mergeCell ref="F199:I199"/>
    <mergeCell ref="F200:I200"/>
    <mergeCell ref="F201:I201"/>
    <mergeCell ref="L201:M201"/>
    <mergeCell ref="N201:Q201"/>
    <mergeCell ref="F202:I202"/>
    <mergeCell ref="F203:I203"/>
    <mergeCell ref="F204:I204"/>
    <mergeCell ref="L204:M204"/>
    <mergeCell ref="N204:Q204"/>
    <mergeCell ref="F205:I205"/>
    <mergeCell ref="F206:I206"/>
    <mergeCell ref="F207:I207"/>
    <mergeCell ref="L207:M207"/>
    <mergeCell ref="N207:Q207"/>
    <mergeCell ref="F208:I208"/>
    <mergeCell ref="F209:I209"/>
    <mergeCell ref="F210:I210"/>
    <mergeCell ref="L210:M210"/>
    <mergeCell ref="N210:Q210"/>
    <mergeCell ref="F211:I211"/>
    <mergeCell ref="F212:I212"/>
    <mergeCell ref="F213:I213"/>
    <mergeCell ref="L213:M213"/>
    <mergeCell ref="N213:Q213"/>
    <mergeCell ref="F214:I214"/>
    <mergeCell ref="F215:I215"/>
    <mergeCell ref="F216:I216"/>
    <mergeCell ref="L216:M216"/>
    <mergeCell ref="N216:Q216"/>
    <mergeCell ref="F217:I217"/>
    <mergeCell ref="F218:I218"/>
    <mergeCell ref="F219:I219"/>
    <mergeCell ref="L219:M219"/>
    <mergeCell ref="N219:Q219"/>
    <mergeCell ref="F220:I220"/>
    <mergeCell ref="F221:I221"/>
    <mergeCell ref="F222:I222"/>
    <mergeCell ref="L222:M222"/>
    <mergeCell ref="N222:Q222"/>
    <mergeCell ref="F223:I223"/>
    <mergeCell ref="F224:I224"/>
    <mergeCell ref="F225:I225"/>
    <mergeCell ref="L225:M225"/>
    <mergeCell ref="N225:Q225"/>
    <mergeCell ref="F226:I226"/>
    <mergeCell ref="F227:I227"/>
    <mergeCell ref="F228:I228"/>
    <mergeCell ref="L228:M228"/>
    <mergeCell ref="N228:Q228"/>
    <mergeCell ref="F229:I229"/>
    <mergeCell ref="F230:I230"/>
    <mergeCell ref="F231:I231"/>
    <mergeCell ref="L231:M231"/>
    <mergeCell ref="N231:Q231"/>
    <mergeCell ref="F232:I232"/>
    <mergeCell ref="F233:I233"/>
    <mergeCell ref="F234:I234"/>
    <mergeCell ref="L234:M234"/>
    <mergeCell ref="N234:Q234"/>
    <mergeCell ref="F235:I235"/>
    <mergeCell ref="F236:I236"/>
    <mergeCell ref="F237:I237"/>
    <mergeCell ref="L237:M237"/>
    <mergeCell ref="N237:Q237"/>
    <mergeCell ref="F238:I238"/>
    <mergeCell ref="F239:I239"/>
    <mergeCell ref="F241:I241"/>
    <mergeCell ref="L241:M241"/>
    <mergeCell ref="N241:Q241"/>
    <mergeCell ref="F244:I244"/>
    <mergeCell ref="L244:M244"/>
    <mergeCell ref="N244:Q244"/>
    <mergeCell ref="F245:I245"/>
    <mergeCell ref="F246:I246"/>
    <mergeCell ref="F247:I247"/>
    <mergeCell ref="L247:M247"/>
    <mergeCell ref="N247:Q247"/>
    <mergeCell ref="F248:I248"/>
    <mergeCell ref="F249:I249"/>
    <mergeCell ref="F250:I250"/>
    <mergeCell ref="L250:M250"/>
    <mergeCell ref="N250:Q250"/>
    <mergeCell ref="F251:I251"/>
    <mergeCell ref="F252:I252"/>
    <mergeCell ref="F253:I253"/>
    <mergeCell ref="L253:M253"/>
    <mergeCell ref="N253:Q253"/>
    <mergeCell ref="F254:I254"/>
    <mergeCell ref="L254:M254"/>
    <mergeCell ref="N254:Q254"/>
    <mergeCell ref="F255:I255"/>
    <mergeCell ref="F256:I256"/>
    <mergeCell ref="F257:I257"/>
    <mergeCell ref="L257:M257"/>
    <mergeCell ref="N257:Q257"/>
    <mergeCell ref="F258:I258"/>
    <mergeCell ref="F259:I259"/>
    <mergeCell ref="F260:I260"/>
    <mergeCell ref="L260:M260"/>
    <mergeCell ref="N260:Q260"/>
    <mergeCell ref="F261:I261"/>
    <mergeCell ref="F262:I262"/>
    <mergeCell ref="F263:I263"/>
    <mergeCell ref="L263:M263"/>
    <mergeCell ref="N263:Q263"/>
    <mergeCell ref="F264:I264"/>
    <mergeCell ref="F265:I265"/>
    <mergeCell ref="F268:I268"/>
    <mergeCell ref="L268:M268"/>
    <mergeCell ref="N268:Q268"/>
    <mergeCell ref="F269:I269"/>
    <mergeCell ref="F270:I270"/>
    <mergeCell ref="F271:I271"/>
    <mergeCell ref="L271:M271"/>
    <mergeCell ref="N271:Q271"/>
    <mergeCell ref="F272:I272"/>
    <mergeCell ref="F273:I273"/>
    <mergeCell ref="F275:I275"/>
    <mergeCell ref="L275:M275"/>
    <mergeCell ref="N275:Q275"/>
    <mergeCell ref="F276:I276"/>
    <mergeCell ref="F277:I277"/>
    <mergeCell ref="F278:I278"/>
    <mergeCell ref="L278:M278"/>
    <mergeCell ref="N278:Q278"/>
    <mergeCell ref="F279:I279"/>
    <mergeCell ref="F280:I280"/>
    <mergeCell ref="F281:I281"/>
    <mergeCell ref="L281:M281"/>
    <mergeCell ref="N281:Q281"/>
    <mergeCell ref="F282:I282"/>
    <mergeCell ref="F283:I283"/>
    <mergeCell ref="F284:I284"/>
    <mergeCell ref="L284:M284"/>
    <mergeCell ref="N284:Q284"/>
    <mergeCell ref="F285:I285"/>
    <mergeCell ref="F286:I286"/>
    <mergeCell ref="F287:I287"/>
    <mergeCell ref="L287:M287"/>
    <mergeCell ref="N287:Q287"/>
    <mergeCell ref="F288:I288"/>
    <mergeCell ref="F289:I289"/>
    <mergeCell ref="F290:I290"/>
    <mergeCell ref="L290:M290"/>
    <mergeCell ref="N290:Q290"/>
    <mergeCell ref="F302:I302"/>
    <mergeCell ref="F303:I303"/>
    <mergeCell ref="F305:I305"/>
    <mergeCell ref="L305:M305"/>
    <mergeCell ref="N305:Q305"/>
    <mergeCell ref="F291:I291"/>
    <mergeCell ref="F292:I292"/>
    <mergeCell ref="F293:I293"/>
    <mergeCell ref="L293:M293"/>
    <mergeCell ref="N293:Q293"/>
    <mergeCell ref="F294:I294"/>
    <mergeCell ref="F295:I295"/>
    <mergeCell ref="F297:I297"/>
    <mergeCell ref="L297:M297"/>
    <mergeCell ref="N297:Q297"/>
    <mergeCell ref="N308:Q308"/>
    <mergeCell ref="H1:K1"/>
    <mergeCell ref="S2:AC2"/>
    <mergeCell ref="F306:I306"/>
    <mergeCell ref="F307:I307"/>
    <mergeCell ref="N128:Q128"/>
    <mergeCell ref="N129:Q129"/>
    <mergeCell ref="N130:Q130"/>
    <mergeCell ref="N164:Q164"/>
    <mergeCell ref="N197:Q197"/>
    <mergeCell ref="N240:Q240"/>
    <mergeCell ref="N242:Q242"/>
    <mergeCell ref="N243:Q243"/>
    <mergeCell ref="N266:Q266"/>
    <mergeCell ref="N267:Q267"/>
    <mergeCell ref="N274:Q274"/>
    <mergeCell ref="N296:Q296"/>
    <mergeCell ref="N300:Q300"/>
    <mergeCell ref="N304:Q304"/>
    <mergeCell ref="F298:I298"/>
    <mergeCell ref="F299:I299"/>
    <mergeCell ref="F301:I301"/>
    <mergeCell ref="L301:M301"/>
    <mergeCell ref="N301:Q301"/>
  </mergeCells>
  <hyperlinks>
    <hyperlink ref="F1:G1" location="C2" display="1) Krycí list rozpočtu"/>
    <hyperlink ref="H1:K1" location="C86" display="2) Rekapitulace rozpočtu"/>
    <hyperlink ref="L1" location="C127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ÚSEK 4 - NTZ 06 Horkovod,...</vt:lpstr>
      <vt:lpstr>'ÚSEK 4 - NTZ 06 Horkovod,...'!Názvy_tisku</vt:lpstr>
      <vt:lpstr>'ÚSEK 4 - NTZ 06 Horkovod,...'!Oblast_tisku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2017-04-26T19:16:35Z</cp:lastPrinted>
  <dcterms:created xsi:type="dcterms:W3CDTF">2017-04-26T19:12:07Z</dcterms:created>
  <dcterms:modified xsi:type="dcterms:W3CDTF">2017-05-17T10:20:14Z</dcterms:modified>
</cp:coreProperties>
</file>