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ROZPOČTY - výkazy výměr\ROZPOČTY výkazy výměr_finále\Výkaz výměr ÚSEK 5\"/>
    </mc:Choice>
  </mc:AlternateContent>
  <bookViews>
    <workbookView xWindow="135" yWindow="510" windowWidth="22710" windowHeight="13425"/>
  </bookViews>
  <sheets>
    <sheet name="ÚSEK 5 - NTZ 06 Horkovod,..." sheetId="6" r:id="rId1"/>
  </sheets>
  <definedNames>
    <definedName name="_xlnm.Print_Titles" localSheetId="0">'ÚSEK 5 - NTZ 06 Horkovod,...'!$127:$127</definedName>
    <definedName name="_xlnm.Print_Area" localSheetId="0">'ÚSEK 5 - NTZ 06 Horkovod,...'!$C$4:$Q$70,'ÚSEK 5 - NTZ 06 Horkovod,...'!$C$76:$Q$111,'ÚSEK 5 - NTZ 06 Horkovod,...'!$C$117:$Q$309</definedName>
  </definedNames>
  <calcPr calcId="152511"/>
</workbook>
</file>

<file path=xl/calcChain.xml><?xml version="1.0" encoding="utf-8"?>
<calcChain xmlns="http://schemas.openxmlformats.org/spreadsheetml/2006/main">
  <c r="N309" i="6" l="1"/>
  <c r="BI306" i="6"/>
  <c r="BH306" i="6"/>
  <c r="BG306" i="6"/>
  <c r="BF306" i="6"/>
  <c r="AA306" i="6"/>
  <c r="AA305" i="6" s="1"/>
  <c r="Y306" i="6"/>
  <c r="Y305" i="6" s="1"/>
  <c r="W306" i="6"/>
  <c r="W305" i="6" s="1"/>
  <c r="BK306" i="6"/>
  <c r="BK305" i="6" s="1"/>
  <c r="N305" i="6" s="1"/>
  <c r="N101" i="6" s="1"/>
  <c r="N306" i="6"/>
  <c r="BE306" i="6" s="1"/>
  <c r="BI302" i="6"/>
  <c r="BH302" i="6"/>
  <c r="BG302" i="6"/>
  <c r="BF302" i="6"/>
  <c r="BE302" i="6"/>
  <c r="AA302" i="6"/>
  <c r="AA301" i="6" s="1"/>
  <c r="Y302" i="6"/>
  <c r="Y301" i="6" s="1"/>
  <c r="W302" i="6"/>
  <c r="W301" i="6" s="1"/>
  <c r="BK302" i="6"/>
  <c r="BK301" i="6" s="1"/>
  <c r="N301" i="6" s="1"/>
  <c r="N100" i="6" s="1"/>
  <c r="N302" i="6"/>
  <c r="BI298" i="6"/>
  <c r="BH298" i="6"/>
  <c r="BG298" i="6"/>
  <c r="BF298" i="6"/>
  <c r="AA298" i="6"/>
  <c r="AA297" i="6" s="1"/>
  <c r="Y298" i="6"/>
  <c r="Y297" i="6" s="1"/>
  <c r="W298" i="6"/>
  <c r="W297" i="6" s="1"/>
  <c r="BK298" i="6"/>
  <c r="BK297" i="6" s="1"/>
  <c r="N297" i="6" s="1"/>
  <c r="N99" i="6" s="1"/>
  <c r="N298" i="6"/>
  <c r="BE298" i="6" s="1"/>
  <c r="BI294" i="6"/>
  <c r="BH294" i="6"/>
  <c r="BG294" i="6"/>
  <c r="BF294" i="6"/>
  <c r="AA294" i="6"/>
  <c r="Y294" i="6"/>
  <c r="W294" i="6"/>
  <c r="BK294" i="6"/>
  <c r="N294" i="6"/>
  <c r="BE294" i="6" s="1"/>
  <c r="BI291" i="6"/>
  <c r="BH291" i="6"/>
  <c r="BG291" i="6"/>
  <c r="BF291" i="6"/>
  <c r="AA291" i="6"/>
  <c r="Y291" i="6"/>
  <c r="W291" i="6"/>
  <c r="BK291" i="6"/>
  <c r="N291" i="6"/>
  <c r="BE291" i="6" s="1"/>
  <c r="BI288" i="6"/>
  <c r="BH288" i="6"/>
  <c r="BG288" i="6"/>
  <c r="BF288" i="6"/>
  <c r="AA288" i="6"/>
  <c r="Y288" i="6"/>
  <c r="W288" i="6"/>
  <c r="BK288" i="6"/>
  <c r="N288" i="6"/>
  <c r="BE288" i="6" s="1"/>
  <c r="BI285" i="6"/>
  <c r="BH285" i="6"/>
  <c r="BG285" i="6"/>
  <c r="BF285" i="6"/>
  <c r="AA285" i="6"/>
  <c r="Y285" i="6"/>
  <c r="W285" i="6"/>
  <c r="BK285" i="6"/>
  <c r="N285" i="6"/>
  <c r="BE285" i="6" s="1"/>
  <c r="BI282" i="6"/>
  <c r="BH282" i="6"/>
  <c r="BG282" i="6"/>
  <c r="BF282" i="6"/>
  <c r="AA282" i="6"/>
  <c r="Y282" i="6"/>
  <c r="W282" i="6"/>
  <c r="BK282" i="6"/>
  <c r="N282" i="6"/>
  <c r="BE282" i="6" s="1"/>
  <c r="BI279" i="6"/>
  <c r="BH279" i="6"/>
  <c r="BG279" i="6"/>
  <c r="BF279" i="6"/>
  <c r="AA279" i="6"/>
  <c r="Y279" i="6"/>
  <c r="W279" i="6"/>
  <c r="BK279" i="6"/>
  <c r="N279" i="6"/>
  <c r="BE279" i="6" s="1"/>
  <c r="BI276" i="6"/>
  <c r="BH276" i="6"/>
  <c r="BG276" i="6"/>
  <c r="BF276" i="6"/>
  <c r="AA276" i="6"/>
  <c r="Y276" i="6"/>
  <c r="Y275" i="6" s="1"/>
  <c r="W276" i="6"/>
  <c r="W275" i="6" s="1"/>
  <c r="BK276" i="6"/>
  <c r="BK275" i="6" s="1"/>
  <c r="N275" i="6" s="1"/>
  <c r="N98" i="6" s="1"/>
  <c r="N276" i="6"/>
  <c r="BE276" i="6" s="1"/>
  <c r="BI272" i="6"/>
  <c r="BH272" i="6"/>
  <c r="BG272" i="6"/>
  <c r="BF272" i="6"/>
  <c r="AA272" i="6"/>
  <c r="Y272" i="6"/>
  <c r="W272" i="6"/>
  <c r="BK272" i="6"/>
  <c r="N272" i="6"/>
  <c r="BE272" i="6" s="1"/>
  <c r="BI269" i="6"/>
  <c r="BH269" i="6"/>
  <c r="BG269" i="6"/>
  <c r="BF269" i="6"/>
  <c r="AA269" i="6"/>
  <c r="AA268" i="6" s="1"/>
  <c r="Y269" i="6"/>
  <c r="W269" i="6"/>
  <c r="W268" i="6" s="1"/>
  <c r="BK269" i="6"/>
  <c r="BK268" i="6" s="1"/>
  <c r="N269" i="6"/>
  <c r="BE269" i="6" s="1"/>
  <c r="BI264" i="6"/>
  <c r="BH264" i="6"/>
  <c r="BG264" i="6"/>
  <c r="BF264" i="6"/>
  <c r="AA264" i="6"/>
  <c r="Y264" i="6"/>
  <c r="W264" i="6"/>
  <c r="BK264" i="6"/>
  <c r="N264" i="6"/>
  <c r="BE264" i="6" s="1"/>
  <c r="BI261" i="6"/>
  <c r="BH261" i="6"/>
  <c r="BG261" i="6"/>
  <c r="BF261" i="6"/>
  <c r="AA261" i="6"/>
  <c r="Y261" i="6"/>
  <c r="W261" i="6"/>
  <c r="BK261" i="6"/>
  <c r="N261" i="6"/>
  <c r="BE261" i="6" s="1"/>
  <c r="BI258" i="6"/>
  <c r="BH258" i="6"/>
  <c r="BG258" i="6"/>
  <c r="BF258" i="6"/>
  <c r="AA258" i="6"/>
  <c r="Y258" i="6"/>
  <c r="W258" i="6"/>
  <c r="BK258" i="6"/>
  <c r="N258" i="6"/>
  <c r="BE258" i="6" s="1"/>
  <c r="BI255" i="6"/>
  <c r="BH255" i="6"/>
  <c r="BG255" i="6"/>
  <c r="BF255" i="6"/>
  <c r="AA255" i="6"/>
  <c r="Y255" i="6"/>
  <c r="W255" i="6"/>
  <c r="BK255" i="6"/>
  <c r="N255" i="6"/>
  <c r="BE255" i="6" s="1"/>
  <c r="BI254" i="6"/>
  <c r="BH254" i="6"/>
  <c r="BG254" i="6"/>
  <c r="BF254" i="6"/>
  <c r="AA254" i="6"/>
  <c r="Y254" i="6"/>
  <c r="W254" i="6"/>
  <c r="BK254" i="6"/>
  <c r="N254" i="6"/>
  <c r="BE254" i="6" s="1"/>
  <c r="BI251" i="6"/>
  <c r="BH251" i="6"/>
  <c r="BG251" i="6"/>
  <c r="BF251" i="6"/>
  <c r="BE251" i="6"/>
  <c r="AA251" i="6"/>
  <c r="Y251" i="6"/>
  <c r="W251" i="6"/>
  <c r="BK251" i="6"/>
  <c r="N251" i="6"/>
  <c r="BI248" i="6"/>
  <c r="BH248" i="6"/>
  <c r="BG248" i="6"/>
  <c r="BF248" i="6"/>
  <c r="BE248" i="6"/>
  <c r="AA248" i="6"/>
  <c r="Y248" i="6"/>
  <c r="W248" i="6"/>
  <c r="BK248" i="6"/>
  <c r="N248" i="6"/>
  <c r="BI245" i="6"/>
  <c r="BH245" i="6"/>
  <c r="BG245" i="6"/>
  <c r="BF245" i="6"/>
  <c r="BE245" i="6"/>
  <c r="AA245" i="6"/>
  <c r="Y245" i="6"/>
  <c r="Y244" i="6" s="1"/>
  <c r="Y243" i="6" s="1"/>
  <c r="W245" i="6"/>
  <c r="BK245" i="6"/>
  <c r="N245" i="6"/>
  <c r="BI242" i="6"/>
  <c r="BH242" i="6"/>
  <c r="BG242" i="6"/>
  <c r="BF242" i="6"/>
  <c r="BE242" i="6"/>
  <c r="AA242" i="6"/>
  <c r="AA241" i="6" s="1"/>
  <c r="Y242" i="6"/>
  <c r="Y241" i="6" s="1"/>
  <c r="W242" i="6"/>
  <c r="W241" i="6" s="1"/>
  <c r="BK242" i="6"/>
  <c r="BK241" i="6" s="1"/>
  <c r="N241" i="6" s="1"/>
  <c r="N93" i="6" s="1"/>
  <c r="N242" i="6"/>
  <c r="BI238" i="6"/>
  <c r="BH238" i="6"/>
  <c r="BG238" i="6"/>
  <c r="BF238" i="6"/>
  <c r="AA238" i="6"/>
  <c r="Y238" i="6"/>
  <c r="W238" i="6"/>
  <c r="BK238" i="6"/>
  <c r="N238" i="6"/>
  <c r="BE238" i="6" s="1"/>
  <c r="BI235" i="6"/>
  <c r="BH235" i="6"/>
  <c r="BG235" i="6"/>
  <c r="BF235" i="6"/>
  <c r="AA235" i="6"/>
  <c r="Y235" i="6"/>
  <c r="W235" i="6"/>
  <c r="BK235" i="6"/>
  <c r="N235" i="6"/>
  <c r="BE235" i="6" s="1"/>
  <c r="BI232" i="6"/>
  <c r="BH232" i="6"/>
  <c r="BG232" i="6"/>
  <c r="BF232" i="6"/>
  <c r="AA232" i="6"/>
  <c r="Y232" i="6"/>
  <c r="W232" i="6"/>
  <c r="BK232" i="6"/>
  <c r="N232" i="6"/>
  <c r="BE232" i="6" s="1"/>
  <c r="BI229" i="6"/>
  <c r="BH229" i="6"/>
  <c r="BG229" i="6"/>
  <c r="BF229" i="6"/>
  <c r="AA229" i="6"/>
  <c r="Y229" i="6"/>
  <c r="W229" i="6"/>
  <c r="BK229" i="6"/>
  <c r="N229" i="6"/>
  <c r="BE229" i="6" s="1"/>
  <c r="BI226" i="6"/>
  <c r="BH226" i="6"/>
  <c r="BG226" i="6"/>
  <c r="BF226" i="6"/>
  <c r="AA226" i="6"/>
  <c r="Y226" i="6"/>
  <c r="W226" i="6"/>
  <c r="BK226" i="6"/>
  <c r="N226" i="6"/>
  <c r="BE226" i="6" s="1"/>
  <c r="BI223" i="6"/>
  <c r="BH223" i="6"/>
  <c r="BG223" i="6"/>
  <c r="BF223" i="6"/>
  <c r="AA223" i="6"/>
  <c r="Y223" i="6"/>
  <c r="W223" i="6"/>
  <c r="BK223" i="6"/>
  <c r="N223" i="6"/>
  <c r="BE223" i="6" s="1"/>
  <c r="BI220" i="6"/>
  <c r="BH220" i="6"/>
  <c r="BG220" i="6"/>
  <c r="BF220" i="6"/>
  <c r="AA220" i="6"/>
  <c r="Y220" i="6"/>
  <c r="W220" i="6"/>
  <c r="BK220" i="6"/>
  <c r="N220" i="6"/>
  <c r="BE220" i="6" s="1"/>
  <c r="BI217" i="6"/>
  <c r="BH217" i="6"/>
  <c r="BG217" i="6"/>
  <c r="BF217" i="6"/>
  <c r="AA217" i="6"/>
  <c r="Y217" i="6"/>
  <c r="W217" i="6"/>
  <c r="BK217" i="6"/>
  <c r="N217" i="6"/>
  <c r="BE217" i="6" s="1"/>
  <c r="BI214" i="6"/>
  <c r="BH214" i="6"/>
  <c r="BG214" i="6"/>
  <c r="BF214" i="6"/>
  <c r="AA214" i="6"/>
  <c r="Y214" i="6"/>
  <c r="W214" i="6"/>
  <c r="BK214" i="6"/>
  <c r="N214" i="6"/>
  <c r="BE214" i="6" s="1"/>
  <c r="BI211" i="6"/>
  <c r="BH211" i="6"/>
  <c r="BG211" i="6"/>
  <c r="BF211" i="6"/>
  <c r="AA211" i="6"/>
  <c r="Y211" i="6"/>
  <c r="W211" i="6"/>
  <c r="BK211" i="6"/>
  <c r="N211" i="6"/>
  <c r="BE211" i="6" s="1"/>
  <c r="BI208" i="6"/>
  <c r="BH208" i="6"/>
  <c r="BG208" i="6"/>
  <c r="BF208" i="6"/>
  <c r="AA208" i="6"/>
  <c r="Y208" i="6"/>
  <c r="W208" i="6"/>
  <c r="BK208" i="6"/>
  <c r="N208" i="6"/>
  <c r="BE208" i="6" s="1"/>
  <c r="BI205" i="6"/>
  <c r="BH205" i="6"/>
  <c r="BG205" i="6"/>
  <c r="BF205" i="6"/>
  <c r="AA205" i="6"/>
  <c r="Y205" i="6"/>
  <c r="W205" i="6"/>
  <c r="BK205" i="6"/>
  <c r="N205" i="6"/>
  <c r="BE205" i="6" s="1"/>
  <c r="BI202" i="6"/>
  <c r="BH202" i="6"/>
  <c r="BG202" i="6"/>
  <c r="BF202" i="6"/>
  <c r="AA202" i="6"/>
  <c r="Y202" i="6"/>
  <c r="W202" i="6"/>
  <c r="BK202" i="6"/>
  <c r="N202" i="6"/>
  <c r="BE202" i="6" s="1"/>
  <c r="BI199" i="6"/>
  <c r="BH199" i="6"/>
  <c r="BG199" i="6"/>
  <c r="BF199" i="6"/>
  <c r="AA199" i="6"/>
  <c r="Y199" i="6"/>
  <c r="W199" i="6"/>
  <c r="W198" i="6" s="1"/>
  <c r="BK199" i="6"/>
  <c r="BK198" i="6" s="1"/>
  <c r="N198" i="6" s="1"/>
  <c r="N92" i="6" s="1"/>
  <c r="N199" i="6"/>
  <c r="BE199" i="6" s="1"/>
  <c r="BI195" i="6"/>
  <c r="BH195" i="6"/>
  <c r="BG195" i="6"/>
  <c r="BF195" i="6"/>
  <c r="AA195" i="6"/>
  <c r="Y195" i="6"/>
  <c r="W195" i="6"/>
  <c r="BK195" i="6"/>
  <c r="N195" i="6"/>
  <c r="BE195" i="6" s="1"/>
  <c r="BI189" i="6"/>
  <c r="BH189" i="6"/>
  <c r="BG189" i="6"/>
  <c r="BF189" i="6"/>
  <c r="AA189" i="6"/>
  <c r="Y189" i="6"/>
  <c r="W189" i="6"/>
  <c r="BK189" i="6"/>
  <c r="N189" i="6"/>
  <c r="BE189" i="6" s="1"/>
  <c r="BI186" i="6"/>
  <c r="BH186" i="6"/>
  <c r="BG186" i="6"/>
  <c r="BF186" i="6"/>
  <c r="AA186" i="6"/>
  <c r="Y186" i="6"/>
  <c r="W186" i="6"/>
  <c r="BK186" i="6"/>
  <c r="N186" i="6"/>
  <c r="BE186" i="6" s="1"/>
  <c r="BI183" i="6"/>
  <c r="BH183" i="6"/>
  <c r="BG183" i="6"/>
  <c r="BF183" i="6"/>
  <c r="AA183" i="6"/>
  <c r="Y183" i="6"/>
  <c r="W183" i="6"/>
  <c r="BK183" i="6"/>
  <c r="N183" i="6"/>
  <c r="BE183" i="6" s="1"/>
  <c r="BI180" i="6"/>
  <c r="BH180" i="6"/>
  <c r="BG180" i="6"/>
  <c r="BF180" i="6"/>
  <c r="AA180" i="6"/>
  <c r="Y180" i="6"/>
  <c r="W180" i="6"/>
  <c r="BK180" i="6"/>
  <c r="N180" i="6"/>
  <c r="BE180" i="6" s="1"/>
  <c r="BI177" i="6"/>
  <c r="BH177" i="6"/>
  <c r="BG177" i="6"/>
  <c r="BF177" i="6"/>
  <c r="AA177" i="6"/>
  <c r="Y177" i="6"/>
  <c r="W177" i="6"/>
  <c r="BK177" i="6"/>
  <c r="N177" i="6"/>
  <c r="BE177" i="6" s="1"/>
  <c r="BI174" i="6"/>
  <c r="BH174" i="6"/>
  <c r="BG174" i="6"/>
  <c r="BF174" i="6"/>
  <c r="AA174" i="6"/>
  <c r="Y174" i="6"/>
  <c r="W174" i="6"/>
  <c r="BK174" i="6"/>
  <c r="N174" i="6"/>
  <c r="BE174" i="6" s="1"/>
  <c r="BI171" i="6"/>
  <c r="BH171" i="6"/>
  <c r="BG171" i="6"/>
  <c r="BF171" i="6"/>
  <c r="AA171" i="6"/>
  <c r="Y171" i="6"/>
  <c r="W171" i="6"/>
  <c r="BK171" i="6"/>
  <c r="N171" i="6"/>
  <c r="BE171" i="6" s="1"/>
  <c r="BI168" i="6"/>
  <c r="BH168" i="6"/>
  <c r="BG168" i="6"/>
  <c r="BF168" i="6"/>
  <c r="AA168" i="6"/>
  <c r="Y168" i="6"/>
  <c r="W168" i="6"/>
  <c r="BK168" i="6"/>
  <c r="N168" i="6"/>
  <c r="BE168" i="6" s="1"/>
  <c r="BI165" i="6"/>
  <c r="BH165" i="6"/>
  <c r="BG165" i="6"/>
  <c r="BF165" i="6"/>
  <c r="AA165" i="6"/>
  <c r="AA164" i="6" s="1"/>
  <c r="Y165" i="6"/>
  <c r="W165" i="6"/>
  <c r="BK165" i="6"/>
  <c r="N165" i="6"/>
  <c r="BE165" i="6" s="1"/>
  <c r="BI161" i="6"/>
  <c r="BH161" i="6"/>
  <c r="BG161" i="6"/>
  <c r="BF161" i="6"/>
  <c r="BE161" i="6"/>
  <c r="AA161" i="6"/>
  <c r="Y161" i="6"/>
  <c r="W161" i="6"/>
  <c r="BK161" i="6"/>
  <c r="N161" i="6"/>
  <c r="BI158" i="6"/>
  <c r="BH158" i="6"/>
  <c r="BG158" i="6"/>
  <c r="BF158" i="6"/>
  <c r="AA158" i="6"/>
  <c r="Y158" i="6"/>
  <c r="W158" i="6"/>
  <c r="BK158" i="6"/>
  <c r="N158" i="6"/>
  <c r="BE158" i="6" s="1"/>
  <c r="BI155" i="6"/>
  <c r="BH155" i="6"/>
  <c r="BG155" i="6"/>
  <c r="BF155" i="6"/>
  <c r="BE155" i="6"/>
  <c r="AA155" i="6"/>
  <c r="Y155" i="6"/>
  <c r="W155" i="6"/>
  <c r="BK155" i="6"/>
  <c r="N155" i="6"/>
  <c r="BI152" i="6"/>
  <c r="BH152" i="6"/>
  <c r="BG152" i="6"/>
  <c r="BF152" i="6"/>
  <c r="AA152" i="6"/>
  <c r="Y152" i="6"/>
  <c r="W152" i="6"/>
  <c r="BK152" i="6"/>
  <c r="N152" i="6"/>
  <c r="BE152" i="6" s="1"/>
  <c r="BI149" i="6"/>
  <c r="BH149" i="6"/>
  <c r="BG149" i="6"/>
  <c r="BF149" i="6"/>
  <c r="BE149" i="6"/>
  <c r="AA149" i="6"/>
  <c r="Y149" i="6"/>
  <c r="W149" i="6"/>
  <c r="BK149" i="6"/>
  <c r="N149" i="6"/>
  <c r="BI146" i="6"/>
  <c r="BH146" i="6"/>
  <c r="BG146" i="6"/>
  <c r="BF146" i="6"/>
  <c r="AA146" i="6"/>
  <c r="Y146" i="6"/>
  <c r="W146" i="6"/>
  <c r="BK146" i="6"/>
  <c r="N146" i="6"/>
  <c r="BE146" i="6" s="1"/>
  <c r="BI143" i="6"/>
  <c r="BH143" i="6"/>
  <c r="BG143" i="6"/>
  <c r="BF143" i="6"/>
  <c r="BE143" i="6"/>
  <c r="AA143" i="6"/>
  <c r="Y143" i="6"/>
  <c r="W143" i="6"/>
  <c r="BK143" i="6"/>
  <c r="N143" i="6"/>
  <c r="BI140" i="6"/>
  <c r="BH140" i="6"/>
  <c r="BG140" i="6"/>
  <c r="BF140" i="6"/>
  <c r="AA140" i="6"/>
  <c r="Y140" i="6"/>
  <c r="W140" i="6"/>
  <c r="BK140" i="6"/>
  <c r="N140" i="6"/>
  <c r="BE140" i="6" s="1"/>
  <c r="BI137" i="6"/>
  <c r="BH137" i="6"/>
  <c r="BG137" i="6"/>
  <c r="BF137" i="6"/>
  <c r="BE137" i="6"/>
  <c r="AA137" i="6"/>
  <c r="Y137" i="6"/>
  <c r="W137" i="6"/>
  <c r="BK137" i="6"/>
  <c r="N137" i="6"/>
  <c r="BI134" i="6"/>
  <c r="BH134" i="6"/>
  <c r="BG134" i="6"/>
  <c r="BF134" i="6"/>
  <c r="AA134" i="6"/>
  <c r="Y134" i="6"/>
  <c r="W134" i="6"/>
  <c r="BK134" i="6"/>
  <c r="N134" i="6"/>
  <c r="BE134" i="6" s="1"/>
  <c r="BI131" i="6"/>
  <c r="BH131" i="6"/>
  <c r="BG131" i="6"/>
  <c r="BF131" i="6"/>
  <c r="BE131" i="6"/>
  <c r="AA131" i="6"/>
  <c r="Y131" i="6"/>
  <c r="Y130" i="6" s="1"/>
  <c r="W131" i="6"/>
  <c r="W130" i="6" s="1"/>
  <c r="BK131" i="6"/>
  <c r="BK130" i="6" s="1"/>
  <c r="N131" i="6"/>
  <c r="M125" i="6"/>
  <c r="F125" i="6"/>
  <c r="M124" i="6"/>
  <c r="F124" i="6"/>
  <c r="F122" i="6"/>
  <c r="F120" i="6"/>
  <c r="BI109" i="6"/>
  <c r="BH109" i="6"/>
  <c r="BG109" i="6"/>
  <c r="BF109" i="6"/>
  <c r="BI108" i="6"/>
  <c r="BH108" i="6"/>
  <c r="BG108" i="6"/>
  <c r="BF108" i="6"/>
  <c r="BI107" i="6"/>
  <c r="BH107" i="6"/>
  <c r="BG107" i="6"/>
  <c r="BF107" i="6"/>
  <c r="BI106" i="6"/>
  <c r="BH106" i="6"/>
  <c r="BG106" i="6"/>
  <c r="BF106" i="6"/>
  <c r="BI105" i="6"/>
  <c r="BH105" i="6"/>
  <c r="BG105" i="6"/>
  <c r="BF105" i="6"/>
  <c r="BI104" i="6"/>
  <c r="BH104" i="6"/>
  <c r="BG104" i="6"/>
  <c r="BF104" i="6"/>
  <c r="M33" i="6" s="1"/>
  <c r="M84" i="6"/>
  <c r="F84" i="6"/>
  <c r="M83" i="6"/>
  <c r="F83" i="6"/>
  <c r="F81" i="6"/>
  <c r="F79" i="6"/>
  <c r="O9" i="6"/>
  <c r="M122" i="6" s="1"/>
  <c r="F6" i="6"/>
  <c r="F119" i="6" s="1"/>
  <c r="H36" i="6" l="1"/>
  <c r="Y164" i="6"/>
  <c r="W244" i="6"/>
  <c r="W243" i="6" s="1"/>
  <c r="Y268" i="6"/>
  <c r="Y267" i="6" s="1"/>
  <c r="H34" i="6"/>
  <c r="Y129" i="6"/>
  <c r="BK164" i="6"/>
  <c r="N164" i="6" s="1"/>
  <c r="N91" i="6" s="1"/>
  <c r="Y198" i="6"/>
  <c r="AA244" i="6"/>
  <c r="AA243" i="6" s="1"/>
  <c r="H35" i="6"/>
  <c r="AA130" i="6"/>
  <c r="AA129" i="6" s="1"/>
  <c r="W164" i="6"/>
  <c r="W129" i="6" s="1"/>
  <c r="AA198" i="6"/>
  <c r="BK244" i="6"/>
  <c r="BK243" i="6" s="1"/>
  <c r="N243" i="6" s="1"/>
  <c r="N94" i="6" s="1"/>
  <c r="AA275" i="6"/>
  <c r="AA267" i="6" s="1"/>
  <c r="AA128" i="6" s="1"/>
  <c r="N244" i="6"/>
  <c r="N95" i="6" s="1"/>
  <c r="W267" i="6"/>
  <c r="N130" i="6"/>
  <c r="N90" i="6" s="1"/>
  <c r="BK129" i="6"/>
  <c r="N268" i="6"/>
  <c r="N97" i="6" s="1"/>
  <c r="BK267" i="6"/>
  <c r="N267" i="6" s="1"/>
  <c r="N96" i="6" s="1"/>
  <c r="M81" i="6"/>
  <c r="H33" i="6"/>
  <c r="F78" i="6"/>
  <c r="W128" i="6" l="1"/>
  <c r="Y128" i="6"/>
  <c r="N129" i="6"/>
  <c r="N89" i="6" s="1"/>
  <c r="BK128" i="6"/>
  <c r="N128" i="6" s="1"/>
  <c r="N88" i="6" s="1"/>
  <c r="N109" i="6" l="1"/>
  <c r="BE109" i="6" s="1"/>
  <c r="N108" i="6"/>
  <c r="BE108" i="6" s="1"/>
  <c r="N107" i="6"/>
  <c r="BE107" i="6" s="1"/>
  <c r="N106" i="6"/>
  <c r="BE106" i="6" s="1"/>
  <c r="N105" i="6"/>
  <c r="BE105" i="6" s="1"/>
  <c r="N104" i="6"/>
  <c r="M27" i="6"/>
  <c r="N103" i="6" l="1"/>
  <c r="BE104" i="6"/>
  <c r="M32" i="6" l="1"/>
  <c r="H32" i="6"/>
  <c r="M28" i="6"/>
  <c r="L111" i="6"/>
  <c r="M30" i="6" l="1"/>
  <c r="L38" i="6" l="1"/>
</calcChain>
</file>

<file path=xl/sharedStrings.xml><?xml version="1.0" encoding="utf-8"?>
<sst xmlns="http://schemas.openxmlformats.org/spreadsheetml/2006/main" count="1900" uniqueCount="365">
  <si>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</si>
  <si>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</si>
  <si>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</si>
  <si>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</si>
  <si>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</si>
  <si>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</si>
  <si>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</si>
  <si>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</si>
  <si>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</si>
  <si>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</si>
  <si>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</si>
  <si>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</si>
  <si>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>Slatinice</t>
  </si>
  <si>
    <t>Datum:</t>
  </si>
  <si>
    <t>Objednatel:</t>
  </si>
  <si>
    <t>IČ:</t>
  </si>
  <si>
    <t>Vršanská uhelná, a.s.</t>
  </si>
  <si>
    <t>DIČ:</t>
  </si>
  <si>
    <t>Zhotovitel:</t>
  </si>
  <si>
    <t>Projektant:</t>
  </si>
  <si>
    <t>Ing. Vladimír Šmelhaus</t>
  </si>
  <si>
    <t>True</t>
  </si>
  <si>
    <t>Zpracovatel:</t>
  </si>
  <si>
    <t>Pavel Šouta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</si>
  <si>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</si>
  <si>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</si>
  <si>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</si>
  <si>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</si>
  <si>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</si>
  <si>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</si>
  <si>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</si>
  <si>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</si>
  <si>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</si>
  <si>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</si>
  <si>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</si>
  <si>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</si>
  <si>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</si>
  <si>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</si>
  <si>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</si>
  <si>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</si>
  <si>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</si>
  <si>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</si>
  <si>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</si>
  <si>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</si>
  <si>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</si>
  <si>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</si>
  <si>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{7b6b1438-c871-434d-92a0-879b94e63bb0}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</si>
  <si>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</si>
  <si>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</si>
  <si>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</si>
  <si>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</si>
  <si>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</si>
  <si>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</si>
  <si>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</si>
  <si>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</si>
  <si>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</si>
  <si>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</si>
  <si>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</si>
  <si>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</si>
  <si>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</si>
  <si>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</si>
  <si>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</si>
  <si>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</si>
  <si>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</si>
  <si>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</si>
  <si>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</si>
  <si>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</si>
  <si>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</si>
  <si>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</si>
  <si>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</si>
  <si>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</si>
  <si>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</si>
  <si>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</si>
  <si>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</si>
  <si>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</si>
  <si>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</si>
  <si>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</si>
  <si>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</si>
  <si>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</si>
  <si>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</si>
  <si>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</si>
  <si>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</si>
  <si>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</si>
  <si>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</si>
  <si>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</si>
  <si>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</si>
  <si>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</si>
  <si>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</si>
  <si>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</si>
  <si>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</si>
  <si>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</si>
  <si>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</si>
  <si>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</si>
  <si>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</si>
  <si>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</si>
  <si>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</si>
  <si>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</si>
  <si>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</si>
  <si>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</si>
  <si>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</si>
  <si>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</si>
  <si>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</si>
  <si>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131201102</t>
  </si>
  <si>
    <t>Hloubení jam nezapažených v hornině tř. 3 objemu do 1000 m3</t>
  </si>
  <si>
    <t>m3</t>
  </si>
  <si>
    <t>4</t>
  </si>
  <si>
    <t>VV</t>
  </si>
  <si>
    <t>Součet</t>
  </si>
  <si>
    <t>131201109</t>
  </si>
  <si>
    <t>Příplatek za lepivost u hloubení jam nezapažených v hornině tř. 3</t>
  </si>
  <si>
    <t>3</t>
  </si>
  <si>
    <t>131301102</t>
  </si>
  <si>
    <t>Hloubení jam nezapažených v hornině tř. 4 objemu do 1000 m3</t>
  </si>
  <si>
    <t>131301109</t>
  </si>
  <si>
    <t>Příplatek za lepivost u hloubení jam nezapažených v hornině tř. 4</t>
  </si>
  <si>
    <t>5</t>
  </si>
  <si>
    <t>161101101</t>
  </si>
  <si>
    <t>Svislé přemístění výkopku z horniny tř. 1 až 4 hl výkopu do 2,5 m</t>
  </si>
  <si>
    <t>6</t>
  </si>
  <si>
    <t>162201102</t>
  </si>
  <si>
    <t>Vodorovné přemístění do 50 m výkopku/sypaniny z horniny tř. 1 až 4</t>
  </si>
  <si>
    <t>7</t>
  </si>
  <si>
    <t>162601101</t>
  </si>
  <si>
    <t>Vodorovné přemístění do 4000 m výkopku/sypaniny z horniny tř. 1 až 4</t>
  </si>
  <si>
    <t>8</t>
  </si>
  <si>
    <t>167101102</t>
  </si>
  <si>
    <t>Nakládání výkopku z hornin tř. 1 až 4 přes 100 m3</t>
  </si>
  <si>
    <t>9</t>
  </si>
  <si>
    <t>171201101</t>
  </si>
  <si>
    <t>Uložení sypaniny do násypů nezhutněných</t>
  </si>
  <si>
    <t>10</t>
  </si>
  <si>
    <t>174101101</t>
  </si>
  <si>
    <t>Zásyp jam, šachet rýh nebo kolem objektů sypaninou se zhutněním</t>
  </si>
  <si>
    <t>11</t>
  </si>
  <si>
    <t>181951102</t>
  </si>
  <si>
    <t>Úprava pláně v hornině tř. 1 až 4 se zhutněním</t>
  </si>
  <si>
    <t>m2</t>
  </si>
  <si>
    <t>12</t>
  </si>
  <si>
    <t>215901101</t>
  </si>
  <si>
    <t>Zhutnění podloží z hornin soudržných do 92% PS nebo nesoudržných sypkých I(d) do 0,8</t>
  </si>
  <si>
    <t>13</t>
  </si>
  <si>
    <t>271572211</t>
  </si>
  <si>
    <t>Podsyp pod základové konstrukce se zhutněním z netříděného štěrkopísku</t>
  </si>
  <si>
    <t>14</t>
  </si>
  <si>
    <t>273313511</t>
  </si>
  <si>
    <t>Základové desky z betonu tř. C 12/15</t>
  </si>
  <si>
    <t>273351215</t>
  </si>
  <si>
    <t>Zřízení bednění stěn základových desek</t>
  </si>
  <si>
    <t>16</t>
  </si>
  <si>
    <t>273351216</t>
  </si>
  <si>
    <t>Odstranění bednění stěn základových desek</t>
  </si>
  <si>
    <t>17</t>
  </si>
  <si>
    <t>275321511</t>
  </si>
  <si>
    <t>Základové patky ze ŽB bez zvýšených nároků na prostředí tř. C 25/30</t>
  </si>
  <si>
    <t>18</t>
  </si>
  <si>
    <t>275351215</t>
  </si>
  <si>
    <t>Zřízení bednění stěn základových patek</t>
  </si>
  <si>
    <t>19</t>
  </si>
  <si>
    <t>275351216</t>
  </si>
  <si>
    <t>Odstranění bednění stěn základových patek</t>
  </si>
  <si>
    <t>20</t>
  </si>
  <si>
    <t>275361821</t>
  </si>
  <si>
    <t>Výztuž základových patek betonářskou ocelí 10 505 (R)</t>
  </si>
  <si>
    <t>t</t>
  </si>
  <si>
    <t>1380*1*0,001*1,03</t>
  </si>
  <si>
    <t>M</t>
  </si>
  <si>
    <t>NC 0000.3</t>
  </si>
  <si>
    <t>atypická montáž kotvení dle PD komplet</t>
  </si>
  <si>
    <t>ks</t>
  </si>
  <si>
    <t>22</t>
  </si>
  <si>
    <t>941321111</t>
  </si>
  <si>
    <t>Montáž lešení řadového modulového těžkého zatížení do 300 kg/m2 š do 1,2 m v do 10 m</t>
  </si>
  <si>
    <t>23</t>
  </si>
  <si>
    <t>941321211</t>
  </si>
  <si>
    <t>Příplatek k lešení řadovému modulovému těžkému š 1,2 m v do 25 m za první a ZKD den použití</t>
  </si>
  <si>
    <t>24</t>
  </si>
  <si>
    <t>941321811</t>
  </si>
  <si>
    <t>Demontáž lešení řadového modulového těžkého zatížení do 300 kg/m2 š do 1,2 m v do 10 m</t>
  </si>
  <si>
    <t>25</t>
  </si>
  <si>
    <t>944511111</t>
  </si>
  <si>
    <t>Montáž ochranné sítě z textilie z umělých vláken</t>
  </si>
  <si>
    <t>26</t>
  </si>
  <si>
    <t>944511211</t>
  </si>
  <si>
    <t>Příplatek k ochranné síti za první a ZKD den použití</t>
  </si>
  <si>
    <t>27</t>
  </si>
  <si>
    <t>944511811</t>
  </si>
  <si>
    <t>Demontáž ochranné sítě z textilie z umělých vláken</t>
  </si>
  <si>
    <t>28</t>
  </si>
  <si>
    <t>944711111</t>
  </si>
  <si>
    <t>Montáž záchytné stříšky š do 1,5 m</t>
  </si>
  <si>
    <t>m</t>
  </si>
  <si>
    <t>29</t>
  </si>
  <si>
    <t>944711211</t>
  </si>
  <si>
    <t>Příplatek k záchytné stříšce š do 1,5 m za první a ZKD den použití</t>
  </si>
  <si>
    <t>30</t>
  </si>
  <si>
    <t>944711811</t>
  </si>
  <si>
    <t>Demontáž záchytné stříšky š do 1,5 m</t>
  </si>
  <si>
    <t>31</t>
  </si>
  <si>
    <t>32</t>
  </si>
  <si>
    <t>953946125</t>
  </si>
  <si>
    <t>Montáž atypických ocelových kcí hmotnosti do 20 t z profilů hmotnosti do 30 kg/m</t>
  </si>
  <si>
    <t>33</t>
  </si>
  <si>
    <t>953946136</t>
  </si>
  <si>
    <t>Montáž atypických ocelových kcí hmotnosti do 40 t z profilů hmotnosti přes 30 kg/m</t>
  </si>
  <si>
    <t>40000*0,001</t>
  </si>
  <si>
    <t>34</t>
  </si>
  <si>
    <t>NC 0000</t>
  </si>
  <si>
    <t>dodávka ocelové kotevní konstrukce dle PD komplet včetně dílenské přípravy, výroby a dopravy na stavbu</t>
  </si>
  <si>
    <t>kg</t>
  </si>
  <si>
    <t>35</t>
  </si>
  <si>
    <t>NC 0000.1</t>
  </si>
  <si>
    <t>pomocné dočasné podpěrné konstrukce a zdvihací zařízení</t>
  </si>
  <si>
    <t>kpl</t>
  </si>
  <si>
    <t>36</t>
  </si>
  <si>
    <t>998014221</t>
  </si>
  <si>
    <t>Přesun hmot pro budovy vícepodlažní v do 18 m z kovových dílců</t>
  </si>
  <si>
    <t>37</t>
  </si>
  <si>
    <t>789111230</t>
  </si>
  <si>
    <t>Osušení nečlenitých zařízení</t>
  </si>
  <si>
    <t>38</t>
  </si>
  <si>
    <t>789111240</t>
  </si>
  <si>
    <t>Odmaštění nečlenitých zařízení</t>
  </si>
  <si>
    <t>39</t>
  </si>
  <si>
    <t>789223122</t>
  </si>
  <si>
    <t>Provedení otryskání ocelových konstrukcí třídy III stupeň zarezavění B stupeň přípravy Sa 2 1/2</t>
  </si>
  <si>
    <t>40</t>
  </si>
  <si>
    <t>421181010</t>
  </si>
  <si>
    <t>OLIVÍN - ostrohranný tvrdý písek, bal. 1000 kg</t>
  </si>
  <si>
    <t>41</t>
  </si>
  <si>
    <t>789321211</t>
  </si>
  <si>
    <t>Zhotovení nátěru ocelových konstrukcí třídy I 2složkového základního tl do 80 µm</t>
  </si>
  <si>
    <t>42</t>
  </si>
  <si>
    <t>789321216</t>
  </si>
  <si>
    <t>Zhotovení nátěru ocelových konstrukcí třídy I 2složkového mezivrstvy tl do 80 μm</t>
  </si>
  <si>
    <t>43</t>
  </si>
  <si>
    <t>789321221</t>
  </si>
  <si>
    <t>Zhotovení nátěru ocelových konstrukcí třídy I 2složkového krycího (vrchního) tl do 80 µm</t>
  </si>
  <si>
    <t>44</t>
  </si>
  <si>
    <t>NC 0000.2</t>
  </si>
  <si>
    <t>dodávka nátěrových hmot komplet</t>
  </si>
  <si>
    <t>45</t>
  </si>
  <si>
    <t>012103000</t>
  </si>
  <si>
    <t>Geodetické práce před výstavbou</t>
  </si>
  <si>
    <t>Kč</t>
  </si>
  <si>
    <t>1024</t>
  </si>
  <si>
    <t>46</t>
  </si>
  <si>
    <t>012303000</t>
  </si>
  <si>
    <t>Geodetické práce po výstavbě</t>
  </si>
  <si>
    <t>47</t>
  </si>
  <si>
    <t>032002000</t>
  </si>
  <si>
    <t>Vybavení staveniště</t>
  </si>
  <si>
    <t>48</t>
  </si>
  <si>
    <t>032403000</t>
  </si>
  <si>
    <t>Provizorní komunikace</t>
  </si>
  <si>
    <t>49</t>
  </si>
  <si>
    <t>032903000</t>
  </si>
  <si>
    <t>Náklady na provoz a údržbu vybavení staveniště</t>
  </si>
  <si>
    <t>50</t>
  </si>
  <si>
    <t>034002000</t>
  </si>
  <si>
    <t>Zabezpečení staveniště</t>
  </si>
  <si>
    <t>51</t>
  </si>
  <si>
    <t>034503000</t>
  </si>
  <si>
    <t>Informační tabule na staveništi</t>
  </si>
  <si>
    <t>52</t>
  </si>
  <si>
    <t>039002000</t>
  </si>
  <si>
    <t>Zrušení zařízení staveniště</t>
  </si>
  <si>
    <t>53</t>
  </si>
  <si>
    <t>039203000</t>
  </si>
  <si>
    <t>Úprava terénu po zrušení zařízení staveniště</t>
  </si>
  <si>
    <t>54</t>
  </si>
  <si>
    <t>042503000</t>
  </si>
  <si>
    <t>Plán BOZP na staveništi</t>
  </si>
  <si>
    <t>55</t>
  </si>
  <si>
    <t>052103000</t>
  </si>
  <si>
    <t>56</t>
  </si>
  <si>
    <t>075603000</t>
  </si>
  <si>
    <t>Jiná ochranná pásma, respektování podzemních a nadzemních inženýrských sítí</t>
  </si>
  <si>
    <t>VP - Vícepráce</t>
  </si>
  <si>
    <t>PN</t>
  </si>
  <si>
    <t>20000*0,001</t>
  </si>
  <si>
    <t>953946115</t>
  </si>
  <si>
    <t>Montáž atypických ocelových kcí hmotnosti do 20 t z profilů hmotnosti do 13 kg/m</t>
  </si>
  <si>
    <t>Rezerva investora, PEVNÁ ČÁSTKA : 480.000,-- Kč</t>
  </si>
  <si>
    <t>ÚSEK 5 - NTZ 06 Horkovod, stavební část - založení</t>
  </si>
  <si>
    <t>-697250366</t>
  </si>
  <si>
    <t>1260,50*0,50</t>
  </si>
  <si>
    <t>-238910395</t>
  </si>
  <si>
    <t>1260,50*0,50*0,50</t>
  </si>
  <si>
    <t>-1811735859</t>
  </si>
  <si>
    <t>-480364245</t>
  </si>
  <si>
    <t>-131610445</t>
  </si>
  <si>
    <t>1260,50</t>
  </si>
  <si>
    <t>554221448</t>
  </si>
  <si>
    <t>499,50</t>
  </si>
  <si>
    <t>462784233</t>
  </si>
  <si>
    <t>1260,50-499,50</t>
  </si>
  <si>
    <t>1591910488</t>
  </si>
  <si>
    <t>-1577953160</t>
  </si>
  <si>
    <t>761,00</t>
  </si>
  <si>
    <t>-555535098</t>
  </si>
  <si>
    <t>1733433767</t>
  </si>
  <si>
    <t>32*25</t>
  </si>
  <si>
    <t>-1579569139</t>
  </si>
  <si>
    <t>52,20*10*1,20</t>
  </si>
  <si>
    <t>508068550</t>
  </si>
  <si>
    <t>52,20*1,20</t>
  </si>
  <si>
    <t>54491594</t>
  </si>
  <si>
    <t>52,20</t>
  </si>
  <si>
    <t>-351915346</t>
  </si>
  <si>
    <t>32*0,10*13</t>
  </si>
  <si>
    <t>416048323</t>
  </si>
  <si>
    <t>41,60</t>
  </si>
  <si>
    <t>1361535705</t>
  </si>
  <si>
    <t>607,50</t>
  </si>
  <si>
    <t>-71537739</t>
  </si>
  <si>
    <t>744,70</t>
  </si>
  <si>
    <t>1682302961</t>
  </si>
  <si>
    <t>-1691674866</t>
  </si>
  <si>
    <t>680*2*0,001*1,03</t>
  </si>
  <si>
    <t>880*6*0,001*1,03</t>
  </si>
  <si>
    <t>1200*23*0,001*1,03</t>
  </si>
  <si>
    <t>-590828566</t>
  </si>
  <si>
    <t>1060035151</t>
  </si>
  <si>
    <t>3200</t>
  </si>
  <si>
    <t>509310158</t>
  </si>
  <si>
    <t>3200*62</t>
  </si>
  <si>
    <t>-1428027227</t>
  </si>
  <si>
    <t>-1148059719</t>
  </si>
  <si>
    <t>-1375442101</t>
  </si>
  <si>
    <t>383859931</t>
  </si>
  <si>
    <t>-1142898753</t>
  </si>
  <si>
    <t>160</t>
  </si>
  <si>
    <t>-1395444444</t>
  </si>
  <si>
    <t>160*62</t>
  </si>
  <si>
    <t>-416136547</t>
  </si>
  <si>
    <t>-1429280102</t>
  </si>
  <si>
    <t>26181,20*0,001</t>
  </si>
  <si>
    <t>-2068368343</t>
  </si>
  <si>
    <t>-1607547958</t>
  </si>
  <si>
    <t>-160401656</t>
  </si>
  <si>
    <t>86181,20</t>
  </si>
  <si>
    <t>1027934679</t>
  </si>
  <si>
    <t>-1172345333</t>
  </si>
  <si>
    <t>-1835685826</t>
  </si>
  <si>
    <t>86181,20*0,033</t>
  </si>
  <si>
    <t>-162663770</t>
  </si>
  <si>
    <t>-310977562</t>
  </si>
  <si>
    <t>853481887</t>
  </si>
  <si>
    <t>1032849412</t>
  </si>
  <si>
    <t>452059484</t>
  </si>
  <si>
    <t>-995244964</t>
  </si>
  <si>
    <t>-1846424336</t>
  </si>
  <si>
    <t>2843,98</t>
  </si>
  <si>
    <t>1809492998</t>
  </si>
  <si>
    <t>-2087600046</t>
  </si>
  <si>
    <t>797845707</t>
  </si>
  <si>
    <t>2140639503</t>
  </si>
  <si>
    <t>929976880</t>
  </si>
  <si>
    <t>-1914558529</t>
  </si>
  <si>
    <t>688583060</t>
  </si>
  <si>
    <t>-605281761</t>
  </si>
  <si>
    <t>1601631712</t>
  </si>
  <si>
    <t>743964565</t>
  </si>
  <si>
    <t>1270048636</t>
  </si>
  <si>
    <t>-1142193893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</si>
</sst>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8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4" fontId="25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9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4" fontId="27" fillId="4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0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1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6"/>
      <c r="B1" s="8"/>
      <c r="C1" s="8"/>
      <c r="D1" s="9" t="s">
        <v>0</v>
      </c>
      <c r="E1" s="8"/>
      <c r="F1" s="10" t="s">
        <v>49</v>
      </c>
      <c r="G1" s="10"/>
      <c r="H1" s="148" t="s">
        <v>50</v>
      </c>
      <c r="I1" s="148"/>
      <c r="J1" s="148"/>
      <c r="K1" s="148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6"/>
      <c r="V1" s="5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0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131" t="s">
        <v>4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T2" s="12" t="s">
        <v>46</v>
      </c>
    </row>
    <row r="3" spans="1:66" ht="6.9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AT3" s="12" t="s">
        <v>54</v>
      </c>
    </row>
    <row r="4" spans="1:66" ht="36.950000000000003" customHeight="1" x14ac:dyDescent="0.3">
      <c r="B4" s="16"/>
      <c r="C4" s="135" t="s">
        <v>55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7"/>
      <c r="T4" s="18" t="s">
        <v>7</v>
      </c>
      <c r="AT4" s="12" t="s">
        <v>2</v>
      </c>
    </row>
    <row r="5" spans="1:66" ht="6.95" customHeight="1" x14ac:dyDescent="0.3"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7"/>
    </row>
    <row r="6" spans="1:66" ht="25.35" customHeight="1" x14ac:dyDescent="0.3">
      <c r="B6" s="16"/>
      <c r="C6" s="19"/>
      <c r="D6" s="22" t="s">
        <v>8</v>
      </c>
      <c r="E6" s="19"/>
      <c r="F6" s="167" t="e">
        <f>#REF!</f>
        <v>#REF!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9"/>
      <c r="R6" s="17"/>
    </row>
    <row r="7" spans="1:66" s="1" customFormat="1" ht="32.85" customHeight="1" x14ac:dyDescent="0.3">
      <c r="B7" s="24"/>
      <c r="C7" s="25"/>
      <c r="D7" s="21" t="s">
        <v>56</v>
      </c>
      <c r="E7" s="25"/>
      <c r="F7" s="143" t="s">
        <v>283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25"/>
      <c r="R7" s="26"/>
    </row>
    <row r="8" spans="1:66" s="1" customFormat="1" ht="14.45" customHeight="1" x14ac:dyDescent="0.3">
      <c r="B8" s="24"/>
      <c r="C8" s="25"/>
      <c r="D8" s="22" t="s">
        <v>9</v>
      </c>
      <c r="E8" s="25"/>
      <c r="F8" s="20" t="s">
        <v>1</v>
      </c>
      <c r="G8" s="25"/>
      <c r="H8" s="25"/>
      <c r="I8" s="25"/>
      <c r="J8" s="25"/>
      <c r="K8" s="25"/>
      <c r="L8" s="25"/>
      <c r="M8" s="22" t="s">
        <v>10</v>
      </c>
      <c r="N8" s="25"/>
      <c r="O8" s="20" t="s">
        <v>1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11</v>
      </c>
      <c r="E9" s="25"/>
      <c r="F9" s="20" t="s">
        <v>12</v>
      </c>
      <c r="G9" s="25"/>
      <c r="H9" s="25"/>
      <c r="I9" s="25"/>
      <c r="J9" s="25"/>
      <c r="K9" s="25"/>
      <c r="L9" s="25"/>
      <c r="M9" s="22" t="s">
        <v>13</v>
      </c>
      <c r="N9" s="25"/>
      <c r="O9" s="186" t="e">
        <f>#REF!</f>
        <v>#REF!</v>
      </c>
      <c r="P9" s="170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14</v>
      </c>
      <c r="E11" s="25"/>
      <c r="F11" s="25"/>
      <c r="G11" s="25"/>
      <c r="H11" s="25"/>
      <c r="I11" s="25"/>
      <c r="J11" s="25"/>
      <c r="K11" s="25"/>
      <c r="L11" s="25"/>
      <c r="M11" s="22" t="s">
        <v>15</v>
      </c>
      <c r="N11" s="25"/>
      <c r="O11" s="142" t="s">
        <v>1</v>
      </c>
      <c r="P11" s="142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42" t="s">
        <v>1</v>
      </c>
      <c r="P12" s="142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15</v>
      </c>
      <c r="N14" s="25"/>
      <c r="O14" s="187" t="s">
        <v>1</v>
      </c>
      <c r="P14" s="142"/>
      <c r="Q14" s="25"/>
      <c r="R14" s="26"/>
    </row>
    <row r="15" spans="1:66" s="1" customFormat="1" ht="18" customHeight="1" x14ac:dyDescent="0.3">
      <c r="B15" s="24"/>
      <c r="C15" s="25"/>
      <c r="D15" s="25"/>
      <c r="E15" s="187" t="s">
        <v>57</v>
      </c>
      <c r="F15" s="188"/>
      <c r="G15" s="188"/>
      <c r="H15" s="188"/>
      <c r="I15" s="188"/>
      <c r="J15" s="188"/>
      <c r="K15" s="188"/>
      <c r="L15" s="188"/>
      <c r="M15" s="22" t="s">
        <v>17</v>
      </c>
      <c r="N15" s="25"/>
      <c r="O15" s="187" t="s">
        <v>1</v>
      </c>
      <c r="P15" s="142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15</v>
      </c>
      <c r="N17" s="25"/>
      <c r="O17" s="142" t="s">
        <v>1</v>
      </c>
      <c r="P17" s="142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20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42" t="s">
        <v>1</v>
      </c>
      <c r="P18" s="142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22</v>
      </c>
      <c r="E20" s="25"/>
      <c r="F20" s="25"/>
      <c r="G20" s="25"/>
      <c r="H20" s="25"/>
      <c r="I20" s="25"/>
      <c r="J20" s="25"/>
      <c r="K20" s="25"/>
      <c r="L20" s="25"/>
      <c r="M20" s="22" t="s">
        <v>15</v>
      </c>
      <c r="N20" s="25"/>
      <c r="O20" s="142" t="s">
        <v>1</v>
      </c>
      <c r="P20" s="142"/>
      <c r="Q20" s="25"/>
      <c r="R20" s="26"/>
    </row>
    <row r="21" spans="2:18" s="1" customFormat="1" ht="18" customHeight="1" x14ac:dyDescent="0.3">
      <c r="B21" s="24"/>
      <c r="C21" s="25"/>
      <c r="D21" s="25"/>
      <c r="E21" s="20" t="s">
        <v>23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42" t="s">
        <v>1</v>
      </c>
      <c r="P21" s="142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20.45" customHeight="1" x14ac:dyDescent="0.3">
      <c r="B24" s="24"/>
      <c r="C24" s="25"/>
      <c r="D24" s="25"/>
      <c r="E24" s="144" t="s">
        <v>1</v>
      </c>
      <c r="F24" s="144"/>
      <c r="G24" s="144"/>
      <c r="H24" s="144"/>
      <c r="I24" s="144"/>
      <c r="J24" s="144"/>
      <c r="K24" s="144"/>
      <c r="L24" s="144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7" t="s">
        <v>58</v>
      </c>
      <c r="E27" s="25"/>
      <c r="F27" s="25"/>
      <c r="G27" s="25"/>
      <c r="H27" s="25"/>
      <c r="I27" s="25"/>
      <c r="J27" s="25"/>
      <c r="K27" s="25"/>
      <c r="L27" s="25"/>
      <c r="M27" s="145">
        <f>N88</f>
        <v>0</v>
      </c>
      <c r="N27" s="145"/>
      <c r="O27" s="145"/>
      <c r="P27" s="14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45">
        <f>N103</f>
        <v>0</v>
      </c>
      <c r="N28" s="145"/>
      <c r="O28" s="145"/>
      <c r="P28" s="14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8" t="s">
        <v>25</v>
      </c>
      <c r="E30" s="25"/>
      <c r="F30" s="25"/>
      <c r="G30" s="25"/>
      <c r="H30" s="25"/>
      <c r="I30" s="25"/>
      <c r="J30" s="25"/>
      <c r="K30" s="25"/>
      <c r="L30" s="25"/>
      <c r="M30" s="185">
        <f>ROUND(M27+M28,2)</f>
        <v>0</v>
      </c>
      <c r="N30" s="169"/>
      <c r="O30" s="169"/>
      <c r="P30" s="169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0.21</v>
      </c>
      <c r="G32" s="59" t="s">
        <v>28</v>
      </c>
      <c r="H32" s="182">
        <f>(SUM(BE103:BE110)+SUM(BE128:BE308))</f>
        <v>0</v>
      </c>
      <c r="I32" s="169"/>
      <c r="J32" s="169"/>
      <c r="K32" s="25"/>
      <c r="L32" s="25"/>
      <c r="M32" s="182">
        <f>ROUND((SUM(BE103:BE110)+SUM(BE128:BE308)), 2)*F32</f>
        <v>0</v>
      </c>
      <c r="N32" s="169"/>
      <c r="O32" s="169"/>
      <c r="P32" s="169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0.15</v>
      </c>
      <c r="G33" s="59" t="s">
        <v>28</v>
      </c>
      <c r="H33" s="182">
        <f>(SUM(BF103:BF110)+SUM(BF128:BF308))</f>
        <v>0</v>
      </c>
      <c r="I33" s="169"/>
      <c r="J33" s="169"/>
      <c r="K33" s="25"/>
      <c r="L33" s="25"/>
      <c r="M33" s="182">
        <f>ROUND((SUM(BF103:BF110)+SUM(BF128:BF308)), 2)*F33</f>
        <v>0</v>
      </c>
      <c r="N33" s="169"/>
      <c r="O33" s="169"/>
      <c r="P33" s="169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0.21</v>
      </c>
      <c r="G34" s="59" t="s">
        <v>28</v>
      </c>
      <c r="H34" s="182">
        <f>(SUM(BG103:BG110)+SUM(BG128:BG308))</f>
        <v>0</v>
      </c>
      <c r="I34" s="169"/>
      <c r="J34" s="169"/>
      <c r="K34" s="25"/>
      <c r="L34" s="25"/>
      <c r="M34" s="182">
        <v>0</v>
      </c>
      <c r="N34" s="169"/>
      <c r="O34" s="169"/>
      <c r="P34" s="169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0.15</v>
      </c>
      <c r="G35" s="59" t="s">
        <v>28</v>
      </c>
      <c r="H35" s="182">
        <f>(SUM(BH103:BH110)+SUM(BH128:BH308))</f>
        <v>0</v>
      </c>
      <c r="I35" s="169"/>
      <c r="J35" s="169"/>
      <c r="K35" s="25"/>
      <c r="L35" s="25"/>
      <c r="M35" s="182">
        <v>0</v>
      </c>
      <c r="N35" s="169"/>
      <c r="O35" s="169"/>
      <c r="P35" s="169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59" t="s">
        <v>28</v>
      </c>
      <c r="H36" s="182">
        <f>(SUM(BI103:BI110)+SUM(BI128:BI308))</f>
        <v>0</v>
      </c>
      <c r="I36" s="169"/>
      <c r="J36" s="169"/>
      <c r="K36" s="25"/>
      <c r="L36" s="25"/>
      <c r="M36" s="182">
        <v>0</v>
      </c>
      <c r="N36" s="169"/>
      <c r="O36" s="169"/>
      <c r="P36" s="169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5"/>
      <c r="D38" s="60" t="s">
        <v>33</v>
      </c>
      <c r="E38" s="46"/>
      <c r="F38" s="46"/>
      <c r="G38" s="61" t="s">
        <v>34</v>
      </c>
      <c r="H38" s="62" t="s">
        <v>35</v>
      </c>
      <c r="I38" s="46"/>
      <c r="J38" s="46"/>
      <c r="K38" s="46"/>
      <c r="L38" s="183">
        <f>SUM(M30:M36)</f>
        <v>0</v>
      </c>
      <c r="M38" s="183"/>
      <c r="N38" s="183"/>
      <c r="O38" s="183"/>
      <c r="P38" s="184"/>
      <c r="Q38" s="55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7"/>
    </row>
    <row r="42" spans="2:18" x14ac:dyDescent="0.3">
      <c r="B42" s="1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7"/>
    </row>
    <row r="43" spans="2:18" x14ac:dyDescent="0.3">
      <c r="B43" s="1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7"/>
    </row>
    <row r="44" spans="2:18" x14ac:dyDescent="0.3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7"/>
    </row>
    <row r="45" spans="2:18" x14ac:dyDescent="0.3">
      <c r="B45" s="1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7"/>
    </row>
    <row r="46" spans="2:18" x14ac:dyDescent="0.3">
      <c r="B46" s="1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</row>
    <row r="47" spans="2:18" x14ac:dyDescent="0.3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7"/>
    </row>
    <row r="48" spans="2:18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7"/>
    </row>
    <row r="49" spans="2:18" x14ac:dyDescent="0.3">
      <c r="B49" s="1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7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6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7"/>
    </row>
    <row r="52" spans="2:18" x14ac:dyDescent="0.3">
      <c r="B52" s="16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7"/>
    </row>
    <row r="53" spans="2:18" x14ac:dyDescent="0.3">
      <c r="B53" s="16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7"/>
    </row>
    <row r="54" spans="2:18" x14ac:dyDescent="0.3">
      <c r="B54" s="16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7"/>
    </row>
    <row r="55" spans="2:18" x14ac:dyDescent="0.3">
      <c r="B55" s="16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7"/>
    </row>
    <row r="56" spans="2:18" x14ac:dyDescent="0.3">
      <c r="B56" s="16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7"/>
    </row>
    <row r="57" spans="2:18" x14ac:dyDescent="0.3">
      <c r="B57" s="16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7"/>
    </row>
    <row r="58" spans="2:18" x14ac:dyDescent="0.3">
      <c r="B58" s="16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7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7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6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7"/>
    </row>
    <row r="63" spans="2:18" x14ac:dyDescent="0.3">
      <c r="B63" s="16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7"/>
    </row>
    <row r="64" spans="2:18" x14ac:dyDescent="0.3">
      <c r="B64" s="16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7"/>
    </row>
    <row r="65" spans="2:18" x14ac:dyDescent="0.3">
      <c r="B65" s="16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7"/>
    </row>
    <row r="66" spans="2:18" x14ac:dyDescent="0.3">
      <c r="B66" s="16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7"/>
    </row>
    <row r="67" spans="2:18" x14ac:dyDescent="0.3">
      <c r="B67" s="16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7"/>
    </row>
    <row r="68" spans="2:18" x14ac:dyDescent="0.3">
      <c r="B68" s="16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7"/>
    </row>
    <row r="69" spans="2:18" x14ac:dyDescent="0.3">
      <c r="B69" s="16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7"/>
    </row>
    <row r="70" spans="2:18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18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18" s="1" customFormat="1" ht="6.95" customHeigh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</row>
    <row r="76" spans="2:18" s="1" customFormat="1" ht="36.950000000000003" customHeight="1" x14ac:dyDescent="0.3">
      <c r="B76" s="24"/>
      <c r="C76" s="135" t="s">
        <v>59</v>
      </c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6"/>
    </row>
    <row r="77" spans="2:18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spans="2:18" s="1" customFormat="1" ht="30" customHeight="1" x14ac:dyDescent="0.3">
      <c r="B78" s="24"/>
      <c r="C78" s="22" t="s">
        <v>8</v>
      </c>
      <c r="D78" s="25"/>
      <c r="E78" s="25"/>
      <c r="F78" s="167" t="e">
        <f>F6</f>
        <v>#REF!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25"/>
      <c r="R78" s="26"/>
    </row>
    <row r="79" spans="2:18" s="1" customFormat="1" ht="36.950000000000003" customHeight="1" x14ac:dyDescent="0.3">
      <c r="B79" s="24"/>
      <c r="C79" s="45" t="s">
        <v>56</v>
      </c>
      <c r="D79" s="25"/>
      <c r="E79" s="25"/>
      <c r="F79" s="137" t="str">
        <f>F7</f>
        <v>ÚSEK 5 - NTZ 06 Horkovod, stavební část - založení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25"/>
      <c r="R79" s="26"/>
    </row>
    <row r="80" spans="2:18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</row>
    <row r="81" spans="2:47" s="1" customFormat="1" ht="18" customHeight="1" x14ac:dyDescent="0.3">
      <c r="B81" s="24"/>
      <c r="C81" s="22" t="s">
        <v>11</v>
      </c>
      <c r="D81" s="25"/>
      <c r="E81" s="25"/>
      <c r="F81" s="20" t="str">
        <f>F9</f>
        <v>Slatinice</v>
      </c>
      <c r="G81" s="25"/>
      <c r="H81" s="25"/>
      <c r="I81" s="25"/>
      <c r="J81" s="25"/>
      <c r="K81" s="22" t="s">
        <v>13</v>
      </c>
      <c r="L81" s="25"/>
      <c r="M81" s="170" t="e">
        <f>IF(O9="","",O9)</f>
        <v>#REF!</v>
      </c>
      <c r="N81" s="170"/>
      <c r="O81" s="170"/>
      <c r="P81" s="170"/>
      <c r="Q81" s="25"/>
      <c r="R81" s="26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</row>
    <row r="83" spans="2:47" s="1" customFormat="1" ht="15" x14ac:dyDescent="0.3">
      <c r="B83" s="24"/>
      <c r="C83" s="22" t="s">
        <v>14</v>
      </c>
      <c r="D83" s="25"/>
      <c r="E83" s="25"/>
      <c r="F83" s="20" t="str">
        <f>E12</f>
        <v>Vršanská uhelná, a.s.</v>
      </c>
      <c r="G83" s="25"/>
      <c r="H83" s="25"/>
      <c r="I83" s="25"/>
      <c r="J83" s="25"/>
      <c r="K83" s="22" t="s">
        <v>19</v>
      </c>
      <c r="L83" s="25"/>
      <c r="M83" s="142" t="str">
        <f>E18</f>
        <v>Ing. Vladimír Šmelhaus</v>
      </c>
      <c r="N83" s="142"/>
      <c r="O83" s="142"/>
      <c r="P83" s="142"/>
      <c r="Q83" s="142"/>
      <c r="R83" s="26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str">
        <f>IF(E15="","",E15)</f>
        <v>dle výběrového řízení</v>
      </c>
      <c r="G84" s="25"/>
      <c r="H84" s="25"/>
      <c r="I84" s="25"/>
      <c r="J84" s="25"/>
      <c r="K84" s="22" t="s">
        <v>22</v>
      </c>
      <c r="L84" s="25"/>
      <c r="M84" s="142" t="str">
        <f>E21</f>
        <v>Pavel Šouta</v>
      </c>
      <c r="N84" s="142"/>
      <c r="O84" s="142"/>
      <c r="P84" s="142"/>
      <c r="Q84" s="142"/>
      <c r="R84" s="26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2:47" s="1" customFormat="1" ht="29.25" customHeight="1" x14ac:dyDescent="0.3">
      <c r="B86" s="24"/>
      <c r="C86" s="180" t="s">
        <v>60</v>
      </c>
      <c r="D86" s="181"/>
      <c r="E86" s="181"/>
      <c r="F86" s="181"/>
      <c r="G86" s="181"/>
      <c r="H86" s="55"/>
      <c r="I86" s="55"/>
      <c r="J86" s="55"/>
      <c r="K86" s="55"/>
      <c r="L86" s="55"/>
      <c r="M86" s="55"/>
      <c r="N86" s="180" t="s">
        <v>61</v>
      </c>
      <c r="O86" s="181"/>
      <c r="P86" s="181"/>
      <c r="Q86" s="181"/>
      <c r="R86" s="26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</row>
    <row r="88" spans="2:47" s="1" customFormat="1" ht="29.25" customHeight="1" x14ac:dyDescent="0.3">
      <c r="B88" s="24"/>
      <c r="C88" s="63" t="s">
        <v>62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39">
        <f>N128</f>
        <v>0</v>
      </c>
      <c r="O88" s="177"/>
      <c r="P88" s="177"/>
      <c r="Q88" s="177"/>
      <c r="R88" s="26"/>
      <c r="AU88" s="12" t="s">
        <v>63</v>
      </c>
    </row>
    <row r="89" spans="2:47" s="2" customFormat="1" ht="24.95" customHeight="1" x14ac:dyDescent="0.3">
      <c r="B89" s="64"/>
      <c r="C89" s="65"/>
      <c r="D89" s="66" t="s">
        <v>64</v>
      </c>
      <c r="E89" s="65"/>
      <c r="F89" s="65"/>
      <c r="G89" s="65"/>
      <c r="H89" s="65"/>
      <c r="I89" s="65"/>
      <c r="J89" s="65"/>
      <c r="K89" s="65"/>
      <c r="L89" s="65"/>
      <c r="M89" s="65"/>
      <c r="N89" s="147">
        <f>N129</f>
        <v>0</v>
      </c>
      <c r="O89" s="179"/>
      <c r="P89" s="179"/>
      <c r="Q89" s="179"/>
      <c r="R89" s="67"/>
    </row>
    <row r="90" spans="2:47" s="3" customFormat="1" ht="19.899999999999999" customHeight="1" x14ac:dyDescent="0.3">
      <c r="B90" s="68"/>
      <c r="C90" s="69"/>
      <c r="D90" s="52" t="s">
        <v>65</v>
      </c>
      <c r="E90" s="69"/>
      <c r="F90" s="69"/>
      <c r="G90" s="69"/>
      <c r="H90" s="69"/>
      <c r="I90" s="69"/>
      <c r="J90" s="69"/>
      <c r="K90" s="69"/>
      <c r="L90" s="69"/>
      <c r="M90" s="69"/>
      <c r="N90" s="134">
        <f>N130</f>
        <v>0</v>
      </c>
      <c r="O90" s="176"/>
      <c r="P90" s="176"/>
      <c r="Q90" s="176"/>
      <c r="R90" s="70"/>
    </row>
    <row r="91" spans="2:47" s="3" customFormat="1" ht="19.899999999999999" customHeight="1" x14ac:dyDescent="0.3">
      <c r="B91" s="68"/>
      <c r="C91" s="69"/>
      <c r="D91" s="52" t="s">
        <v>66</v>
      </c>
      <c r="E91" s="69"/>
      <c r="F91" s="69"/>
      <c r="G91" s="69"/>
      <c r="H91" s="69"/>
      <c r="I91" s="69"/>
      <c r="J91" s="69"/>
      <c r="K91" s="69"/>
      <c r="L91" s="69"/>
      <c r="M91" s="69"/>
      <c r="N91" s="134">
        <f>N164</f>
        <v>0</v>
      </c>
      <c r="O91" s="176"/>
      <c r="P91" s="176"/>
      <c r="Q91" s="176"/>
      <c r="R91" s="70"/>
    </row>
    <row r="92" spans="2:47" s="3" customFormat="1" ht="19.899999999999999" customHeight="1" x14ac:dyDescent="0.3">
      <c r="B92" s="68"/>
      <c r="C92" s="69"/>
      <c r="D92" s="52" t="s">
        <v>67</v>
      </c>
      <c r="E92" s="69"/>
      <c r="F92" s="69"/>
      <c r="G92" s="69"/>
      <c r="H92" s="69"/>
      <c r="I92" s="69"/>
      <c r="J92" s="69"/>
      <c r="K92" s="69"/>
      <c r="L92" s="69"/>
      <c r="M92" s="69"/>
      <c r="N92" s="134">
        <f>N198</f>
        <v>0</v>
      </c>
      <c r="O92" s="176"/>
      <c r="P92" s="176"/>
      <c r="Q92" s="176"/>
      <c r="R92" s="70"/>
    </row>
    <row r="93" spans="2:47" s="3" customFormat="1" ht="19.899999999999999" customHeight="1" x14ac:dyDescent="0.3">
      <c r="B93" s="68"/>
      <c r="C93" s="69"/>
      <c r="D93" s="52" t="s">
        <v>68</v>
      </c>
      <c r="E93" s="69"/>
      <c r="F93" s="69"/>
      <c r="G93" s="69"/>
      <c r="H93" s="69"/>
      <c r="I93" s="69"/>
      <c r="J93" s="69"/>
      <c r="K93" s="69"/>
      <c r="L93" s="69"/>
      <c r="M93" s="69"/>
      <c r="N93" s="134">
        <f>N241</f>
        <v>0</v>
      </c>
      <c r="O93" s="176"/>
      <c r="P93" s="176"/>
      <c r="Q93" s="176"/>
      <c r="R93" s="70"/>
    </row>
    <row r="94" spans="2:47" s="2" customFormat="1" ht="24.95" customHeight="1" x14ac:dyDescent="0.3">
      <c r="B94" s="64"/>
      <c r="C94" s="65"/>
      <c r="D94" s="66" t="s">
        <v>69</v>
      </c>
      <c r="E94" s="65"/>
      <c r="F94" s="65"/>
      <c r="G94" s="65"/>
      <c r="H94" s="65"/>
      <c r="I94" s="65"/>
      <c r="J94" s="65"/>
      <c r="K94" s="65"/>
      <c r="L94" s="65"/>
      <c r="M94" s="65"/>
      <c r="N94" s="147">
        <f>N243</f>
        <v>0</v>
      </c>
      <c r="O94" s="179"/>
      <c r="P94" s="179"/>
      <c r="Q94" s="179"/>
      <c r="R94" s="67"/>
    </row>
    <row r="95" spans="2:47" s="3" customFormat="1" ht="19.899999999999999" customHeight="1" x14ac:dyDescent="0.3">
      <c r="B95" s="68"/>
      <c r="C95" s="69"/>
      <c r="D95" s="52" t="s">
        <v>70</v>
      </c>
      <c r="E95" s="69"/>
      <c r="F95" s="69"/>
      <c r="G95" s="69"/>
      <c r="H95" s="69"/>
      <c r="I95" s="69"/>
      <c r="J95" s="69"/>
      <c r="K95" s="69"/>
      <c r="L95" s="69"/>
      <c r="M95" s="69"/>
      <c r="N95" s="134">
        <f>N244</f>
        <v>0</v>
      </c>
      <c r="O95" s="176"/>
      <c r="P95" s="176"/>
      <c r="Q95" s="176"/>
      <c r="R95" s="70"/>
    </row>
    <row r="96" spans="2:47" s="2" customFormat="1" ht="24.95" customHeight="1" x14ac:dyDescent="0.3">
      <c r="B96" s="64"/>
      <c r="C96" s="65"/>
      <c r="D96" s="66" t="s">
        <v>71</v>
      </c>
      <c r="E96" s="65"/>
      <c r="F96" s="65"/>
      <c r="G96" s="65"/>
      <c r="H96" s="65"/>
      <c r="I96" s="65"/>
      <c r="J96" s="65"/>
      <c r="K96" s="65"/>
      <c r="L96" s="65"/>
      <c r="M96" s="65"/>
      <c r="N96" s="147">
        <f>N267</f>
        <v>0</v>
      </c>
      <c r="O96" s="179"/>
      <c r="P96" s="179"/>
      <c r="Q96" s="179"/>
      <c r="R96" s="67"/>
    </row>
    <row r="97" spans="2:65" s="3" customFormat="1" ht="19.899999999999999" customHeight="1" x14ac:dyDescent="0.3">
      <c r="B97" s="68"/>
      <c r="C97" s="69"/>
      <c r="D97" s="52" t="s">
        <v>72</v>
      </c>
      <c r="E97" s="69"/>
      <c r="F97" s="69"/>
      <c r="G97" s="69"/>
      <c r="H97" s="69"/>
      <c r="I97" s="69"/>
      <c r="J97" s="69"/>
      <c r="K97" s="69"/>
      <c r="L97" s="69"/>
      <c r="M97" s="69"/>
      <c r="N97" s="134">
        <f>N268</f>
        <v>0</v>
      </c>
      <c r="O97" s="176"/>
      <c r="P97" s="176"/>
      <c r="Q97" s="176"/>
      <c r="R97" s="70"/>
    </row>
    <row r="98" spans="2:65" s="3" customFormat="1" ht="19.899999999999999" customHeight="1" x14ac:dyDescent="0.3">
      <c r="B98" s="68"/>
      <c r="C98" s="69"/>
      <c r="D98" s="52" t="s">
        <v>73</v>
      </c>
      <c r="E98" s="69"/>
      <c r="F98" s="69"/>
      <c r="G98" s="69"/>
      <c r="H98" s="69"/>
      <c r="I98" s="69"/>
      <c r="J98" s="69"/>
      <c r="K98" s="69"/>
      <c r="L98" s="69"/>
      <c r="M98" s="69"/>
      <c r="N98" s="134">
        <f>N275</f>
        <v>0</v>
      </c>
      <c r="O98" s="176"/>
      <c r="P98" s="176"/>
      <c r="Q98" s="176"/>
      <c r="R98" s="70"/>
    </row>
    <row r="99" spans="2:65" s="3" customFormat="1" ht="19.899999999999999" customHeight="1" x14ac:dyDescent="0.3">
      <c r="B99" s="68"/>
      <c r="C99" s="69"/>
      <c r="D99" s="52" t="s">
        <v>74</v>
      </c>
      <c r="E99" s="69"/>
      <c r="F99" s="69"/>
      <c r="G99" s="69"/>
      <c r="H99" s="69"/>
      <c r="I99" s="69"/>
      <c r="J99" s="69"/>
      <c r="K99" s="69"/>
      <c r="L99" s="69"/>
      <c r="M99" s="69"/>
      <c r="N99" s="134">
        <f>N297</f>
        <v>0</v>
      </c>
      <c r="O99" s="176"/>
      <c r="P99" s="176"/>
      <c r="Q99" s="176"/>
      <c r="R99" s="70"/>
    </row>
    <row r="100" spans="2:65" s="3" customFormat="1" ht="19.899999999999999" customHeight="1" x14ac:dyDescent="0.3">
      <c r="B100" s="68"/>
      <c r="C100" s="69"/>
      <c r="D100" s="52" t="s">
        <v>75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134">
        <f>N301</f>
        <v>0</v>
      </c>
      <c r="O100" s="176"/>
      <c r="P100" s="176"/>
      <c r="Q100" s="176"/>
      <c r="R100" s="70"/>
    </row>
    <row r="101" spans="2:65" s="3" customFormat="1" ht="19.899999999999999" customHeight="1" x14ac:dyDescent="0.3">
      <c r="B101" s="68"/>
      <c r="C101" s="69"/>
      <c r="D101" s="52" t="s">
        <v>76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134">
        <f>N305</f>
        <v>0</v>
      </c>
      <c r="O101" s="176"/>
      <c r="P101" s="176"/>
      <c r="Q101" s="176"/>
      <c r="R101" s="70"/>
    </row>
    <row r="102" spans="2:65" s="1" customFormat="1" ht="21.75" customHeight="1" x14ac:dyDescent="0.3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spans="2:65" s="1" customFormat="1" ht="29.25" customHeight="1" x14ac:dyDescent="0.3">
      <c r="B103" s="24"/>
      <c r="C103" s="63" t="s">
        <v>77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77">
        <f>ROUND(N104+N105+N106+N107+N108+N109,2)</f>
        <v>0</v>
      </c>
      <c r="O103" s="178"/>
      <c r="P103" s="178"/>
      <c r="Q103" s="178"/>
      <c r="R103" s="26"/>
      <c r="T103" s="71"/>
      <c r="U103" s="72" t="s">
        <v>26</v>
      </c>
    </row>
    <row r="104" spans="2:65" s="1" customFormat="1" ht="18" customHeight="1" x14ac:dyDescent="0.3">
      <c r="B104" s="73"/>
      <c r="C104" s="74"/>
      <c r="D104" s="138" t="s">
        <v>78</v>
      </c>
      <c r="E104" s="174"/>
      <c r="F104" s="174"/>
      <c r="G104" s="174"/>
      <c r="H104" s="174"/>
      <c r="I104" s="74"/>
      <c r="J104" s="74"/>
      <c r="K104" s="74"/>
      <c r="L104" s="74"/>
      <c r="M104" s="74"/>
      <c r="N104" s="133">
        <f>ROUND(N88*T104,2)</f>
        <v>0</v>
      </c>
      <c r="O104" s="175"/>
      <c r="P104" s="175"/>
      <c r="Q104" s="175"/>
      <c r="R104" s="76"/>
      <c r="S104" s="74"/>
      <c r="T104" s="77"/>
      <c r="U104" s="78" t="s">
        <v>27</v>
      </c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80" t="s">
        <v>79</v>
      </c>
      <c r="AZ104" s="79"/>
      <c r="BA104" s="79"/>
      <c r="BB104" s="79"/>
      <c r="BC104" s="79"/>
      <c r="BD104" s="79"/>
      <c r="BE104" s="81">
        <f t="shared" ref="BE104:BE109" si="0">IF(U104="základní",N104,0)</f>
        <v>0</v>
      </c>
      <c r="BF104" s="81">
        <f t="shared" ref="BF104:BF109" si="1">IF(U104="snížená",N104,0)</f>
        <v>0</v>
      </c>
      <c r="BG104" s="81">
        <f t="shared" ref="BG104:BG109" si="2">IF(U104="zákl. přenesená",N104,0)</f>
        <v>0</v>
      </c>
      <c r="BH104" s="81">
        <f t="shared" ref="BH104:BH109" si="3">IF(U104="sníž. přenesená",N104,0)</f>
        <v>0</v>
      </c>
      <c r="BI104" s="81">
        <f t="shared" ref="BI104:BI109" si="4">IF(U104="nulová",N104,0)</f>
        <v>0</v>
      </c>
      <c r="BJ104" s="80" t="s">
        <v>45</v>
      </c>
      <c r="BK104" s="79"/>
      <c r="BL104" s="79"/>
      <c r="BM104" s="79"/>
    </row>
    <row r="105" spans="2:65" s="1" customFormat="1" ht="18" customHeight="1" x14ac:dyDescent="0.3">
      <c r="B105" s="73"/>
      <c r="C105" s="74"/>
      <c r="D105" s="138" t="s">
        <v>80</v>
      </c>
      <c r="E105" s="174"/>
      <c r="F105" s="174"/>
      <c r="G105" s="174"/>
      <c r="H105" s="174"/>
      <c r="I105" s="74"/>
      <c r="J105" s="74"/>
      <c r="K105" s="74"/>
      <c r="L105" s="74"/>
      <c r="M105" s="74"/>
      <c r="N105" s="133">
        <f>ROUND(N88*T105,2)</f>
        <v>0</v>
      </c>
      <c r="O105" s="175"/>
      <c r="P105" s="175"/>
      <c r="Q105" s="175"/>
      <c r="R105" s="76"/>
      <c r="S105" s="74"/>
      <c r="T105" s="77"/>
      <c r="U105" s="78" t="s">
        <v>27</v>
      </c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80" t="s">
        <v>79</v>
      </c>
      <c r="AZ105" s="79"/>
      <c r="BA105" s="79"/>
      <c r="BB105" s="79"/>
      <c r="BC105" s="79"/>
      <c r="BD105" s="79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45</v>
      </c>
      <c r="BK105" s="79"/>
      <c r="BL105" s="79"/>
      <c r="BM105" s="79"/>
    </row>
    <row r="106" spans="2:65" s="1" customFormat="1" ht="18" customHeight="1" x14ac:dyDescent="0.3">
      <c r="B106" s="73"/>
      <c r="C106" s="74"/>
      <c r="D106" s="138" t="s">
        <v>81</v>
      </c>
      <c r="E106" s="174"/>
      <c r="F106" s="174"/>
      <c r="G106" s="174"/>
      <c r="H106" s="174"/>
      <c r="I106" s="74"/>
      <c r="J106" s="74"/>
      <c r="K106" s="74"/>
      <c r="L106" s="74"/>
      <c r="M106" s="74"/>
      <c r="N106" s="133">
        <f>ROUND(N88*T106,2)</f>
        <v>0</v>
      </c>
      <c r="O106" s="175"/>
      <c r="P106" s="175"/>
      <c r="Q106" s="175"/>
      <c r="R106" s="76"/>
      <c r="S106" s="74"/>
      <c r="T106" s="77"/>
      <c r="U106" s="78" t="s">
        <v>27</v>
      </c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80" t="s">
        <v>79</v>
      </c>
      <c r="AZ106" s="79"/>
      <c r="BA106" s="79"/>
      <c r="BB106" s="79"/>
      <c r="BC106" s="79"/>
      <c r="BD106" s="79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45</v>
      </c>
      <c r="BK106" s="79"/>
      <c r="BL106" s="79"/>
      <c r="BM106" s="79"/>
    </row>
    <row r="107" spans="2:65" s="1" customFormat="1" ht="18" customHeight="1" x14ac:dyDescent="0.3">
      <c r="B107" s="73"/>
      <c r="C107" s="74"/>
      <c r="D107" s="138" t="s">
        <v>82</v>
      </c>
      <c r="E107" s="174"/>
      <c r="F107" s="174"/>
      <c r="G107" s="174"/>
      <c r="H107" s="174"/>
      <c r="I107" s="74"/>
      <c r="J107" s="74"/>
      <c r="K107" s="74"/>
      <c r="L107" s="74"/>
      <c r="M107" s="74"/>
      <c r="N107" s="133">
        <f>ROUND(N88*T107,2)</f>
        <v>0</v>
      </c>
      <c r="O107" s="175"/>
      <c r="P107" s="175"/>
      <c r="Q107" s="175"/>
      <c r="R107" s="76"/>
      <c r="S107" s="74"/>
      <c r="T107" s="77"/>
      <c r="U107" s="78" t="s">
        <v>27</v>
      </c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80" t="s">
        <v>79</v>
      </c>
      <c r="AZ107" s="79"/>
      <c r="BA107" s="79"/>
      <c r="BB107" s="79"/>
      <c r="BC107" s="79"/>
      <c r="BD107" s="79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45</v>
      </c>
      <c r="BK107" s="79"/>
      <c r="BL107" s="79"/>
      <c r="BM107" s="79"/>
    </row>
    <row r="108" spans="2:65" s="1" customFormat="1" ht="18" customHeight="1" x14ac:dyDescent="0.3">
      <c r="B108" s="73"/>
      <c r="C108" s="74"/>
      <c r="D108" s="138" t="s">
        <v>83</v>
      </c>
      <c r="E108" s="174"/>
      <c r="F108" s="174"/>
      <c r="G108" s="174"/>
      <c r="H108" s="174"/>
      <c r="I108" s="74"/>
      <c r="J108" s="74"/>
      <c r="K108" s="74"/>
      <c r="L108" s="74"/>
      <c r="M108" s="74"/>
      <c r="N108" s="133">
        <f>ROUND(N88*T108,2)</f>
        <v>0</v>
      </c>
      <c r="O108" s="175"/>
      <c r="P108" s="175"/>
      <c r="Q108" s="175"/>
      <c r="R108" s="76"/>
      <c r="S108" s="74"/>
      <c r="T108" s="77"/>
      <c r="U108" s="78" t="s">
        <v>27</v>
      </c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80" t="s">
        <v>79</v>
      </c>
      <c r="AZ108" s="79"/>
      <c r="BA108" s="79"/>
      <c r="BB108" s="79"/>
      <c r="BC108" s="79"/>
      <c r="BD108" s="79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45</v>
      </c>
      <c r="BK108" s="79"/>
      <c r="BL108" s="79"/>
      <c r="BM108" s="79"/>
    </row>
    <row r="109" spans="2:65" s="1" customFormat="1" ht="18" customHeight="1" x14ac:dyDescent="0.3">
      <c r="B109" s="73"/>
      <c r="C109" s="74"/>
      <c r="D109" s="75" t="s">
        <v>84</v>
      </c>
      <c r="E109" s="74"/>
      <c r="F109" s="74"/>
      <c r="G109" s="74"/>
      <c r="H109" s="74"/>
      <c r="I109" s="74"/>
      <c r="J109" s="74"/>
      <c r="K109" s="74"/>
      <c r="L109" s="74"/>
      <c r="M109" s="74"/>
      <c r="N109" s="133">
        <f>ROUND(N88*T109,2)</f>
        <v>0</v>
      </c>
      <c r="O109" s="175"/>
      <c r="P109" s="175"/>
      <c r="Q109" s="175"/>
      <c r="R109" s="76"/>
      <c r="S109" s="74"/>
      <c r="T109" s="82"/>
      <c r="U109" s="83" t="s">
        <v>27</v>
      </c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80" t="s">
        <v>85</v>
      </c>
      <c r="AZ109" s="79"/>
      <c r="BA109" s="79"/>
      <c r="BB109" s="79"/>
      <c r="BC109" s="79"/>
      <c r="BD109" s="79"/>
      <c r="BE109" s="81">
        <f t="shared" si="0"/>
        <v>0</v>
      </c>
      <c r="BF109" s="81">
        <f t="shared" si="1"/>
        <v>0</v>
      </c>
      <c r="BG109" s="81">
        <f t="shared" si="2"/>
        <v>0</v>
      </c>
      <c r="BH109" s="81">
        <f t="shared" si="3"/>
        <v>0</v>
      </c>
      <c r="BI109" s="81">
        <f t="shared" si="4"/>
        <v>0</v>
      </c>
      <c r="BJ109" s="80" t="s">
        <v>45</v>
      </c>
      <c r="BK109" s="79"/>
      <c r="BL109" s="79"/>
      <c r="BM109" s="79"/>
    </row>
    <row r="110" spans="2:65" s="1" customFormat="1" x14ac:dyDescent="0.3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spans="2:65" s="1" customFormat="1" ht="29.25" customHeight="1" x14ac:dyDescent="0.3">
      <c r="B111" s="24"/>
      <c r="C111" s="54" t="s">
        <v>48</v>
      </c>
      <c r="D111" s="55"/>
      <c r="E111" s="55"/>
      <c r="F111" s="55"/>
      <c r="G111" s="55"/>
      <c r="H111" s="55"/>
      <c r="I111" s="55"/>
      <c r="J111" s="55"/>
      <c r="K111" s="55"/>
      <c r="L111" s="130">
        <f>ROUND(SUM(N88+N103),2)</f>
        <v>0</v>
      </c>
      <c r="M111" s="130"/>
      <c r="N111" s="130"/>
      <c r="O111" s="130"/>
      <c r="P111" s="130"/>
      <c r="Q111" s="130"/>
      <c r="R111" s="26"/>
    </row>
    <row r="112" spans="2:65" s="1" customFormat="1" ht="6.95" customHeight="1" x14ac:dyDescent="0.3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6" spans="2:63" s="1" customFormat="1" ht="6.95" customHeight="1" x14ac:dyDescent="0.3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</row>
    <row r="117" spans="2:63" s="1" customFormat="1" ht="36.950000000000003" customHeight="1" x14ac:dyDescent="0.3">
      <c r="B117" s="24"/>
      <c r="C117" s="135" t="s">
        <v>86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26"/>
    </row>
    <row r="118" spans="2:63" s="1" customFormat="1" ht="6.95" customHeight="1" x14ac:dyDescent="0.3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</row>
    <row r="119" spans="2:63" s="1" customFormat="1" ht="30" customHeight="1" x14ac:dyDescent="0.3">
      <c r="B119" s="24"/>
      <c r="C119" s="22" t="s">
        <v>8</v>
      </c>
      <c r="D119" s="25"/>
      <c r="E119" s="25"/>
      <c r="F119" s="167" t="e">
        <f>F6</f>
        <v>#REF!</v>
      </c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25"/>
      <c r="R119" s="26"/>
    </row>
    <row r="120" spans="2:63" s="1" customFormat="1" ht="36.950000000000003" customHeight="1" x14ac:dyDescent="0.3">
      <c r="B120" s="24"/>
      <c r="C120" s="45" t="s">
        <v>56</v>
      </c>
      <c r="D120" s="25"/>
      <c r="E120" s="25"/>
      <c r="F120" s="137" t="str">
        <f>F7</f>
        <v>ÚSEK 5 - NTZ 06 Horkovod, stavební část - založení</v>
      </c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25"/>
      <c r="R120" s="26"/>
    </row>
    <row r="121" spans="2:63" s="1" customFormat="1" ht="6.95" customHeight="1" x14ac:dyDescent="0.3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</row>
    <row r="122" spans="2:63" s="1" customFormat="1" ht="18" customHeight="1" x14ac:dyDescent="0.3">
      <c r="B122" s="24"/>
      <c r="C122" s="22" t="s">
        <v>11</v>
      </c>
      <c r="D122" s="25"/>
      <c r="E122" s="25"/>
      <c r="F122" s="20" t="str">
        <f>F9</f>
        <v>Slatinice</v>
      </c>
      <c r="G122" s="25"/>
      <c r="H122" s="25"/>
      <c r="I122" s="25"/>
      <c r="J122" s="25"/>
      <c r="K122" s="22" t="s">
        <v>13</v>
      </c>
      <c r="L122" s="25"/>
      <c r="M122" s="170" t="e">
        <f>IF(O9="","",O9)</f>
        <v>#REF!</v>
      </c>
      <c r="N122" s="170"/>
      <c r="O122" s="170"/>
      <c r="P122" s="170"/>
      <c r="Q122" s="25"/>
      <c r="R122" s="26"/>
    </row>
    <row r="123" spans="2:63" s="1" customFormat="1" ht="6.95" customHeight="1" x14ac:dyDescent="0.3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2:63" s="1" customFormat="1" ht="15" x14ac:dyDescent="0.3">
      <c r="B124" s="24"/>
      <c r="C124" s="22" t="s">
        <v>14</v>
      </c>
      <c r="D124" s="25"/>
      <c r="E124" s="25"/>
      <c r="F124" s="20" t="str">
        <f>E12</f>
        <v>Vršanská uhelná, a.s.</v>
      </c>
      <c r="G124" s="25"/>
      <c r="H124" s="25"/>
      <c r="I124" s="25"/>
      <c r="J124" s="25"/>
      <c r="K124" s="22" t="s">
        <v>19</v>
      </c>
      <c r="L124" s="25"/>
      <c r="M124" s="142" t="str">
        <f>E18</f>
        <v>Ing. Vladimír Šmelhaus</v>
      </c>
      <c r="N124" s="142"/>
      <c r="O124" s="142"/>
      <c r="P124" s="142"/>
      <c r="Q124" s="142"/>
      <c r="R124" s="26"/>
    </row>
    <row r="125" spans="2:63" s="1" customFormat="1" ht="14.45" customHeight="1" x14ac:dyDescent="0.3">
      <c r="B125" s="24"/>
      <c r="C125" s="22" t="s">
        <v>18</v>
      </c>
      <c r="D125" s="25"/>
      <c r="E125" s="25"/>
      <c r="F125" s="20" t="str">
        <f>IF(E15="","",E15)</f>
        <v>dle výběrového řízení</v>
      </c>
      <c r="G125" s="25"/>
      <c r="H125" s="25"/>
      <c r="I125" s="25"/>
      <c r="J125" s="25"/>
      <c r="K125" s="22" t="s">
        <v>22</v>
      </c>
      <c r="L125" s="25"/>
      <c r="M125" s="142" t="str">
        <f>E21</f>
        <v>Pavel Šouta</v>
      </c>
      <c r="N125" s="142"/>
      <c r="O125" s="142"/>
      <c r="P125" s="142"/>
      <c r="Q125" s="142"/>
      <c r="R125" s="26"/>
    </row>
    <row r="126" spans="2:63" s="1" customFormat="1" ht="10.35" customHeight="1" x14ac:dyDescent="0.3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spans="2:63" s="4" customFormat="1" ht="29.25" customHeight="1" x14ac:dyDescent="0.3">
      <c r="B127" s="84"/>
      <c r="C127" s="85" t="s">
        <v>87</v>
      </c>
      <c r="D127" s="86" t="s">
        <v>88</v>
      </c>
      <c r="E127" s="86" t="s">
        <v>42</v>
      </c>
      <c r="F127" s="171" t="s">
        <v>89</v>
      </c>
      <c r="G127" s="171"/>
      <c r="H127" s="171"/>
      <c r="I127" s="171"/>
      <c r="J127" s="86" t="s">
        <v>90</v>
      </c>
      <c r="K127" s="86" t="s">
        <v>91</v>
      </c>
      <c r="L127" s="172" t="s">
        <v>92</v>
      </c>
      <c r="M127" s="172"/>
      <c r="N127" s="171" t="s">
        <v>61</v>
      </c>
      <c r="O127" s="171"/>
      <c r="P127" s="171"/>
      <c r="Q127" s="173"/>
      <c r="R127" s="87"/>
      <c r="T127" s="47" t="s">
        <v>93</v>
      </c>
      <c r="U127" s="48" t="s">
        <v>26</v>
      </c>
      <c r="V127" s="48" t="s">
        <v>94</v>
      </c>
      <c r="W127" s="48" t="s">
        <v>95</v>
      </c>
      <c r="X127" s="48" t="s">
        <v>96</v>
      </c>
      <c r="Y127" s="48" t="s">
        <v>97</v>
      </c>
      <c r="Z127" s="48" t="s">
        <v>98</v>
      </c>
      <c r="AA127" s="49" t="s">
        <v>99</v>
      </c>
    </row>
    <row r="128" spans="2:63" s="1" customFormat="1" ht="29.25" customHeight="1" x14ac:dyDescent="0.35">
      <c r="B128" s="24"/>
      <c r="C128" s="51" t="s">
        <v>58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56">
        <f>BK128</f>
        <v>0</v>
      </c>
      <c r="O128" s="157"/>
      <c r="P128" s="157"/>
      <c r="Q128" s="157"/>
      <c r="R128" s="26"/>
      <c r="T128" s="50"/>
      <c r="U128" s="31"/>
      <c r="V128" s="31"/>
      <c r="W128" s="88">
        <f>W129+W243+W267+W309</f>
        <v>0</v>
      </c>
      <c r="X128" s="31"/>
      <c r="Y128" s="88">
        <f>Y129+Y243+Y267+Y309</f>
        <v>1780.4192289599998</v>
      </c>
      <c r="Z128" s="31"/>
      <c r="AA128" s="89">
        <f>AA129+AA243+AA267+AA309</f>
        <v>0</v>
      </c>
      <c r="AT128" s="12" t="s">
        <v>43</v>
      </c>
      <c r="AU128" s="12" t="s">
        <v>63</v>
      </c>
      <c r="BK128" s="90">
        <f>BK129+BK243+BK267+BK309</f>
        <v>0</v>
      </c>
    </row>
    <row r="129" spans="2:65" s="5" customFormat="1" ht="37.35" customHeight="1" x14ac:dyDescent="0.35">
      <c r="B129" s="91"/>
      <c r="C129" s="92"/>
      <c r="D129" s="93" t="s">
        <v>64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146">
        <f>BK129</f>
        <v>0</v>
      </c>
      <c r="O129" s="147"/>
      <c r="P129" s="147"/>
      <c r="Q129" s="147"/>
      <c r="R129" s="94"/>
      <c r="T129" s="95"/>
      <c r="U129" s="92"/>
      <c r="V129" s="92"/>
      <c r="W129" s="96">
        <f>W130+W164+W198+W241</f>
        <v>0</v>
      </c>
      <c r="X129" s="92"/>
      <c r="Y129" s="96">
        <f>Y130+Y164+Y198+Y241</f>
        <v>1771.8872289599999</v>
      </c>
      <c r="Z129" s="92"/>
      <c r="AA129" s="97">
        <f>AA130+AA164+AA198+AA241</f>
        <v>0</v>
      </c>
      <c r="AR129" s="98" t="s">
        <v>45</v>
      </c>
      <c r="AT129" s="99" t="s">
        <v>43</v>
      </c>
      <c r="AU129" s="99" t="s">
        <v>44</v>
      </c>
      <c r="AY129" s="98" t="s">
        <v>100</v>
      </c>
      <c r="BK129" s="100">
        <f>BK130+BK164+BK198+BK241</f>
        <v>0</v>
      </c>
    </row>
    <row r="130" spans="2:65" s="5" customFormat="1" ht="19.899999999999999" customHeight="1" x14ac:dyDescent="0.3">
      <c r="B130" s="91"/>
      <c r="C130" s="92"/>
      <c r="D130" s="101" t="s">
        <v>65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58">
        <f>BK130</f>
        <v>0</v>
      </c>
      <c r="O130" s="159"/>
      <c r="P130" s="159"/>
      <c r="Q130" s="159"/>
      <c r="R130" s="94"/>
      <c r="T130" s="95"/>
      <c r="U130" s="92"/>
      <c r="V130" s="92"/>
      <c r="W130" s="96">
        <f>SUM(W131:W163)</f>
        <v>0</v>
      </c>
      <c r="X130" s="92"/>
      <c r="Y130" s="96">
        <f>SUM(Y131:Y163)</f>
        <v>0</v>
      </c>
      <c r="Z130" s="92"/>
      <c r="AA130" s="97">
        <f>SUM(AA131:AA163)</f>
        <v>0</v>
      </c>
      <c r="AR130" s="98" t="s">
        <v>45</v>
      </c>
      <c r="AT130" s="99" t="s">
        <v>43</v>
      </c>
      <c r="AU130" s="99" t="s">
        <v>45</v>
      </c>
      <c r="AY130" s="98" t="s">
        <v>100</v>
      </c>
      <c r="BK130" s="100">
        <f>SUM(BK131:BK163)</f>
        <v>0</v>
      </c>
    </row>
    <row r="131" spans="2:65" s="1" customFormat="1" ht="28.9" customHeight="1" x14ac:dyDescent="0.3">
      <c r="B131" s="73"/>
      <c r="C131" s="102" t="s">
        <v>45</v>
      </c>
      <c r="D131" s="102" t="s">
        <v>101</v>
      </c>
      <c r="E131" s="103" t="s">
        <v>102</v>
      </c>
      <c r="F131" s="153" t="s">
        <v>103</v>
      </c>
      <c r="G131" s="153"/>
      <c r="H131" s="153"/>
      <c r="I131" s="153"/>
      <c r="J131" s="104" t="s">
        <v>104</v>
      </c>
      <c r="K131" s="105">
        <v>630.25</v>
      </c>
      <c r="L131" s="154">
        <v>0</v>
      </c>
      <c r="M131" s="154"/>
      <c r="N131" s="155">
        <f>ROUND(L131*K131,2)</f>
        <v>0</v>
      </c>
      <c r="O131" s="155"/>
      <c r="P131" s="155"/>
      <c r="Q131" s="155"/>
      <c r="R131" s="76"/>
      <c r="T131" s="106" t="s">
        <v>1</v>
      </c>
      <c r="U131" s="29" t="s">
        <v>27</v>
      </c>
      <c r="V131" s="25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2" t="s">
        <v>105</v>
      </c>
      <c r="AT131" s="12" t="s">
        <v>101</v>
      </c>
      <c r="AU131" s="12" t="s">
        <v>54</v>
      </c>
      <c r="AY131" s="12" t="s">
        <v>100</v>
      </c>
      <c r="BE131" s="53">
        <f>IF(U131="základní",N131,0)</f>
        <v>0</v>
      </c>
      <c r="BF131" s="53">
        <f>IF(U131="snížená",N131,0)</f>
        <v>0</v>
      </c>
      <c r="BG131" s="53">
        <f>IF(U131="zákl. přenesená",N131,0)</f>
        <v>0</v>
      </c>
      <c r="BH131" s="53">
        <f>IF(U131="sníž. přenesená",N131,0)</f>
        <v>0</v>
      </c>
      <c r="BI131" s="53">
        <f>IF(U131="nulová",N131,0)</f>
        <v>0</v>
      </c>
      <c r="BJ131" s="12" t="s">
        <v>45</v>
      </c>
      <c r="BK131" s="53">
        <f>ROUND(L131*K131,2)</f>
        <v>0</v>
      </c>
      <c r="BL131" s="12" t="s">
        <v>105</v>
      </c>
      <c r="BM131" s="12" t="s">
        <v>284</v>
      </c>
    </row>
    <row r="132" spans="2:65" s="6" customFormat="1" ht="20.45" customHeight="1" x14ac:dyDescent="0.3">
      <c r="B132" s="109"/>
      <c r="C132" s="110"/>
      <c r="D132" s="110"/>
      <c r="E132" s="111" t="s">
        <v>1</v>
      </c>
      <c r="F132" s="149" t="s">
        <v>285</v>
      </c>
      <c r="G132" s="150"/>
      <c r="H132" s="150"/>
      <c r="I132" s="150"/>
      <c r="J132" s="110"/>
      <c r="K132" s="112">
        <v>630.25</v>
      </c>
      <c r="L132" s="110"/>
      <c r="M132" s="110"/>
      <c r="N132" s="110"/>
      <c r="O132" s="110"/>
      <c r="P132" s="110"/>
      <c r="Q132" s="110"/>
      <c r="R132" s="113"/>
      <c r="T132" s="114"/>
      <c r="U132" s="110"/>
      <c r="V132" s="110"/>
      <c r="W132" s="110"/>
      <c r="X132" s="110"/>
      <c r="Y132" s="110"/>
      <c r="Z132" s="110"/>
      <c r="AA132" s="115"/>
      <c r="AT132" s="116" t="s">
        <v>106</v>
      </c>
      <c r="AU132" s="116" t="s">
        <v>54</v>
      </c>
      <c r="AV132" s="6" t="s">
        <v>54</v>
      </c>
      <c r="AW132" s="6" t="s">
        <v>21</v>
      </c>
      <c r="AX132" s="6" t="s">
        <v>44</v>
      </c>
      <c r="AY132" s="116" t="s">
        <v>100</v>
      </c>
    </row>
    <row r="133" spans="2:65" s="7" customFormat="1" ht="20.45" customHeight="1" x14ac:dyDescent="0.3">
      <c r="B133" s="117"/>
      <c r="C133" s="118"/>
      <c r="D133" s="118"/>
      <c r="E133" s="119" t="s">
        <v>1</v>
      </c>
      <c r="F133" s="151" t="s">
        <v>107</v>
      </c>
      <c r="G133" s="152"/>
      <c r="H133" s="152"/>
      <c r="I133" s="152"/>
      <c r="J133" s="118"/>
      <c r="K133" s="120">
        <v>630.25</v>
      </c>
      <c r="L133" s="118"/>
      <c r="M133" s="118"/>
      <c r="N133" s="118"/>
      <c r="O133" s="118"/>
      <c r="P133" s="118"/>
      <c r="Q133" s="118"/>
      <c r="R133" s="121"/>
      <c r="T133" s="122"/>
      <c r="U133" s="118"/>
      <c r="V133" s="118"/>
      <c r="W133" s="118"/>
      <c r="X133" s="118"/>
      <c r="Y133" s="118"/>
      <c r="Z133" s="118"/>
      <c r="AA133" s="123"/>
      <c r="AT133" s="124" t="s">
        <v>106</v>
      </c>
      <c r="AU133" s="124" t="s">
        <v>54</v>
      </c>
      <c r="AV133" s="7" t="s">
        <v>105</v>
      </c>
      <c r="AW133" s="7" t="s">
        <v>21</v>
      </c>
      <c r="AX133" s="7" t="s">
        <v>45</v>
      </c>
      <c r="AY133" s="124" t="s">
        <v>100</v>
      </c>
    </row>
    <row r="134" spans="2:65" s="1" customFormat="1" ht="28.9" customHeight="1" x14ac:dyDescent="0.3">
      <c r="B134" s="73"/>
      <c r="C134" s="102" t="s">
        <v>54</v>
      </c>
      <c r="D134" s="102" t="s">
        <v>101</v>
      </c>
      <c r="E134" s="103" t="s">
        <v>108</v>
      </c>
      <c r="F134" s="153" t="s">
        <v>109</v>
      </c>
      <c r="G134" s="153"/>
      <c r="H134" s="153"/>
      <c r="I134" s="153"/>
      <c r="J134" s="104" t="s">
        <v>104</v>
      </c>
      <c r="K134" s="105">
        <v>315.125</v>
      </c>
      <c r="L134" s="154">
        <v>0</v>
      </c>
      <c r="M134" s="154"/>
      <c r="N134" s="155">
        <f>ROUND(L134*K134,2)</f>
        <v>0</v>
      </c>
      <c r="O134" s="155"/>
      <c r="P134" s="155"/>
      <c r="Q134" s="155"/>
      <c r="R134" s="76"/>
      <c r="T134" s="106" t="s">
        <v>1</v>
      </c>
      <c r="U134" s="29" t="s">
        <v>27</v>
      </c>
      <c r="V134" s="25"/>
      <c r="W134" s="107">
        <f>V134*K134</f>
        <v>0</v>
      </c>
      <c r="X134" s="107">
        <v>0</v>
      </c>
      <c r="Y134" s="107">
        <f>X134*K134</f>
        <v>0</v>
      </c>
      <c r="Z134" s="107">
        <v>0</v>
      </c>
      <c r="AA134" s="108">
        <f>Z134*K134</f>
        <v>0</v>
      </c>
      <c r="AR134" s="12" t="s">
        <v>105</v>
      </c>
      <c r="AT134" s="12" t="s">
        <v>101</v>
      </c>
      <c r="AU134" s="12" t="s">
        <v>54</v>
      </c>
      <c r="AY134" s="12" t="s">
        <v>100</v>
      </c>
      <c r="BE134" s="53">
        <f>IF(U134="základní",N134,0)</f>
        <v>0</v>
      </c>
      <c r="BF134" s="53">
        <f>IF(U134="snížená",N134,0)</f>
        <v>0</v>
      </c>
      <c r="BG134" s="53">
        <f>IF(U134="zákl. přenesená",N134,0)</f>
        <v>0</v>
      </c>
      <c r="BH134" s="53">
        <f>IF(U134="sníž. přenesená",N134,0)</f>
        <v>0</v>
      </c>
      <c r="BI134" s="53">
        <f>IF(U134="nulová",N134,0)</f>
        <v>0</v>
      </c>
      <c r="BJ134" s="12" t="s">
        <v>45</v>
      </c>
      <c r="BK134" s="53">
        <f>ROUND(L134*K134,2)</f>
        <v>0</v>
      </c>
      <c r="BL134" s="12" t="s">
        <v>105</v>
      </c>
      <c r="BM134" s="12" t="s">
        <v>286</v>
      </c>
    </row>
    <row r="135" spans="2:65" s="6" customFormat="1" ht="20.45" customHeight="1" x14ac:dyDescent="0.3">
      <c r="B135" s="109"/>
      <c r="C135" s="110"/>
      <c r="D135" s="110"/>
      <c r="E135" s="111" t="s">
        <v>1</v>
      </c>
      <c r="F135" s="149" t="s">
        <v>287</v>
      </c>
      <c r="G135" s="150"/>
      <c r="H135" s="150"/>
      <c r="I135" s="150"/>
      <c r="J135" s="110"/>
      <c r="K135" s="112">
        <v>315.125</v>
      </c>
      <c r="L135" s="110"/>
      <c r="M135" s="110"/>
      <c r="N135" s="110"/>
      <c r="O135" s="110"/>
      <c r="P135" s="110"/>
      <c r="Q135" s="110"/>
      <c r="R135" s="113"/>
      <c r="T135" s="114"/>
      <c r="U135" s="110"/>
      <c r="V135" s="110"/>
      <c r="W135" s="110"/>
      <c r="X135" s="110"/>
      <c r="Y135" s="110"/>
      <c r="Z135" s="110"/>
      <c r="AA135" s="115"/>
      <c r="AT135" s="116" t="s">
        <v>106</v>
      </c>
      <c r="AU135" s="116" t="s">
        <v>54</v>
      </c>
      <c r="AV135" s="6" t="s">
        <v>54</v>
      </c>
      <c r="AW135" s="6" t="s">
        <v>21</v>
      </c>
      <c r="AX135" s="6" t="s">
        <v>44</v>
      </c>
      <c r="AY135" s="116" t="s">
        <v>100</v>
      </c>
    </row>
    <row r="136" spans="2:65" s="7" customFormat="1" ht="20.45" customHeight="1" x14ac:dyDescent="0.3">
      <c r="B136" s="117"/>
      <c r="C136" s="118"/>
      <c r="D136" s="118"/>
      <c r="E136" s="119" t="s">
        <v>1</v>
      </c>
      <c r="F136" s="151" t="s">
        <v>107</v>
      </c>
      <c r="G136" s="152"/>
      <c r="H136" s="152"/>
      <c r="I136" s="152"/>
      <c r="J136" s="118"/>
      <c r="K136" s="120">
        <v>315.125</v>
      </c>
      <c r="L136" s="118"/>
      <c r="M136" s="118"/>
      <c r="N136" s="118"/>
      <c r="O136" s="118"/>
      <c r="P136" s="118"/>
      <c r="Q136" s="118"/>
      <c r="R136" s="121"/>
      <c r="T136" s="122"/>
      <c r="U136" s="118"/>
      <c r="V136" s="118"/>
      <c r="W136" s="118"/>
      <c r="X136" s="118"/>
      <c r="Y136" s="118"/>
      <c r="Z136" s="118"/>
      <c r="AA136" s="123"/>
      <c r="AT136" s="124" t="s">
        <v>106</v>
      </c>
      <c r="AU136" s="124" t="s">
        <v>54</v>
      </c>
      <c r="AV136" s="7" t="s">
        <v>105</v>
      </c>
      <c r="AW136" s="7" t="s">
        <v>21</v>
      </c>
      <c r="AX136" s="7" t="s">
        <v>45</v>
      </c>
      <c r="AY136" s="124" t="s">
        <v>100</v>
      </c>
    </row>
    <row r="137" spans="2:65" s="1" customFormat="1" ht="28.9" customHeight="1" x14ac:dyDescent="0.3">
      <c r="B137" s="73"/>
      <c r="C137" s="102" t="s">
        <v>110</v>
      </c>
      <c r="D137" s="102" t="s">
        <v>101</v>
      </c>
      <c r="E137" s="103" t="s">
        <v>111</v>
      </c>
      <c r="F137" s="153" t="s">
        <v>112</v>
      </c>
      <c r="G137" s="153"/>
      <c r="H137" s="153"/>
      <c r="I137" s="153"/>
      <c r="J137" s="104" t="s">
        <v>104</v>
      </c>
      <c r="K137" s="105">
        <v>630.25</v>
      </c>
      <c r="L137" s="154">
        <v>0</v>
      </c>
      <c r="M137" s="154"/>
      <c r="N137" s="155">
        <f>ROUND(L137*K137,2)</f>
        <v>0</v>
      </c>
      <c r="O137" s="155"/>
      <c r="P137" s="155"/>
      <c r="Q137" s="155"/>
      <c r="R137" s="76"/>
      <c r="T137" s="106" t="s">
        <v>1</v>
      </c>
      <c r="U137" s="29" t="s">
        <v>27</v>
      </c>
      <c r="V137" s="25"/>
      <c r="W137" s="107">
        <f>V137*K137</f>
        <v>0</v>
      </c>
      <c r="X137" s="107">
        <v>0</v>
      </c>
      <c r="Y137" s="107">
        <f>X137*K137</f>
        <v>0</v>
      </c>
      <c r="Z137" s="107">
        <v>0</v>
      </c>
      <c r="AA137" s="108">
        <f>Z137*K137</f>
        <v>0</v>
      </c>
      <c r="AR137" s="12" t="s">
        <v>105</v>
      </c>
      <c r="AT137" s="12" t="s">
        <v>101</v>
      </c>
      <c r="AU137" s="12" t="s">
        <v>54</v>
      </c>
      <c r="AY137" s="12" t="s">
        <v>100</v>
      </c>
      <c r="BE137" s="53">
        <f>IF(U137="základní",N137,0)</f>
        <v>0</v>
      </c>
      <c r="BF137" s="53">
        <f>IF(U137="snížená",N137,0)</f>
        <v>0</v>
      </c>
      <c r="BG137" s="53">
        <f>IF(U137="zákl. přenesená",N137,0)</f>
        <v>0</v>
      </c>
      <c r="BH137" s="53">
        <f>IF(U137="sníž. přenesená",N137,0)</f>
        <v>0</v>
      </c>
      <c r="BI137" s="53">
        <f>IF(U137="nulová",N137,0)</f>
        <v>0</v>
      </c>
      <c r="BJ137" s="12" t="s">
        <v>45</v>
      </c>
      <c r="BK137" s="53">
        <f>ROUND(L137*K137,2)</f>
        <v>0</v>
      </c>
      <c r="BL137" s="12" t="s">
        <v>105</v>
      </c>
      <c r="BM137" s="12" t="s">
        <v>288</v>
      </c>
    </row>
    <row r="138" spans="2:65" s="6" customFormat="1" ht="20.45" customHeight="1" x14ac:dyDescent="0.3">
      <c r="B138" s="109"/>
      <c r="C138" s="110"/>
      <c r="D138" s="110"/>
      <c r="E138" s="111" t="s">
        <v>1</v>
      </c>
      <c r="F138" s="149" t="s">
        <v>285</v>
      </c>
      <c r="G138" s="150"/>
      <c r="H138" s="150"/>
      <c r="I138" s="150"/>
      <c r="J138" s="110"/>
      <c r="K138" s="112">
        <v>630.25</v>
      </c>
      <c r="L138" s="110"/>
      <c r="M138" s="110"/>
      <c r="N138" s="110"/>
      <c r="O138" s="110"/>
      <c r="P138" s="110"/>
      <c r="Q138" s="110"/>
      <c r="R138" s="113"/>
      <c r="T138" s="114"/>
      <c r="U138" s="110"/>
      <c r="V138" s="110"/>
      <c r="W138" s="110"/>
      <c r="X138" s="110"/>
      <c r="Y138" s="110"/>
      <c r="Z138" s="110"/>
      <c r="AA138" s="115"/>
      <c r="AT138" s="116" t="s">
        <v>106</v>
      </c>
      <c r="AU138" s="116" t="s">
        <v>54</v>
      </c>
      <c r="AV138" s="6" t="s">
        <v>54</v>
      </c>
      <c r="AW138" s="6" t="s">
        <v>21</v>
      </c>
      <c r="AX138" s="6" t="s">
        <v>44</v>
      </c>
      <c r="AY138" s="116" t="s">
        <v>100</v>
      </c>
    </row>
    <row r="139" spans="2:65" s="7" customFormat="1" ht="20.45" customHeight="1" x14ac:dyDescent="0.3">
      <c r="B139" s="117"/>
      <c r="C139" s="118"/>
      <c r="D139" s="118"/>
      <c r="E139" s="119" t="s">
        <v>1</v>
      </c>
      <c r="F139" s="151" t="s">
        <v>107</v>
      </c>
      <c r="G139" s="152"/>
      <c r="H139" s="152"/>
      <c r="I139" s="152"/>
      <c r="J139" s="118"/>
      <c r="K139" s="120">
        <v>630.25</v>
      </c>
      <c r="L139" s="118"/>
      <c r="M139" s="118"/>
      <c r="N139" s="118"/>
      <c r="O139" s="118"/>
      <c r="P139" s="118"/>
      <c r="Q139" s="118"/>
      <c r="R139" s="121"/>
      <c r="T139" s="122"/>
      <c r="U139" s="118"/>
      <c r="V139" s="118"/>
      <c r="W139" s="118"/>
      <c r="X139" s="118"/>
      <c r="Y139" s="118"/>
      <c r="Z139" s="118"/>
      <c r="AA139" s="123"/>
      <c r="AT139" s="124" t="s">
        <v>106</v>
      </c>
      <c r="AU139" s="124" t="s">
        <v>54</v>
      </c>
      <c r="AV139" s="7" t="s">
        <v>105</v>
      </c>
      <c r="AW139" s="7" t="s">
        <v>21</v>
      </c>
      <c r="AX139" s="7" t="s">
        <v>45</v>
      </c>
      <c r="AY139" s="124" t="s">
        <v>100</v>
      </c>
    </row>
    <row r="140" spans="2:65" s="1" customFormat="1" ht="28.9" customHeight="1" x14ac:dyDescent="0.3">
      <c r="B140" s="73"/>
      <c r="C140" s="102" t="s">
        <v>105</v>
      </c>
      <c r="D140" s="102" t="s">
        <v>101</v>
      </c>
      <c r="E140" s="103" t="s">
        <v>113</v>
      </c>
      <c r="F140" s="153" t="s">
        <v>114</v>
      </c>
      <c r="G140" s="153"/>
      <c r="H140" s="153"/>
      <c r="I140" s="153"/>
      <c r="J140" s="104" t="s">
        <v>104</v>
      </c>
      <c r="K140" s="105">
        <v>315.125</v>
      </c>
      <c r="L140" s="154">
        <v>0</v>
      </c>
      <c r="M140" s="154"/>
      <c r="N140" s="155">
        <f>ROUND(L140*K140,2)</f>
        <v>0</v>
      </c>
      <c r="O140" s="155"/>
      <c r="P140" s="155"/>
      <c r="Q140" s="155"/>
      <c r="R140" s="76"/>
      <c r="T140" s="106" t="s">
        <v>1</v>
      </c>
      <c r="U140" s="29" t="s">
        <v>27</v>
      </c>
      <c r="V140" s="25"/>
      <c r="W140" s="107">
        <f>V140*K140</f>
        <v>0</v>
      </c>
      <c r="X140" s="107">
        <v>0</v>
      </c>
      <c r="Y140" s="107">
        <f>X140*K140</f>
        <v>0</v>
      </c>
      <c r="Z140" s="107">
        <v>0</v>
      </c>
      <c r="AA140" s="108">
        <f>Z140*K140</f>
        <v>0</v>
      </c>
      <c r="AR140" s="12" t="s">
        <v>105</v>
      </c>
      <c r="AT140" s="12" t="s">
        <v>101</v>
      </c>
      <c r="AU140" s="12" t="s">
        <v>54</v>
      </c>
      <c r="AY140" s="12" t="s">
        <v>100</v>
      </c>
      <c r="BE140" s="53">
        <f>IF(U140="základní",N140,0)</f>
        <v>0</v>
      </c>
      <c r="BF140" s="53">
        <f>IF(U140="snížená",N140,0)</f>
        <v>0</v>
      </c>
      <c r="BG140" s="53">
        <f>IF(U140="zákl. přenesená",N140,0)</f>
        <v>0</v>
      </c>
      <c r="BH140" s="53">
        <f>IF(U140="sníž. přenesená",N140,0)</f>
        <v>0</v>
      </c>
      <c r="BI140" s="53">
        <f>IF(U140="nulová",N140,0)</f>
        <v>0</v>
      </c>
      <c r="BJ140" s="12" t="s">
        <v>45</v>
      </c>
      <c r="BK140" s="53">
        <f>ROUND(L140*K140,2)</f>
        <v>0</v>
      </c>
      <c r="BL140" s="12" t="s">
        <v>105</v>
      </c>
      <c r="BM140" s="12" t="s">
        <v>289</v>
      </c>
    </row>
    <row r="141" spans="2:65" s="6" customFormat="1" ht="20.45" customHeight="1" x14ac:dyDescent="0.3">
      <c r="B141" s="109"/>
      <c r="C141" s="110"/>
      <c r="D141" s="110"/>
      <c r="E141" s="111" t="s">
        <v>1</v>
      </c>
      <c r="F141" s="149" t="s">
        <v>287</v>
      </c>
      <c r="G141" s="150"/>
      <c r="H141" s="150"/>
      <c r="I141" s="150"/>
      <c r="J141" s="110"/>
      <c r="K141" s="112">
        <v>315.125</v>
      </c>
      <c r="L141" s="110"/>
      <c r="M141" s="110"/>
      <c r="N141" s="110"/>
      <c r="O141" s="110"/>
      <c r="P141" s="110"/>
      <c r="Q141" s="110"/>
      <c r="R141" s="113"/>
      <c r="T141" s="114"/>
      <c r="U141" s="110"/>
      <c r="V141" s="110"/>
      <c r="W141" s="110"/>
      <c r="X141" s="110"/>
      <c r="Y141" s="110"/>
      <c r="Z141" s="110"/>
      <c r="AA141" s="115"/>
      <c r="AT141" s="116" t="s">
        <v>106</v>
      </c>
      <c r="AU141" s="116" t="s">
        <v>54</v>
      </c>
      <c r="AV141" s="6" t="s">
        <v>54</v>
      </c>
      <c r="AW141" s="6" t="s">
        <v>21</v>
      </c>
      <c r="AX141" s="6" t="s">
        <v>44</v>
      </c>
      <c r="AY141" s="116" t="s">
        <v>100</v>
      </c>
    </row>
    <row r="142" spans="2:65" s="7" customFormat="1" ht="20.45" customHeight="1" x14ac:dyDescent="0.3">
      <c r="B142" s="117"/>
      <c r="C142" s="118"/>
      <c r="D142" s="118"/>
      <c r="E142" s="119" t="s">
        <v>1</v>
      </c>
      <c r="F142" s="151" t="s">
        <v>107</v>
      </c>
      <c r="G142" s="152"/>
      <c r="H142" s="152"/>
      <c r="I142" s="152"/>
      <c r="J142" s="118"/>
      <c r="K142" s="120">
        <v>315.125</v>
      </c>
      <c r="L142" s="118"/>
      <c r="M142" s="118"/>
      <c r="N142" s="118"/>
      <c r="O142" s="118"/>
      <c r="P142" s="118"/>
      <c r="Q142" s="118"/>
      <c r="R142" s="121"/>
      <c r="T142" s="122"/>
      <c r="U142" s="118"/>
      <c r="V142" s="118"/>
      <c r="W142" s="118"/>
      <c r="X142" s="118"/>
      <c r="Y142" s="118"/>
      <c r="Z142" s="118"/>
      <c r="AA142" s="123"/>
      <c r="AT142" s="124" t="s">
        <v>106</v>
      </c>
      <c r="AU142" s="124" t="s">
        <v>54</v>
      </c>
      <c r="AV142" s="7" t="s">
        <v>105</v>
      </c>
      <c r="AW142" s="7" t="s">
        <v>21</v>
      </c>
      <c r="AX142" s="7" t="s">
        <v>45</v>
      </c>
      <c r="AY142" s="124" t="s">
        <v>100</v>
      </c>
    </row>
    <row r="143" spans="2:65" s="1" customFormat="1" ht="28.9" customHeight="1" x14ac:dyDescent="0.3">
      <c r="B143" s="73"/>
      <c r="C143" s="102" t="s">
        <v>115</v>
      </c>
      <c r="D143" s="102" t="s">
        <v>101</v>
      </c>
      <c r="E143" s="103" t="s">
        <v>116</v>
      </c>
      <c r="F143" s="153" t="s">
        <v>117</v>
      </c>
      <c r="G143" s="153"/>
      <c r="H143" s="153"/>
      <c r="I143" s="153"/>
      <c r="J143" s="104" t="s">
        <v>104</v>
      </c>
      <c r="K143" s="105">
        <v>1260.5</v>
      </c>
      <c r="L143" s="154">
        <v>0</v>
      </c>
      <c r="M143" s="154"/>
      <c r="N143" s="155">
        <f>ROUND(L143*K143,2)</f>
        <v>0</v>
      </c>
      <c r="O143" s="155"/>
      <c r="P143" s="155"/>
      <c r="Q143" s="155"/>
      <c r="R143" s="76"/>
      <c r="T143" s="106" t="s">
        <v>1</v>
      </c>
      <c r="U143" s="29" t="s">
        <v>27</v>
      </c>
      <c r="V143" s="25"/>
      <c r="W143" s="107">
        <f>V143*K143</f>
        <v>0</v>
      </c>
      <c r="X143" s="107">
        <v>0</v>
      </c>
      <c r="Y143" s="107">
        <f>X143*K143</f>
        <v>0</v>
      </c>
      <c r="Z143" s="107">
        <v>0</v>
      </c>
      <c r="AA143" s="108">
        <f>Z143*K143</f>
        <v>0</v>
      </c>
      <c r="AR143" s="12" t="s">
        <v>105</v>
      </c>
      <c r="AT143" s="12" t="s">
        <v>101</v>
      </c>
      <c r="AU143" s="12" t="s">
        <v>54</v>
      </c>
      <c r="AY143" s="12" t="s">
        <v>100</v>
      </c>
      <c r="BE143" s="53">
        <f>IF(U143="základní",N143,0)</f>
        <v>0</v>
      </c>
      <c r="BF143" s="53">
        <f>IF(U143="snížená",N143,0)</f>
        <v>0</v>
      </c>
      <c r="BG143" s="53">
        <f>IF(U143="zákl. přenesená",N143,0)</f>
        <v>0</v>
      </c>
      <c r="BH143" s="53">
        <f>IF(U143="sníž. přenesená",N143,0)</f>
        <v>0</v>
      </c>
      <c r="BI143" s="53">
        <f>IF(U143="nulová",N143,0)</f>
        <v>0</v>
      </c>
      <c r="BJ143" s="12" t="s">
        <v>45</v>
      </c>
      <c r="BK143" s="53">
        <f>ROUND(L143*K143,2)</f>
        <v>0</v>
      </c>
      <c r="BL143" s="12" t="s">
        <v>105</v>
      </c>
      <c r="BM143" s="12" t="s">
        <v>290</v>
      </c>
    </row>
    <row r="144" spans="2:65" s="6" customFormat="1" ht="20.45" customHeight="1" x14ac:dyDescent="0.3">
      <c r="B144" s="109"/>
      <c r="C144" s="110"/>
      <c r="D144" s="110"/>
      <c r="E144" s="111" t="s">
        <v>1</v>
      </c>
      <c r="F144" s="149" t="s">
        <v>291</v>
      </c>
      <c r="G144" s="150"/>
      <c r="H144" s="150"/>
      <c r="I144" s="150"/>
      <c r="J144" s="110"/>
      <c r="K144" s="112">
        <v>1260.5</v>
      </c>
      <c r="L144" s="110"/>
      <c r="M144" s="110"/>
      <c r="N144" s="110"/>
      <c r="O144" s="110"/>
      <c r="P144" s="110"/>
      <c r="Q144" s="110"/>
      <c r="R144" s="113"/>
      <c r="T144" s="114"/>
      <c r="U144" s="110"/>
      <c r="V144" s="110"/>
      <c r="W144" s="110"/>
      <c r="X144" s="110"/>
      <c r="Y144" s="110"/>
      <c r="Z144" s="110"/>
      <c r="AA144" s="115"/>
      <c r="AT144" s="116" t="s">
        <v>106</v>
      </c>
      <c r="AU144" s="116" t="s">
        <v>54</v>
      </c>
      <c r="AV144" s="6" t="s">
        <v>54</v>
      </c>
      <c r="AW144" s="6" t="s">
        <v>21</v>
      </c>
      <c r="AX144" s="6" t="s">
        <v>44</v>
      </c>
      <c r="AY144" s="116" t="s">
        <v>100</v>
      </c>
    </row>
    <row r="145" spans="2:65" s="7" customFormat="1" ht="20.45" customHeight="1" x14ac:dyDescent="0.3">
      <c r="B145" s="117"/>
      <c r="C145" s="118"/>
      <c r="D145" s="118"/>
      <c r="E145" s="119" t="s">
        <v>1</v>
      </c>
      <c r="F145" s="151" t="s">
        <v>107</v>
      </c>
      <c r="G145" s="152"/>
      <c r="H145" s="152"/>
      <c r="I145" s="152"/>
      <c r="J145" s="118"/>
      <c r="K145" s="120">
        <v>1260.5</v>
      </c>
      <c r="L145" s="118"/>
      <c r="M145" s="118"/>
      <c r="N145" s="118"/>
      <c r="O145" s="118"/>
      <c r="P145" s="118"/>
      <c r="Q145" s="118"/>
      <c r="R145" s="121"/>
      <c r="T145" s="122"/>
      <c r="U145" s="118"/>
      <c r="V145" s="118"/>
      <c r="W145" s="118"/>
      <c r="X145" s="118"/>
      <c r="Y145" s="118"/>
      <c r="Z145" s="118"/>
      <c r="AA145" s="123"/>
      <c r="AT145" s="124" t="s">
        <v>106</v>
      </c>
      <c r="AU145" s="124" t="s">
        <v>54</v>
      </c>
      <c r="AV145" s="7" t="s">
        <v>105</v>
      </c>
      <c r="AW145" s="7" t="s">
        <v>21</v>
      </c>
      <c r="AX145" s="7" t="s">
        <v>45</v>
      </c>
      <c r="AY145" s="124" t="s">
        <v>100</v>
      </c>
    </row>
    <row r="146" spans="2:65" s="1" customFormat="1" ht="28.9" customHeight="1" x14ac:dyDescent="0.3">
      <c r="B146" s="73"/>
      <c r="C146" s="102" t="s">
        <v>118</v>
      </c>
      <c r="D146" s="102" t="s">
        <v>101</v>
      </c>
      <c r="E146" s="103" t="s">
        <v>119</v>
      </c>
      <c r="F146" s="153" t="s">
        <v>120</v>
      </c>
      <c r="G146" s="153"/>
      <c r="H146" s="153"/>
      <c r="I146" s="153"/>
      <c r="J146" s="104" t="s">
        <v>104</v>
      </c>
      <c r="K146" s="105">
        <v>499.5</v>
      </c>
      <c r="L146" s="154">
        <v>0</v>
      </c>
      <c r="M146" s="154"/>
      <c r="N146" s="155">
        <f>ROUND(L146*K146,2)</f>
        <v>0</v>
      </c>
      <c r="O146" s="155"/>
      <c r="P146" s="155"/>
      <c r="Q146" s="155"/>
      <c r="R146" s="76"/>
      <c r="T146" s="106" t="s">
        <v>1</v>
      </c>
      <c r="U146" s="29" t="s">
        <v>27</v>
      </c>
      <c r="V146" s="25"/>
      <c r="W146" s="107">
        <f>V146*K146</f>
        <v>0</v>
      </c>
      <c r="X146" s="107">
        <v>0</v>
      </c>
      <c r="Y146" s="107">
        <f>X146*K146</f>
        <v>0</v>
      </c>
      <c r="Z146" s="107">
        <v>0</v>
      </c>
      <c r="AA146" s="108">
        <f>Z146*K146</f>
        <v>0</v>
      </c>
      <c r="AR146" s="12" t="s">
        <v>105</v>
      </c>
      <c r="AT146" s="12" t="s">
        <v>101</v>
      </c>
      <c r="AU146" s="12" t="s">
        <v>54</v>
      </c>
      <c r="AY146" s="12" t="s">
        <v>100</v>
      </c>
      <c r="BE146" s="53">
        <f>IF(U146="základní",N146,0)</f>
        <v>0</v>
      </c>
      <c r="BF146" s="53">
        <f>IF(U146="snížená",N146,0)</f>
        <v>0</v>
      </c>
      <c r="BG146" s="53">
        <f>IF(U146="zákl. přenesená",N146,0)</f>
        <v>0</v>
      </c>
      <c r="BH146" s="53">
        <f>IF(U146="sníž. přenesená",N146,0)</f>
        <v>0</v>
      </c>
      <c r="BI146" s="53">
        <f>IF(U146="nulová",N146,0)</f>
        <v>0</v>
      </c>
      <c r="BJ146" s="12" t="s">
        <v>45</v>
      </c>
      <c r="BK146" s="53">
        <f>ROUND(L146*K146,2)</f>
        <v>0</v>
      </c>
      <c r="BL146" s="12" t="s">
        <v>105</v>
      </c>
      <c r="BM146" s="12" t="s">
        <v>292</v>
      </c>
    </row>
    <row r="147" spans="2:65" s="6" customFormat="1" ht="20.45" customHeight="1" x14ac:dyDescent="0.3">
      <c r="B147" s="109"/>
      <c r="C147" s="110"/>
      <c r="D147" s="110"/>
      <c r="E147" s="111" t="s">
        <v>1</v>
      </c>
      <c r="F147" s="149" t="s">
        <v>293</v>
      </c>
      <c r="G147" s="150"/>
      <c r="H147" s="150"/>
      <c r="I147" s="150"/>
      <c r="J147" s="110"/>
      <c r="K147" s="112">
        <v>499.5</v>
      </c>
      <c r="L147" s="110"/>
      <c r="M147" s="110"/>
      <c r="N147" s="110"/>
      <c r="O147" s="110"/>
      <c r="P147" s="110"/>
      <c r="Q147" s="110"/>
      <c r="R147" s="113"/>
      <c r="T147" s="114"/>
      <c r="U147" s="110"/>
      <c r="V147" s="110"/>
      <c r="W147" s="110"/>
      <c r="X147" s="110"/>
      <c r="Y147" s="110"/>
      <c r="Z147" s="110"/>
      <c r="AA147" s="115"/>
      <c r="AT147" s="116" t="s">
        <v>106</v>
      </c>
      <c r="AU147" s="116" t="s">
        <v>54</v>
      </c>
      <c r="AV147" s="6" t="s">
        <v>54</v>
      </c>
      <c r="AW147" s="6" t="s">
        <v>21</v>
      </c>
      <c r="AX147" s="6" t="s">
        <v>44</v>
      </c>
      <c r="AY147" s="116" t="s">
        <v>100</v>
      </c>
    </row>
    <row r="148" spans="2:65" s="7" customFormat="1" ht="20.45" customHeight="1" x14ac:dyDescent="0.3">
      <c r="B148" s="117"/>
      <c r="C148" s="118"/>
      <c r="D148" s="118"/>
      <c r="E148" s="119" t="s">
        <v>1</v>
      </c>
      <c r="F148" s="151" t="s">
        <v>107</v>
      </c>
      <c r="G148" s="152"/>
      <c r="H148" s="152"/>
      <c r="I148" s="152"/>
      <c r="J148" s="118"/>
      <c r="K148" s="120">
        <v>499.5</v>
      </c>
      <c r="L148" s="118"/>
      <c r="M148" s="118"/>
      <c r="N148" s="118"/>
      <c r="O148" s="118"/>
      <c r="P148" s="118"/>
      <c r="Q148" s="118"/>
      <c r="R148" s="121"/>
      <c r="T148" s="122"/>
      <c r="U148" s="118"/>
      <c r="V148" s="118"/>
      <c r="W148" s="118"/>
      <c r="X148" s="118"/>
      <c r="Y148" s="118"/>
      <c r="Z148" s="118"/>
      <c r="AA148" s="123"/>
      <c r="AT148" s="124" t="s">
        <v>106</v>
      </c>
      <c r="AU148" s="124" t="s">
        <v>54</v>
      </c>
      <c r="AV148" s="7" t="s">
        <v>105</v>
      </c>
      <c r="AW148" s="7" t="s">
        <v>21</v>
      </c>
      <c r="AX148" s="7" t="s">
        <v>45</v>
      </c>
      <c r="AY148" s="124" t="s">
        <v>100</v>
      </c>
    </row>
    <row r="149" spans="2:65" s="1" customFormat="1" ht="28.9" customHeight="1" x14ac:dyDescent="0.3">
      <c r="B149" s="73"/>
      <c r="C149" s="102" t="s">
        <v>121</v>
      </c>
      <c r="D149" s="102" t="s">
        <v>101</v>
      </c>
      <c r="E149" s="103" t="s">
        <v>122</v>
      </c>
      <c r="F149" s="153" t="s">
        <v>123</v>
      </c>
      <c r="G149" s="153"/>
      <c r="H149" s="153"/>
      <c r="I149" s="153"/>
      <c r="J149" s="104" t="s">
        <v>104</v>
      </c>
      <c r="K149" s="105">
        <v>761</v>
      </c>
      <c r="L149" s="154">
        <v>0</v>
      </c>
      <c r="M149" s="154"/>
      <c r="N149" s="155">
        <f>ROUND(L149*K149,2)</f>
        <v>0</v>
      </c>
      <c r="O149" s="155"/>
      <c r="P149" s="155"/>
      <c r="Q149" s="155"/>
      <c r="R149" s="76"/>
      <c r="T149" s="106" t="s">
        <v>1</v>
      </c>
      <c r="U149" s="29" t="s">
        <v>27</v>
      </c>
      <c r="V149" s="25"/>
      <c r="W149" s="107">
        <f>V149*K149</f>
        <v>0</v>
      </c>
      <c r="X149" s="107">
        <v>0</v>
      </c>
      <c r="Y149" s="107">
        <f>X149*K149</f>
        <v>0</v>
      </c>
      <c r="Z149" s="107">
        <v>0</v>
      </c>
      <c r="AA149" s="108">
        <f>Z149*K149</f>
        <v>0</v>
      </c>
      <c r="AR149" s="12" t="s">
        <v>105</v>
      </c>
      <c r="AT149" s="12" t="s">
        <v>101</v>
      </c>
      <c r="AU149" s="12" t="s">
        <v>54</v>
      </c>
      <c r="AY149" s="12" t="s">
        <v>100</v>
      </c>
      <c r="BE149" s="53">
        <f>IF(U149="základní",N149,0)</f>
        <v>0</v>
      </c>
      <c r="BF149" s="53">
        <f>IF(U149="snížená",N149,0)</f>
        <v>0</v>
      </c>
      <c r="BG149" s="53">
        <f>IF(U149="zákl. přenesená",N149,0)</f>
        <v>0</v>
      </c>
      <c r="BH149" s="53">
        <f>IF(U149="sníž. přenesená",N149,0)</f>
        <v>0</v>
      </c>
      <c r="BI149" s="53">
        <f>IF(U149="nulová",N149,0)</f>
        <v>0</v>
      </c>
      <c r="BJ149" s="12" t="s">
        <v>45</v>
      </c>
      <c r="BK149" s="53">
        <f>ROUND(L149*K149,2)</f>
        <v>0</v>
      </c>
      <c r="BL149" s="12" t="s">
        <v>105</v>
      </c>
      <c r="BM149" s="12" t="s">
        <v>294</v>
      </c>
    </row>
    <row r="150" spans="2:65" s="6" customFormat="1" ht="20.45" customHeight="1" x14ac:dyDescent="0.3">
      <c r="B150" s="109"/>
      <c r="C150" s="110"/>
      <c r="D150" s="110"/>
      <c r="E150" s="111" t="s">
        <v>1</v>
      </c>
      <c r="F150" s="149" t="s">
        <v>295</v>
      </c>
      <c r="G150" s="150"/>
      <c r="H150" s="150"/>
      <c r="I150" s="150"/>
      <c r="J150" s="110"/>
      <c r="K150" s="112">
        <v>761</v>
      </c>
      <c r="L150" s="110"/>
      <c r="M150" s="110"/>
      <c r="N150" s="110"/>
      <c r="O150" s="110"/>
      <c r="P150" s="110"/>
      <c r="Q150" s="110"/>
      <c r="R150" s="113"/>
      <c r="T150" s="114"/>
      <c r="U150" s="110"/>
      <c r="V150" s="110"/>
      <c r="W150" s="110"/>
      <c r="X150" s="110"/>
      <c r="Y150" s="110"/>
      <c r="Z150" s="110"/>
      <c r="AA150" s="115"/>
      <c r="AT150" s="116" t="s">
        <v>106</v>
      </c>
      <c r="AU150" s="116" t="s">
        <v>54</v>
      </c>
      <c r="AV150" s="6" t="s">
        <v>54</v>
      </c>
      <c r="AW150" s="6" t="s">
        <v>21</v>
      </c>
      <c r="AX150" s="6" t="s">
        <v>44</v>
      </c>
      <c r="AY150" s="116" t="s">
        <v>100</v>
      </c>
    </row>
    <row r="151" spans="2:65" s="7" customFormat="1" ht="20.45" customHeight="1" x14ac:dyDescent="0.3">
      <c r="B151" s="117"/>
      <c r="C151" s="118"/>
      <c r="D151" s="118"/>
      <c r="E151" s="119" t="s">
        <v>1</v>
      </c>
      <c r="F151" s="151" t="s">
        <v>107</v>
      </c>
      <c r="G151" s="152"/>
      <c r="H151" s="152"/>
      <c r="I151" s="152"/>
      <c r="J151" s="118"/>
      <c r="K151" s="120">
        <v>761</v>
      </c>
      <c r="L151" s="118"/>
      <c r="M151" s="118"/>
      <c r="N151" s="118"/>
      <c r="O151" s="118"/>
      <c r="P151" s="118"/>
      <c r="Q151" s="118"/>
      <c r="R151" s="121"/>
      <c r="T151" s="122"/>
      <c r="U151" s="118"/>
      <c r="V151" s="118"/>
      <c r="W151" s="118"/>
      <c r="X151" s="118"/>
      <c r="Y151" s="118"/>
      <c r="Z151" s="118"/>
      <c r="AA151" s="123"/>
      <c r="AT151" s="124" t="s">
        <v>106</v>
      </c>
      <c r="AU151" s="124" t="s">
        <v>54</v>
      </c>
      <c r="AV151" s="7" t="s">
        <v>105</v>
      </c>
      <c r="AW151" s="7" t="s">
        <v>21</v>
      </c>
      <c r="AX151" s="7" t="s">
        <v>45</v>
      </c>
      <c r="AY151" s="124" t="s">
        <v>100</v>
      </c>
    </row>
    <row r="152" spans="2:65" s="1" customFormat="1" ht="28.9" customHeight="1" x14ac:dyDescent="0.3">
      <c r="B152" s="73"/>
      <c r="C152" s="102" t="s">
        <v>124</v>
      </c>
      <c r="D152" s="102" t="s">
        <v>101</v>
      </c>
      <c r="E152" s="103" t="s">
        <v>125</v>
      </c>
      <c r="F152" s="153" t="s">
        <v>126</v>
      </c>
      <c r="G152" s="153"/>
      <c r="H152" s="153"/>
      <c r="I152" s="153"/>
      <c r="J152" s="104" t="s">
        <v>104</v>
      </c>
      <c r="K152" s="105">
        <v>499.5</v>
      </c>
      <c r="L152" s="154">
        <v>0</v>
      </c>
      <c r="M152" s="154"/>
      <c r="N152" s="155">
        <f>ROUND(L152*K152,2)</f>
        <v>0</v>
      </c>
      <c r="O152" s="155"/>
      <c r="P152" s="155"/>
      <c r="Q152" s="155"/>
      <c r="R152" s="76"/>
      <c r="T152" s="106" t="s">
        <v>1</v>
      </c>
      <c r="U152" s="29" t="s">
        <v>27</v>
      </c>
      <c r="V152" s="25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2" t="s">
        <v>105</v>
      </c>
      <c r="AT152" s="12" t="s">
        <v>101</v>
      </c>
      <c r="AU152" s="12" t="s">
        <v>54</v>
      </c>
      <c r="AY152" s="12" t="s">
        <v>100</v>
      </c>
      <c r="BE152" s="53">
        <f>IF(U152="základní",N152,0)</f>
        <v>0</v>
      </c>
      <c r="BF152" s="53">
        <f>IF(U152="snížená",N152,0)</f>
        <v>0</v>
      </c>
      <c r="BG152" s="53">
        <f>IF(U152="zákl. přenesená",N152,0)</f>
        <v>0</v>
      </c>
      <c r="BH152" s="53">
        <f>IF(U152="sníž. přenesená",N152,0)</f>
        <v>0</v>
      </c>
      <c r="BI152" s="53">
        <f>IF(U152="nulová",N152,0)</f>
        <v>0</v>
      </c>
      <c r="BJ152" s="12" t="s">
        <v>45</v>
      </c>
      <c r="BK152" s="53">
        <f>ROUND(L152*K152,2)</f>
        <v>0</v>
      </c>
      <c r="BL152" s="12" t="s">
        <v>105</v>
      </c>
      <c r="BM152" s="12" t="s">
        <v>296</v>
      </c>
    </row>
    <row r="153" spans="2:65" s="6" customFormat="1" ht="20.45" customHeight="1" x14ac:dyDescent="0.3">
      <c r="B153" s="109"/>
      <c r="C153" s="110"/>
      <c r="D153" s="110"/>
      <c r="E153" s="111" t="s">
        <v>1</v>
      </c>
      <c r="F153" s="149" t="s">
        <v>293</v>
      </c>
      <c r="G153" s="150"/>
      <c r="H153" s="150"/>
      <c r="I153" s="150"/>
      <c r="J153" s="110"/>
      <c r="K153" s="112">
        <v>499.5</v>
      </c>
      <c r="L153" s="110"/>
      <c r="M153" s="110"/>
      <c r="N153" s="110"/>
      <c r="O153" s="110"/>
      <c r="P153" s="110"/>
      <c r="Q153" s="110"/>
      <c r="R153" s="113"/>
      <c r="T153" s="114"/>
      <c r="U153" s="110"/>
      <c r="V153" s="110"/>
      <c r="W153" s="110"/>
      <c r="X153" s="110"/>
      <c r="Y153" s="110"/>
      <c r="Z153" s="110"/>
      <c r="AA153" s="115"/>
      <c r="AT153" s="116" t="s">
        <v>106</v>
      </c>
      <c r="AU153" s="116" t="s">
        <v>54</v>
      </c>
      <c r="AV153" s="6" t="s">
        <v>54</v>
      </c>
      <c r="AW153" s="6" t="s">
        <v>21</v>
      </c>
      <c r="AX153" s="6" t="s">
        <v>44</v>
      </c>
      <c r="AY153" s="116" t="s">
        <v>100</v>
      </c>
    </row>
    <row r="154" spans="2:65" s="7" customFormat="1" ht="20.45" customHeight="1" x14ac:dyDescent="0.3">
      <c r="B154" s="117"/>
      <c r="C154" s="118"/>
      <c r="D154" s="118"/>
      <c r="E154" s="119" t="s">
        <v>1</v>
      </c>
      <c r="F154" s="151" t="s">
        <v>107</v>
      </c>
      <c r="G154" s="152"/>
      <c r="H154" s="152"/>
      <c r="I154" s="152"/>
      <c r="J154" s="118"/>
      <c r="K154" s="120">
        <v>499.5</v>
      </c>
      <c r="L154" s="118"/>
      <c r="M154" s="118"/>
      <c r="N154" s="118"/>
      <c r="O154" s="118"/>
      <c r="P154" s="118"/>
      <c r="Q154" s="118"/>
      <c r="R154" s="121"/>
      <c r="T154" s="122"/>
      <c r="U154" s="118"/>
      <c r="V154" s="118"/>
      <c r="W154" s="118"/>
      <c r="X154" s="118"/>
      <c r="Y154" s="118"/>
      <c r="Z154" s="118"/>
      <c r="AA154" s="123"/>
      <c r="AT154" s="124" t="s">
        <v>106</v>
      </c>
      <c r="AU154" s="124" t="s">
        <v>54</v>
      </c>
      <c r="AV154" s="7" t="s">
        <v>105</v>
      </c>
      <c r="AW154" s="7" t="s">
        <v>21</v>
      </c>
      <c r="AX154" s="7" t="s">
        <v>45</v>
      </c>
      <c r="AY154" s="124" t="s">
        <v>100</v>
      </c>
    </row>
    <row r="155" spans="2:65" s="1" customFormat="1" ht="20.45" customHeight="1" x14ac:dyDescent="0.3">
      <c r="B155" s="73"/>
      <c r="C155" s="102" t="s">
        <v>127</v>
      </c>
      <c r="D155" s="102" t="s">
        <v>101</v>
      </c>
      <c r="E155" s="103" t="s">
        <v>128</v>
      </c>
      <c r="F155" s="153" t="s">
        <v>129</v>
      </c>
      <c r="G155" s="153"/>
      <c r="H155" s="153"/>
      <c r="I155" s="153"/>
      <c r="J155" s="104" t="s">
        <v>104</v>
      </c>
      <c r="K155" s="105">
        <v>761</v>
      </c>
      <c r="L155" s="154">
        <v>0</v>
      </c>
      <c r="M155" s="154"/>
      <c r="N155" s="155">
        <f>ROUND(L155*K155,2)</f>
        <v>0</v>
      </c>
      <c r="O155" s="155"/>
      <c r="P155" s="155"/>
      <c r="Q155" s="155"/>
      <c r="R155" s="76"/>
      <c r="T155" s="106" t="s">
        <v>1</v>
      </c>
      <c r="U155" s="29" t="s">
        <v>27</v>
      </c>
      <c r="V155" s="25"/>
      <c r="W155" s="107">
        <f>V155*K155</f>
        <v>0</v>
      </c>
      <c r="X155" s="107">
        <v>0</v>
      </c>
      <c r="Y155" s="107">
        <f>X155*K155</f>
        <v>0</v>
      </c>
      <c r="Z155" s="107">
        <v>0</v>
      </c>
      <c r="AA155" s="108">
        <f>Z155*K155</f>
        <v>0</v>
      </c>
      <c r="AR155" s="12" t="s">
        <v>105</v>
      </c>
      <c r="AT155" s="12" t="s">
        <v>101</v>
      </c>
      <c r="AU155" s="12" t="s">
        <v>54</v>
      </c>
      <c r="AY155" s="12" t="s">
        <v>100</v>
      </c>
      <c r="BE155" s="53">
        <f>IF(U155="základní",N155,0)</f>
        <v>0</v>
      </c>
      <c r="BF155" s="53">
        <f>IF(U155="snížená",N155,0)</f>
        <v>0</v>
      </c>
      <c r="BG155" s="53">
        <f>IF(U155="zákl. přenesená",N155,0)</f>
        <v>0</v>
      </c>
      <c r="BH155" s="53">
        <f>IF(U155="sníž. přenesená",N155,0)</f>
        <v>0</v>
      </c>
      <c r="BI155" s="53">
        <f>IF(U155="nulová",N155,0)</f>
        <v>0</v>
      </c>
      <c r="BJ155" s="12" t="s">
        <v>45</v>
      </c>
      <c r="BK155" s="53">
        <f>ROUND(L155*K155,2)</f>
        <v>0</v>
      </c>
      <c r="BL155" s="12" t="s">
        <v>105</v>
      </c>
      <c r="BM155" s="12" t="s">
        <v>297</v>
      </c>
    </row>
    <row r="156" spans="2:65" s="6" customFormat="1" ht="20.45" customHeight="1" x14ac:dyDescent="0.3">
      <c r="B156" s="109"/>
      <c r="C156" s="110"/>
      <c r="D156" s="110"/>
      <c r="E156" s="111" t="s">
        <v>1</v>
      </c>
      <c r="F156" s="149" t="s">
        <v>298</v>
      </c>
      <c r="G156" s="150"/>
      <c r="H156" s="150"/>
      <c r="I156" s="150"/>
      <c r="J156" s="110"/>
      <c r="K156" s="112">
        <v>761</v>
      </c>
      <c r="L156" s="110"/>
      <c r="M156" s="110"/>
      <c r="N156" s="110"/>
      <c r="O156" s="110"/>
      <c r="P156" s="110"/>
      <c r="Q156" s="110"/>
      <c r="R156" s="113"/>
      <c r="T156" s="114"/>
      <c r="U156" s="110"/>
      <c r="V156" s="110"/>
      <c r="W156" s="110"/>
      <c r="X156" s="110"/>
      <c r="Y156" s="110"/>
      <c r="Z156" s="110"/>
      <c r="AA156" s="115"/>
      <c r="AT156" s="116" t="s">
        <v>106</v>
      </c>
      <c r="AU156" s="116" t="s">
        <v>54</v>
      </c>
      <c r="AV156" s="6" t="s">
        <v>54</v>
      </c>
      <c r="AW156" s="6" t="s">
        <v>21</v>
      </c>
      <c r="AX156" s="6" t="s">
        <v>44</v>
      </c>
      <c r="AY156" s="116" t="s">
        <v>100</v>
      </c>
    </row>
    <row r="157" spans="2:65" s="7" customFormat="1" ht="20.45" customHeight="1" x14ac:dyDescent="0.3">
      <c r="B157" s="117"/>
      <c r="C157" s="118"/>
      <c r="D157" s="118"/>
      <c r="E157" s="119" t="s">
        <v>1</v>
      </c>
      <c r="F157" s="151" t="s">
        <v>107</v>
      </c>
      <c r="G157" s="152"/>
      <c r="H157" s="152"/>
      <c r="I157" s="152"/>
      <c r="J157" s="118"/>
      <c r="K157" s="120">
        <v>761</v>
      </c>
      <c r="L157" s="118"/>
      <c r="M157" s="118"/>
      <c r="N157" s="118"/>
      <c r="O157" s="118"/>
      <c r="P157" s="118"/>
      <c r="Q157" s="118"/>
      <c r="R157" s="121"/>
      <c r="T157" s="122"/>
      <c r="U157" s="118"/>
      <c r="V157" s="118"/>
      <c r="W157" s="118"/>
      <c r="X157" s="118"/>
      <c r="Y157" s="118"/>
      <c r="Z157" s="118"/>
      <c r="AA157" s="123"/>
      <c r="AT157" s="124" t="s">
        <v>106</v>
      </c>
      <c r="AU157" s="124" t="s">
        <v>54</v>
      </c>
      <c r="AV157" s="7" t="s">
        <v>105</v>
      </c>
      <c r="AW157" s="7" t="s">
        <v>21</v>
      </c>
      <c r="AX157" s="7" t="s">
        <v>45</v>
      </c>
      <c r="AY157" s="124" t="s">
        <v>100</v>
      </c>
    </row>
    <row r="158" spans="2:65" s="1" customFormat="1" ht="28.9" customHeight="1" x14ac:dyDescent="0.3">
      <c r="B158" s="73"/>
      <c r="C158" s="102" t="s">
        <v>130</v>
      </c>
      <c r="D158" s="102" t="s">
        <v>101</v>
      </c>
      <c r="E158" s="103" t="s">
        <v>131</v>
      </c>
      <c r="F158" s="153" t="s">
        <v>132</v>
      </c>
      <c r="G158" s="153"/>
      <c r="H158" s="153"/>
      <c r="I158" s="153"/>
      <c r="J158" s="104" t="s">
        <v>104</v>
      </c>
      <c r="K158" s="105">
        <v>499.5</v>
      </c>
      <c r="L158" s="154">
        <v>0</v>
      </c>
      <c r="M158" s="154"/>
      <c r="N158" s="155">
        <f>ROUND(L158*K158,2)</f>
        <v>0</v>
      </c>
      <c r="O158" s="155"/>
      <c r="P158" s="155"/>
      <c r="Q158" s="155"/>
      <c r="R158" s="76"/>
      <c r="T158" s="106" t="s">
        <v>1</v>
      </c>
      <c r="U158" s="29" t="s">
        <v>27</v>
      </c>
      <c r="V158" s="25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2" t="s">
        <v>105</v>
      </c>
      <c r="AT158" s="12" t="s">
        <v>101</v>
      </c>
      <c r="AU158" s="12" t="s">
        <v>54</v>
      </c>
      <c r="AY158" s="12" t="s">
        <v>100</v>
      </c>
      <c r="BE158" s="53">
        <f>IF(U158="základní",N158,0)</f>
        <v>0</v>
      </c>
      <c r="BF158" s="53">
        <f>IF(U158="snížená",N158,0)</f>
        <v>0</v>
      </c>
      <c r="BG158" s="53">
        <f>IF(U158="zákl. přenesená",N158,0)</f>
        <v>0</v>
      </c>
      <c r="BH158" s="53">
        <f>IF(U158="sníž. přenesená",N158,0)</f>
        <v>0</v>
      </c>
      <c r="BI158" s="53">
        <f>IF(U158="nulová",N158,0)</f>
        <v>0</v>
      </c>
      <c r="BJ158" s="12" t="s">
        <v>45</v>
      </c>
      <c r="BK158" s="53">
        <f>ROUND(L158*K158,2)</f>
        <v>0</v>
      </c>
      <c r="BL158" s="12" t="s">
        <v>105</v>
      </c>
      <c r="BM158" s="12" t="s">
        <v>299</v>
      </c>
    </row>
    <row r="159" spans="2:65" s="6" customFormat="1" ht="20.45" customHeight="1" x14ac:dyDescent="0.3">
      <c r="B159" s="109"/>
      <c r="C159" s="110"/>
      <c r="D159" s="110"/>
      <c r="E159" s="111" t="s">
        <v>1</v>
      </c>
      <c r="F159" s="149" t="s">
        <v>293</v>
      </c>
      <c r="G159" s="150"/>
      <c r="H159" s="150"/>
      <c r="I159" s="150"/>
      <c r="J159" s="110"/>
      <c r="K159" s="112">
        <v>499.5</v>
      </c>
      <c r="L159" s="110"/>
      <c r="M159" s="110"/>
      <c r="N159" s="110"/>
      <c r="O159" s="110"/>
      <c r="P159" s="110"/>
      <c r="Q159" s="110"/>
      <c r="R159" s="113"/>
      <c r="T159" s="114"/>
      <c r="U159" s="110"/>
      <c r="V159" s="110"/>
      <c r="W159" s="110"/>
      <c r="X159" s="110"/>
      <c r="Y159" s="110"/>
      <c r="Z159" s="110"/>
      <c r="AA159" s="115"/>
      <c r="AT159" s="116" t="s">
        <v>106</v>
      </c>
      <c r="AU159" s="116" t="s">
        <v>54</v>
      </c>
      <c r="AV159" s="6" t="s">
        <v>54</v>
      </c>
      <c r="AW159" s="6" t="s">
        <v>21</v>
      </c>
      <c r="AX159" s="6" t="s">
        <v>44</v>
      </c>
      <c r="AY159" s="116" t="s">
        <v>100</v>
      </c>
    </row>
    <row r="160" spans="2:65" s="7" customFormat="1" ht="20.45" customHeight="1" x14ac:dyDescent="0.3">
      <c r="B160" s="117"/>
      <c r="C160" s="118"/>
      <c r="D160" s="118"/>
      <c r="E160" s="119" t="s">
        <v>1</v>
      </c>
      <c r="F160" s="151" t="s">
        <v>107</v>
      </c>
      <c r="G160" s="152"/>
      <c r="H160" s="152"/>
      <c r="I160" s="152"/>
      <c r="J160" s="118"/>
      <c r="K160" s="120">
        <v>499.5</v>
      </c>
      <c r="L160" s="118"/>
      <c r="M160" s="118"/>
      <c r="N160" s="118"/>
      <c r="O160" s="118"/>
      <c r="P160" s="118"/>
      <c r="Q160" s="118"/>
      <c r="R160" s="121"/>
      <c r="T160" s="122"/>
      <c r="U160" s="118"/>
      <c r="V160" s="118"/>
      <c r="W160" s="118"/>
      <c r="X160" s="118"/>
      <c r="Y160" s="118"/>
      <c r="Z160" s="118"/>
      <c r="AA160" s="123"/>
      <c r="AT160" s="124" t="s">
        <v>106</v>
      </c>
      <c r="AU160" s="124" t="s">
        <v>54</v>
      </c>
      <c r="AV160" s="7" t="s">
        <v>105</v>
      </c>
      <c r="AW160" s="7" t="s">
        <v>21</v>
      </c>
      <c r="AX160" s="7" t="s">
        <v>45</v>
      </c>
      <c r="AY160" s="124" t="s">
        <v>100</v>
      </c>
    </row>
    <row r="161" spans="2:65" s="1" customFormat="1" ht="28.9" customHeight="1" x14ac:dyDescent="0.3">
      <c r="B161" s="73"/>
      <c r="C161" s="102" t="s">
        <v>133</v>
      </c>
      <c r="D161" s="102" t="s">
        <v>101</v>
      </c>
      <c r="E161" s="103" t="s">
        <v>134</v>
      </c>
      <c r="F161" s="153" t="s">
        <v>135</v>
      </c>
      <c r="G161" s="153"/>
      <c r="H161" s="153"/>
      <c r="I161" s="153"/>
      <c r="J161" s="104" t="s">
        <v>136</v>
      </c>
      <c r="K161" s="105">
        <v>800</v>
      </c>
      <c r="L161" s="154">
        <v>0</v>
      </c>
      <c r="M161" s="154"/>
      <c r="N161" s="155">
        <f>ROUND(L161*K161,2)</f>
        <v>0</v>
      </c>
      <c r="O161" s="155"/>
      <c r="P161" s="155"/>
      <c r="Q161" s="155"/>
      <c r="R161" s="76"/>
      <c r="T161" s="106" t="s">
        <v>1</v>
      </c>
      <c r="U161" s="29" t="s">
        <v>27</v>
      </c>
      <c r="V161" s="25"/>
      <c r="W161" s="107">
        <f>V161*K161</f>
        <v>0</v>
      </c>
      <c r="X161" s="107">
        <v>0</v>
      </c>
      <c r="Y161" s="107">
        <f>X161*K161</f>
        <v>0</v>
      </c>
      <c r="Z161" s="107">
        <v>0</v>
      </c>
      <c r="AA161" s="108">
        <f>Z161*K161</f>
        <v>0</v>
      </c>
      <c r="AR161" s="12" t="s">
        <v>105</v>
      </c>
      <c r="AT161" s="12" t="s">
        <v>101</v>
      </c>
      <c r="AU161" s="12" t="s">
        <v>54</v>
      </c>
      <c r="AY161" s="12" t="s">
        <v>100</v>
      </c>
      <c r="BE161" s="53">
        <f>IF(U161="základní",N161,0)</f>
        <v>0</v>
      </c>
      <c r="BF161" s="53">
        <f>IF(U161="snížená",N161,0)</f>
        <v>0</v>
      </c>
      <c r="BG161" s="53">
        <f>IF(U161="zákl. přenesená",N161,0)</f>
        <v>0</v>
      </c>
      <c r="BH161" s="53">
        <f>IF(U161="sníž. přenesená",N161,0)</f>
        <v>0</v>
      </c>
      <c r="BI161" s="53">
        <f>IF(U161="nulová",N161,0)</f>
        <v>0</v>
      </c>
      <c r="BJ161" s="12" t="s">
        <v>45</v>
      </c>
      <c r="BK161" s="53">
        <f>ROUND(L161*K161,2)</f>
        <v>0</v>
      </c>
      <c r="BL161" s="12" t="s">
        <v>105</v>
      </c>
      <c r="BM161" s="12" t="s">
        <v>300</v>
      </c>
    </row>
    <row r="162" spans="2:65" s="6" customFormat="1" ht="20.45" customHeight="1" x14ac:dyDescent="0.3">
      <c r="B162" s="109"/>
      <c r="C162" s="110"/>
      <c r="D162" s="110"/>
      <c r="E162" s="111" t="s">
        <v>1</v>
      </c>
      <c r="F162" s="149" t="s">
        <v>301</v>
      </c>
      <c r="G162" s="150"/>
      <c r="H162" s="150"/>
      <c r="I162" s="150"/>
      <c r="J162" s="110"/>
      <c r="K162" s="112">
        <v>800</v>
      </c>
      <c r="L162" s="110"/>
      <c r="M162" s="110"/>
      <c r="N162" s="110"/>
      <c r="O162" s="110"/>
      <c r="P162" s="110"/>
      <c r="Q162" s="110"/>
      <c r="R162" s="113"/>
      <c r="T162" s="114"/>
      <c r="U162" s="110"/>
      <c r="V162" s="110"/>
      <c r="W162" s="110"/>
      <c r="X162" s="110"/>
      <c r="Y162" s="110"/>
      <c r="Z162" s="110"/>
      <c r="AA162" s="115"/>
      <c r="AT162" s="116" t="s">
        <v>106</v>
      </c>
      <c r="AU162" s="116" t="s">
        <v>54</v>
      </c>
      <c r="AV162" s="6" t="s">
        <v>54</v>
      </c>
      <c r="AW162" s="6" t="s">
        <v>21</v>
      </c>
      <c r="AX162" s="6" t="s">
        <v>44</v>
      </c>
      <c r="AY162" s="116" t="s">
        <v>100</v>
      </c>
    </row>
    <row r="163" spans="2:65" s="7" customFormat="1" ht="20.45" customHeight="1" x14ac:dyDescent="0.3">
      <c r="B163" s="117"/>
      <c r="C163" s="118"/>
      <c r="D163" s="118"/>
      <c r="E163" s="119" t="s">
        <v>1</v>
      </c>
      <c r="F163" s="151" t="s">
        <v>107</v>
      </c>
      <c r="G163" s="152"/>
      <c r="H163" s="152"/>
      <c r="I163" s="152"/>
      <c r="J163" s="118"/>
      <c r="K163" s="120">
        <v>800</v>
      </c>
      <c r="L163" s="118"/>
      <c r="M163" s="118"/>
      <c r="N163" s="118"/>
      <c r="O163" s="118"/>
      <c r="P163" s="118"/>
      <c r="Q163" s="118"/>
      <c r="R163" s="121"/>
      <c r="T163" s="122"/>
      <c r="U163" s="118"/>
      <c r="V163" s="118"/>
      <c r="W163" s="118"/>
      <c r="X163" s="118"/>
      <c r="Y163" s="118"/>
      <c r="Z163" s="118"/>
      <c r="AA163" s="123"/>
      <c r="AT163" s="124" t="s">
        <v>106</v>
      </c>
      <c r="AU163" s="124" t="s">
        <v>54</v>
      </c>
      <c r="AV163" s="7" t="s">
        <v>105</v>
      </c>
      <c r="AW163" s="7" t="s">
        <v>21</v>
      </c>
      <c r="AX163" s="7" t="s">
        <v>45</v>
      </c>
      <c r="AY163" s="124" t="s">
        <v>100</v>
      </c>
    </row>
    <row r="164" spans="2:65" s="5" customFormat="1" ht="29.85" customHeight="1" x14ac:dyDescent="0.3">
      <c r="B164" s="91"/>
      <c r="C164" s="92"/>
      <c r="D164" s="101" t="s">
        <v>66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58">
        <f>BK164</f>
        <v>0</v>
      </c>
      <c r="O164" s="159"/>
      <c r="P164" s="159"/>
      <c r="Q164" s="159"/>
      <c r="R164" s="94"/>
      <c r="T164" s="95"/>
      <c r="U164" s="92"/>
      <c r="V164" s="92"/>
      <c r="W164" s="96">
        <f>SUM(W165:W197)</f>
        <v>0</v>
      </c>
      <c r="X164" s="92"/>
      <c r="Y164" s="96">
        <f>SUM(Y165:Y197)</f>
        <v>1771.8872289599999</v>
      </c>
      <c r="Z164" s="92"/>
      <c r="AA164" s="97">
        <f>SUM(AA165:AA197)</f>
        <v>0</v>
      </c>
      <c r="AR164" s="98" t="s">
        <v>45</v>
      </c>
      <c r="AT164" s="99" t="s">
        <v>43</v>
      </c>
      <c r="AU164" s="99" t="s">
        <v>45</v>
      </c>
      <c r="AY164" s="98" t="s">
        <v>100</v>
      </c>
      <c r="BK164" s="100">
        <f>SUM(BK165:BK197)</f>
        <v>0</v>
      </c>
    </row>
    <row r="165" spans="2:65" s="1" customFormat="1" ht="40.15" customHeight="1" x14ac:dyDescent="0.3">
      <c r="B165" s="73"/>
      <c r="C165" s="102" t="s">
        <v>137</v>
      </c>
      <c r="D165" s="102" t="s">
        <v>101</v>
      </c>
      <c r="E165" s="103" t="s">
        <v>138</v>
      </c>
      <c r="F165" s="153" t="s">
        <v>139</v>
      </c>
      <c r="G165" s="153"/>
      <c r="H165" s="153"/>
      <c r="I165" s="153"/>
      <c r="J165" s="104" t="s">
        <v>136</v>
      </c>
      <c r="K165" s="105">
        <v>626.4</v>
      </c>
      <c r="L165" s="154">
        <v>0</v>
      </c>
      <c r="M165" s="154"/>
      <c r="N165" s="155">
        <f>ROUND(L165*K165,2)</f>
        <v>0</v>
      </c>
      <c r="O165" s="155"/>
      <c r="P165" s="155"/>
      <c r="Q165" s="155"/>
      <c r="R165" s="76"/>
      <c r="T165" s="106" t="s">
        <v>1</v>
      </c>
      <c r="U165" s="29" t="s">
        <v>27</v>
      </c>
      <c r="V165" s="25"/>
      <c r="W165" s="107">
        <f>V165*K165</f>
        <v>0</v>
      </c>
      <c r="X165" s="107">
        <v>0</v>
      </c>
      <c r="Y165" s="107">
        <f>X165*K165</f>
        <v>0</v>
      </c>
      <c r="Z165" s="107">
        <v>0</v>
      </c>
      <c r="AA165" s="108">
        <f>Z165*K165</f>
        <v>0</v>
      </c>
      <c r="AR165" s="12" t="s">
        <v>105</v>
      </c>
      <c r="AT165" s="12" t="s">
        <v>101</v>
      </c>
      <c r="AU165" s="12" t="s">
        <v>54</v>
      </c>
      <c r="AY165" s="12" t="s">
        <v>100</v>
      </c>
      <c r="BE165" s="53">
        <f>IF(U165="základní",N165,0)</f>
        <v>0</v>
      </c>
      <c r="BF165" s="53">
        <f>IF(U165="snížená",N165,0)</f>
        <v>0</v>
      </c>
      <c r="BG165" s="53">
        <f>IF(U165="zákl. přenesená",N165,0)</f>
        <v>0</v>
      </c>
      <c r="BH165" s="53">
        <f>IF(U165="sníž. přenesená",N165,0)</f>
        <v>0</v>
      </c>
      <c r="BI165" s="53">
        <f>IF(U165="nulová",N165,0)</f>
        <v>0</v>
      </c>
      <c r="BJ165" s="12" t="s">
        <v>45</v>
      </c>
      <c r="BK165" s="53">
        <f>ROUND(L165*K165,2)</f>
        <v>0</v>
      </c>
      <c r="BL165" s="12" t="s">
        <v>105</v>
      </c>
      <c r="BM165" s="12" t="s">
        <v>302</v>
      </c>
    </row>
    <row r="166" spans="2:65" s="6" customFormat="1" ht="20.45" customHeight="1" x14ac:dyDescent="0.3">
      <c r="B166" s="109"/>
      <c r="C166" s="110"/>
      <c r="D166" s="110"/>
      <c r="E166" s="111" t="s">
        <v>1</v>
      </c>
      <c r="F166" s="149" t="s">
        <v>303</v>
      </c>
      <c r="G166" s="150"/>
      <c r="H166" s="150"/>
      <c r="I166" s="150"/>
      <c r="J166" s="110"/>
      <c r="K166" s="112">
        <v>626.4</v>
      </c>
      <c r="L166" s="110"/>
      <c r="M166" s="110"/>
      <c r="N166" s="110"/>
      <c r="O166" s="110"/>
      <c r="P166" s="110"/>
      <c r="Q166" s="110"/>
      <c r="R166" s="113"/>
      <c r="T166" s="114"/>
      <c r="U166" s="110"/>
      <c r="V166" s="110"/>
      <c r="W166" s="110"/>
      <c r="X166" s="110"/>
      <c r="Y166" s="110"/>
      <c r="Z166" s="110"/>
      <c r="AA166" s="115"/>
      <c r="AT166" s="116" t="s">
        <v>106</v>
      </c>
      <c r="AU166" s="116" t="s">
        <v>54</v>
      </c>
      <c r="AV166" s="6" t="s">
        <v>54</v>
      </c>
      <c r="AW166" s="6" t="s">
        <v>21</v>
      </c>
      <c r="AX166" s="6" t="s">
        <v>44</v>
      </c>
      <c r="AY166" s="116" t="s">
        <v>100</v>
      </c>
    </row>
    <row r="167" spans="2:65" s="7" customFormat="1" ht="20.45" customHeight="1" x14ac:dyDescent="0.3">
      <c r="B167" s="117"/>
      <c r="C167" s="118"/>
      <c r="D167" s="118"/>
      <c r="E167" s="119" t="s">
        <v>1</v>
      </c>
      <c r="F167" s="151" t="s">
        <v>107</v>
      </c>
      <c r="G167" s="152"/>
      <c r="H167" s="152"/>
      <c r="I167" s="152"/>
      <c r="J167" s="118"/>
      <c r="K167" s="120">
        <v>626.4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106</v>
      </c>
      <c r="AU167" s="124" t="s">
        <v>54</v>
      </c>
      <c r="AV167" s="7" t="s">
        <v>105</v>
      </c>
      <c r="AW167" s="7" t="s">
        <v>21</v>
      </c>
      <c r="AX167" s="7" t="s">
        <v>45</v>
      </c>
      <c r="AY167" s="124" t="s">
        <v>100</v>
      </c>
    </row>
    <row r="168" spans="2:65" s="1" customFormat="1" ht="28.9" customHeight="1" x14ac:dyDescent="0.3">
      <c r="B168" s="73"/>
      <c r="C168" s="102" t="s">
        <v>140</v>
      </c>
      <c r="D168" s="102" t="s">
        <v>101</v>
      </c>
      <c r="E168" s="103" t="s">
        <v>141</v>
      </c>
      <c r="F168" s="153" t="s">
        <v>142</v>
      </c>
      <c r="G168" s="153"/>
      <c r="H168" s="153"/>
      <c r="I168" s="153"/>
      <c r="J168" s="104" t="s">
        <v>104</v>
      </c>
      <c r="K168" s="105">
        <v>62.64</v>
      </c>
      <c r="L168" s="154">
        <v>0</v>
      </c>
      <c r="M168" s="154"/>
      <c r="N168" s="155">
        <f>ROUND(L168*K168,2)</f>
        <v>0</v>
      </c>
      <c r="O168" s="155"/>
      <c r="P168" s="155"/>
      <c r="Q168" s="155"/>
      <c r="R168" s="76"/>
      <c r="T168" s="106" t="s">
        <v>1</v>
      </c>
      <c r="U168" s="29" t="s">
        <v>27</v>
      </c>
      <c r="V168" s="25"/>
      <c r="W168" s="107">
        <f>V168*K168</f>
        <v>0</v>
      </c>
      <c r="X168" s="107">
        <v>1.98</v>
      </c>
      <c r="Y168" s="107">
        <f>X168*K168</f>
        <v>124.02719999999999</v>
      </c>
      <c r="Z168" s="107">
        <v>0</v>
      </c>
      <c r="AA168" s="108">
        <f>Z168*K168</f>
        <v>0</v>
      </c>
      <c r="AR168" s="12" t="s">
        <v>105</v>
      </c>
      <c r="AT168" s="12" t="s">
        <v>101</v>
      </c>
      <c r="AU168" s="12" t="s">
        <v>54</v>
      </c>
      <c r="AY168" s="12" t="s">
        <v>100</v>
      </c>
      <c r="BE168" s="53">
        <f>IF(U168="základní",N168,0)</f>
        <v>0</v>
      </c>
      <c r="BF168" s="53">
        <f>IF(U168="snížená",N168,0)</f>
        <v>0</v>
      </c>
      <c r="BG168" s="53">
        <f>IF(U168="zákl. přenesená",N168,0)</f>
        <v>0</v>
      </c>
      <c r="BH168" s="53">
        <f>IF(U168="sníž. přenesená",N168,0)</f>
        <v>0</v>
      </c>
      <c r="BI168" s="53">
        <f>IF(U168="nulová",N168,0)</f>
        <v>0</v>
      </c>
      <c r="BJ168" s="12" t="s">
        <v>45</v>
      </c>
      <c r="BK168" s="53">
        <f>ROUND(L168*K168,2)</f>
        <v>0</v>
      </c>
      <c r="BL168" s="12" t="s">
        <v>105</v>
      </c>
      <c r="BM168" s="12" t="s">
        <v>304</v>
      </c>
    </row>
    <row r="169" spans="2:65" s="6" customFormat="1" ht="20.45" customHeight="1" x14ac:dyDescent="0.3">
      <c r="B169" s="109"/>
      <c r="C169" s="110"/>
      <c r="D169" s="110"/>
      <c r="E169" s="111" t="s">
        <v>1</v>
      </c>
      <c r="F169" s="149" t="s">
        <v>305</v>
      </c>
      <c r="G169" s="150"/>
      <c r="H169" s="150"/>
      <c r="I169" s="150"/>
      <c r="J169" s="110"/>
      <c r="K169" s="112">
        <v>62.64</v>
      </c>
      <c r="L169" s="110"/>
      <c r="M169" s="110"/>
      <c r="N169" s="110"/>
      <c r="O169" s="110"/>
      <c r="P169" s="110"/>
      <c r="Q169" s="110"/>
      <c r="R169" s="113"/>
      <c r="T169" s="114"/>
      <c r="U169" s="110"/>
      <c r="V169" s="110"/>
      <c r="W169" s="110"/>
      <c r="X169" s="110"/>
      <c r="Y169" s="110"/>
      <c r="Z169" s="110"/>
      <c r="AA169" s="115"/>
      <c r="AT169" s="116" t="s">
        <v>106</v>
      </c>
      <c r="AU169" s="116" t="s">
        <v>54</v>
      </c>
      <c r="AV169" s="6" t="s">
        <v>54</v>
      </c>
      <c r="AW169" s="6" t="s">
        <v>21</v>
      </c>
      <c r="AX169" s="6" t="s">
        <v>44</v>
      </c>
      <c r="AY169" s="116" t="s">
        <v>100</v>
      </c>
    </row>
    <row r="170" spans="2:65" s="7" customFormat="1" ht="20.45" customHeight="1" x14ac:dyDescent="0.3">
      <c r="B170" s="117"/>
      <c r="C170" s="118"/>
      <c r="D170" s="118"/>
      <c r="E170" s="119" t="s">
        <v>1</v>
      </c>
      <c r="F170" s="151" t="s">
        <v>107</v>
      </c>
      <c r="G170" s="152"/>
      <c r="H170" s="152"/>
      <c r="I170" s="152"/>
      <c r="J170" s="118"/>
      <c r="K170" s="120">
        <v>62.64</v>
      </c>
      <c r="L170" s="118"/>
      <c r="M170" s="118"/>
      <c r="N170" s="118"/>
      <c r="O170" s="118"/>
      <c r="P170" s="118"/>
      <c r="Q170" s="118"/>
      <c r="R170" s="121"/>
      <c r="T170" s="122"/>
      <c r="U170" s="118"/>
      <c r="V170" s="118"/>
      <c r="W170" s="118"/>
      <c r="X170" s="118"/>
      <c r="Y170" s="118"/>
      <c r="Z170" s="118"/>
      <c r="AA170" s="123"/>
      <c r="AT170" s="124" t="s">
        <v>106</v>
      </c>
      <c r="AU170" s="124" t="s">
        <v>54</v>
      </c>
      <c r="AV170" s="7" t="s">
        <v>105</v>
      </c>
      <c r="AW170" s="7" t="s">
        <v>21</v>
      </c>
      <c r="AX170" s="7" t="s">
        <v>45</v>
      </c>
      <c r="AY170" s="124" t="s">
        <v>100</v>
      </c>
    </row>
    <row r="171" spans="2:65" s="1" customFormat="1" ht="20.45" customHeight="1" x14ac:dyDescent="0.3">
      <c r="B171" s="73"/>
      <c r="C171" s="102" t="s">
        <v>143</v>
      </c>
      <c r="D171" s="102" t="s">
        <v>101</v>
      </c>
      <c r="E171" s="103" t="s">
        <v>144</v>
      </c>
      <c r="F171" s="153" t="s">
        <v>145</v>
      </c>
      <c r="G171" s="153"/>
      <c r="H171" s="153"/>
      <c r="I171" s="153"/>
      <c r="J171" s="104" t="s">
        <v>104</v>
      </c>
      <c r="K171" s="105">
        <v>52.2</v>
      </c>
      <c r="L171" s="154">
        <v>0</v>
      </c>
      <c r="M171" s="154"/>
      <c r="N171" s="155">
        <f>ROUND(L171*K171,2)</f>
        <v>0</v>
      </c>
      <c r="O171" s="155"/>
      <c r="P171" s="155"/>
      <c r="Q171" s="155"/>
      <c r="R171" s="76"/>
      <c r="T171" s="106" t="s">
        <v>1</v>
      </c>
      <c r="U171" s="29" t="s">
        <v>27</v>
      </c>
      <c r="V171" s="25"/>
      <c r="W171" s="107">
        <f>V171*K171</f>
        <v>0</v>
      </c>
      <c r="X171" s="107">
        <v>2.2563399999999998</v>
      </c>
      <c r="Y171" s="107">
        <f>X171*K171</f>
        <v>117.780948</v>
      </c>
      <c r="Z171" s="107">
        <v>0</v>
      </c>
      <c r="AA171" s="108">
        <f>Z171*K171</f>
        <v>0</v>
      </c>
      <c r="AR171" s="12" t="s">
        <v>105</v>
      </c>
      <c r="AT171" s="12" t="s">
        <v>101</v>
      </c>
      <c r="AU171" s="12" t="s">
        <v>54</v>
      </c>
      <c r="AY171" s="12" t="s">
        <v>100</v>
      </c>
      <c r="BE171" s="53">
        <f>IF(U171="základní",N171,0)</f>
        <v>0</v>
      </c>
      <c r="BF171" s="53">
        <f>IF(U171="snížená",N171,0)</f>
        <v>0</v>
      </c>
      <c r="BG171" s="53">
        <f>IF(U171="zákl. přenesená",N171,0)</f>
        <v>0</v>
      </c>
      <c r="BH171" s="53">
        <f>IF(U171="sníž. přenesená",N171,0)</f>
        <v>0</v>
      </c>
      <c r="BI171" s="53">
        <f>IF(U171="nulová",N171,0)</f>
        <v>0</v>
      </c>
      <c r="BJ171" s="12" t="s">
        <v>45</v>
      </c>
      <c r="BK171" s="53">
        <f>ROUND(L171*K171,2)</f>
        <v>0</v>
      </c>
      <c r="BL171" s="12" t="s">
        <v>105</v>
      </c>
      <c r="BM171" s="12" t="s">
        <v>306</v>
      </c>
    </row>
    <row r="172" spans="2:65" s="6" customFormat="1" ht="20.45" customHeight="1" x14ac:dyDescent="0.3">
      <c r="B172" s="109"/>
      <c r="C172" s="110"/>
      <c r="D172" s="110"/>
      <c r="E172" s="111" t="s">
        <v>1</v>
      </c>
      <c r="F172" s="149" t="s">
        <v>307</v>
      </c>
      <c r="G172" s="150"/>
      <c r="H172" s="150"/>
      <c r="I172" s="150"/>
      <c r="J172" s="110"/>
      <c r="K172" s="112">
        <v>52.2</v>
      </c>
      <c r="L172" s="110"/>
      <c r="M172" s="110"/>
      <c r="N172" s="110"/>
      <c r="O172" s="110"/>
      <c r="P172" s="110"/>
      <c r="Q172" s="110"/>
      <c r="R172" s="113"/>
      <c r="T172" s="114"/>
      <c r="U172" s="110"/>
      <c r="V172" s="110"/>
      <c r="W172" s="110"/>
      <c r="X172" s="110"/>
      <c r="Y172" s="110"/>
      <c r="Z172" s="110"/>
      <c r="AA172" s="115"/>
      <c r="AT172" s="116" t="s">
        <v>106</v>
      </c>
      <c r="AU172" s="116" t="s">
        <v>54</v>
      </c>
      <c r="AV172" s="6" t="s">
        <v>54</v>
      </c>
      <c r="AW172" s="6" t="s">
        <v>21</v>
      </c>
      <c r="AX172" s="6" t="s">
        <v>44</v>
      </c>
      <c r="AY172" s="116" t="s">
        <v>100</v>
      </c>
    </row>
    <row r="173" spans="2:65" s="7" customFormat="1" ht="20.45" customHeight="1" x14ac:dyDescent="0.3">
      <c r="B173" s="117"/>
      <c r="C173" s="118"/>
      <c r="D173" s="118"/>
      <c r="E173" s="119" t="s">
        <v>1</v>
      </c>
      <c r="F173" s="151" t="s">
        <v>107</v>
      </c>
      <c r="G173" s="152"/>
      <c r="H173" s="152"/>
      <c r="I173" s="152"/>
      <c r="J173" s="118"/>
      <c r="K173" s="120">
        <v>52.2</v>
      </c>
      <c r="L173" s="118"/>
      <c r="M173" s="118"/>
      <c r="N173" s="118"/>
      <c r="O173" s="118"/>
      <c r="P173" s="118"/>
      <c r="Q173" s="118"/>
      <c r="R173" s="121"/>
      <c r="T173" s="122"/>
      <c r="U173" s="118"/>
      <c r="V173" s="118"/>
      <c r="W173" s="118"/>
      <c r="X173" s="118"/>
      <c r="Y173" s="118"/>
      <c r="Z173" s="118"/>
      <c r="AA173" s="123"/>
      <c r="AT173" s="124" t="s">
        <v>106</v>
      </c>
      <c r="AU173" s="124" t="s">
        <v>54</v>
      </c>
      <c r="AV173" s="7" t="s">
        <v>105</v>
      </c>
      <c r="AW173" s="7" t="s">
        <v>21</v>
      </c>
      <c r="AX173" s="7" t="s">
        <v>45</v>
      </c>
      <c r="AY173" s="124" t="s">
        <v>100</v>
      </c>
    </row>
    <row r="174" spans="2:65" s="1" customFormat="1" ht="20.45" customHeight="1" x14ac:dyDescent="0.3">
      <c r="B174" s="73"/>
      <c r="C174" s="102" t="s">
        <v>6</v>
      </c>
      <c r="D174" s="102" t="s">
        <v>101</v>
      </c>
      <c r="E174" s="103" t="s">
        <v>146</v>
      </c>
      <c r="F174" s="153" t="s">
        <v>147</v>
      </c>
      <c r="G174" s="153"/>
      <c r="H174" s="153"/>
      <c r="I174" s="153"/>
      <c r="J174" s="104" t="s">
        <v>136</v>
      </c>
      <c r="K174" s="105">
        <v>41.6</v>
      </c>
      <c r="L174" s="154">
        <v>0</v>
      </c>
      <c r="M174" s="154"/>
      <c r="N174" s="155">
        <f>ROUND(L174*K174,2)</f>
        <v>0</v>
      </c>
      <c r="O174" s="155"/>
      <c r="P174" s="155"/>
      <c r="Q174" s="155"/>
      <c r="R174" s="76"/>
      <c r="T174" s="106" t="s">
        <v>1</v>
      </c>
      <c r="U174" s="29" t="s">
        <v>27</v>
      </c>
      <c r="V174" s="25"/>
      <c r="W174" s="107">
        <f>V174*K174</f>
        <v>0</v>
      </c>
      <c r="X174" s="107">
        <v>1.0300000000000001E-3</v>
      </c>
      <c r="Y174" s="107">
        <f>X174*K174</f>
        <v>4.2848000000000004E-2</v>
      </c>
      <c r="Z174" s="107">
        <v>0</v>
      </c>
      <c r="AA174" s="108">
        <f>Z174*K174</f>
        <v>0</v>
      </c>
      <c r="AR174" s="12" t="s">
        <v>105</v>
      </c>
      <c r="AT174" s="12" t="s">
        <v>101</v>
      </c>
      <c r="AU174" s="12" t="s">
        <v>54</v>
      </c>
      <c r="AY174" s="12" t="s">
        <v>100</v>
      </c>
      <c r="BE174" s="53">
        <f>IF(U174="základní",N174,0)</f>
        <v>0</v>
      </c>
      <c r="BF174" s="53">
        <f>IF(U174="snížená",N174,0)</f>
        <v>0</v>
      </c>
      <c r="BG174" s="53">
        <f>IF(U174="zákl. přenesená",N174,0)</f>
        <v>0</v>
      </c>
      <c r="BH174" s="53">
        <f>IF(U174="sníž. přenesená",N174,0)</f>
        <v>0</v>
      </c>
      <c r="BI174" s="53">
        <f>IF(U174="nulová",N174,0)</f>
        <v>0</v>
      </c>
      <c r="BJ174" s="12" t="s">
        <v>45</v>
      </c>
      <c r="BK174" s="53">
        <f>ROUND(L174*K174,2)</f>
        <v>0</v>
      </c>
      <c r="BL174" s="12" t="s">
        <v>105</v>
      </c>
      <c r="BM174" s="12" t="s">
        <v>308</v>
      </c>
    </row>
    <row r="175" spans="2:65" s="6" customFormat="1" ht="20.45" customHeight="1" x14ac:dyDescent="0.3">
      <c r="B175" s="109"/>
      <c r="C175" s="110"/>
      <c r="D175" s="110"/>
      <c r="E175" s="111" t="s">
        <v>1</v>
      </c>
      <c r="F175" s="149" t="s">
        <v>309</v>
      </c>
      <c r="G175" s="150"/>
      <c r="H175" s="150"/>
      <c r="I175" s="150"/>
      <c r="J175" s="110"/>
      <c r="K175" s="112">
        <v>41.6</v>
      </c>
      <c r="L175" s="110"/>
      <c r="M175" s="110"/>
      <c r="N175" s="110"/>
      <c r="O175" s="110"/>
      <c r="P175" s="110"/>
      <c r="Q175" s="110"/>
      <c r="R175" s="113"/>
      <c r="T175" s="114"/>
      <c r="U175" s="110"/>
      <c r="V175" s="110"/>
      <c r="W175" s="110"/>
      <c r="X175" s="110"/>
      <c r="Y175" s="110"/>
      <c r="Z175" s="110"/>
      <c r="AA175" s="115"/>
      <c r="AT175" s="116" t="s">
        <v>106</v>
      </c>
      <c r="AU175" s="116" t="s">
        <v>54</v>
      </c>
      <c r="AV175" s="6" t="s">
        <v>54</v>
      </c>
      <c r="AW175" s="6" t="s">
        <v>21</v>
      </c>
      <c r="AX175" s="6" t="s">
        <v>44</v>
      </c>
      <c r="AY175" s="116" t="s">
        <v>100</v>
      </c>
    </row>
    <row r="176" spans="2:65" s="7" customFormat="1" ht="20.45" customHeight="1" x14ac:dyDescent="0.3">
      <c r="B176" s="117"/>
      <c r="C176" s="118"/>
      <c r="D176" s="118"/>
      <c r="E176" s="119" t="s">
        <v>1</v>
      </c>
      <c r="F176" s="151" t="s">
        <v>107</v>
      </c>
      <c r="G176" s="152"/>
      <c r="H176" s="152"/>
      <c r="I176" s="152"/>
      <c r="J176" s="118"/>
      <c r="K176" s="120">
        <v>41.6</v>
      </c>
      <c r="L176" s="118"/>
      <c r="M176" s="118"/>
      <c r="N176" s="118"/>
      <c r="O176" s="118"/>
      <c r="P176" s="118"/>
      <c r="Q176" s="118"/>
      <c r="R176" s="121"/>
      <c r="T176" s="122"/>
      <c r="U176" s="118"/>
      <c r="V176" s="118"/>
      <c r="W176" s="118"/>
      <c r="X176" s="118"/>
      <c r="Y176" s="118"/>
      <c r="Z176" s="118"/>
      <c r="AA176" s="123"/>
      <c r="AT176" s="124" t="s">
        <v>106</v>
      </c>
      <c r="AU176" s="124" t="s">
        <v>54</v>
      </c>
      <c r="AV176" s="7" t="s">
        <v>105</v>
      </c>
      <c r="AW176" s="7" t="s">
        <v>21</v>
      </c>
      <c r="AX176" s="7" t="s">
        <v>45</v>
      </c>
      <c r="AY176" s="124" t="s">
        <v>100</v>
      </c>
    </row>
    <row r="177" spans="2:65" s="1" customFormat="1" ht="28.9" customHeight="1" x14ac:dyDescent="0.3">
      <c r="B177" s="73"/>
      <c r="C177" s="102" t="s">
        <v>148</v>
      </c>
      <c r="D177" s="102" t="s">
        <v>101</v>
      </c>
      <c r="E177" s="103" t="s">
        <v>149</v>
      </c>
      <c r="F177" s="153" t="s">
        <v>150</v>
      </c>
      <c r="G177" s="153"/>
      <c r="H177" s="153"/>
      <c r="I177" s="153"/>
      <c r="J177" s="104" t="s">
        <v>136</v>
      </c>
      <c r="K177" s="105">
        <v>41.6</v>
      </c>
      <c r="L177" s="154">
        <v>0</v>
      </c>
      <c r="M177" s="154"/>
      <c r="N177" s="155">
        <f>ROUND(L177*K177,2)</f>
        <v>0</v>
      </c>
      <c r="O177" s="155"/>
      <c r="P177" s="155"/>
      <c r="Q177" s="155"/>
      <c r="R177" s="76"/>
      <c r="T177" s="106" t="s">
        <v>1</v>
      </c>
      <c r="U177" s="29" t="s">
        <v>27</v>
      </c>
      <c r="V177" s="25"/>
      <c r="W177" s="107">
        <f>V177*K177</f>
        <v>0</v>
      </c>
      <c r="X177" s="107">
        <v>0</v>
      </c>
      <c r="Y177" s="107">
        <f>X177*K177</f>
        <v>0</v>
      </c>
      <c r="Z177" s="107">
        <v>0</v>
      </c>
      <c r="AA177" s="108">
        <f>Z177*K177</f>
        <v>0</v>
      </c>
      <c r="AR177" s="12" t="s">
        <v>105</v>
      </c>
      <c r="AT177" s="12" t="s">
        <v>101</v>
      </c>
      <c r="AU177" s="12" t="s">
        <v>54</v>
      </c>
      <c r="AY177" s="12" t="s">
        <v>100</v>
      </c>
      <c r="BE177" s="53">
        <f>IF(U177="základní",N177,0)</f>
        <v>0</v>
      </c>
      <c r="BF177" s="53">
        <f>IF(U177="snížená",N177,0)</f>
        <v>0</v>
      </c>
      <c r="BG177" s="53">
        <f>IF(U177="zákl. přenesená",N177,0)</f>
        <v>0</v>
      </c>
      <c r="BH177" s="53">
        <f>IF(U177="sníž. přenesená",N177,0)</f>
        <v>0</v>
      </c>
      <c r="BI177" s="53">
        <f>IF(U177="nulová",N177,0)</f>
        <v>0</v>
      </c>
      <c r="BJ177" s="12" t="s">
        <v>45</v>
      </c>
      <c r="BK177" s="53">
        <f>ROUND(L177*K177,2)</f>
        <v>0</v>
      </c>
      <c r="BL177" s="12" t="s">
        <v>105</v>
      </c>
      <c r="BM177" s="12" t="s">
        <v>310</v>
      </c>
    </row>
    <row r="178" spans="2:65" s="6" customFormat="1" ht="20.45" customHeight="1" x14ac:dyDescent="0.3">
      <c r="B178" s="109"/>
      <c r="C178" s="110"/>
      <c r="D178" s="110"/>
      <c r="E178" s="111" t="s">
        <v>1</v>
      </c>
      <c r="F178" s="149" t="s">
        <v>311</v>
      </c>
      <c r="G178" s="150"/>
      <c r="H178" s="150"/>
      <c r="I178" s="150"/>
      <c r="J178" s="110"/>
      <c r="K178" s="112">
        <v>41.6</v>
      </c>
      <c r="L178" s="110"/>
      <c r="M178" s="110"/>
      <c r="N178" s="110"/>
      <c r="O178" s="110"/>
      <c r="P178" s="110"/>
      <c r="Q178" s="110"/>
      <c r="R178" s="113"/>
      <c r="T178" s="114"/>
      <c r="U178" s="110"/>
      <c r="V178" s="110"/>
      <c r="W178" s="110"/>
      <c r="X178" s="110"/>
      <c r="Y178" s="110"/>
      <c r="Z178" s="110"/>
      <c r="AA178" s="115"/>
      <c r="AT178" s="116" t="s">
        <v>106</v>
      </c>
      <c r="AU178" s="116" t="s">
        <v>54</v>
      </c>
      <c r="AV178" s="6" t="s">
        <v>54</v>
      </c>
      <c r="AW178" s="6" t="s">
        <v>21</v>
      </c>
      <c r="AX178" s="6" t="s">
        <v>44</v>
      </c>
      <c r="AY178" s="116" t="s">
        <v>100</v>
      </c>
    </row>
    <row r="179" spans="2:65" s="7" customFormat="1" ht="20.45" customHeight="1" x14ac:dyDescent="0.3">
      <c r="B179" s="117"/>
      <c r="C179" s="118"/>
      <c r="D179" s="118"/>
      <c r="E179" s="119" t="s">
        <v>1</v>
      </c>
      <c r="F179" s="151" t="s">
        <v>107</v>
      </c>
      <c r="G179" s="152"/>
      <c r="H179" s="152"/>
      <c r="I179" s="152"/>
      <c r="J179" s="118"/>
      <c r="K179" s="120">
        <v>41.6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106</v>
      </c>
      <c r="AU179" s="124" t="s">
        <v>54</v>
      </c>
      <c r="AV179" s="7" t="s">
        <v>105</v>
      </c>
      <c r="AW179" s="7" t="s">
        <v>21</v>
      </c>
      <c r="AX179" s="7" t="s">
        <v>45</v>
      </c>
      <c r="AY179" s="124" t="s">
        <v>100</v>
      </c>
    </row>
    <row r="180" spans="2:65" s="1" customFormat="1" ht="28.9" customHeight="1" x14ac:dyDescent="0.3">
      <c r="B180" s="73"/>
      <c r="C180" s="102" t="s">
        <v>151</v>
      </c>
      <c r="D180" s="102" t="s">
        <v>101</v>
      </c>
      <c r="E180" s="103" t="s">
        <v>152</v>
      </c>
      <c r="F180" s="153" t="s">
        <v>153</v>
      </c>
      <c r="G180" s="153"/>
      <c r="H180" s="153"/>
      <c r="I180" s="153"/>
      <c r="J180" s="104" t="s">
        <v>104</v>
      </c>
      <c r="K180" s="105">
        <v>607.5</v>
      </c>
      <c r="L180" s="154">
        <v>0</v>
      </c>
      <c r="M180" s="154"/>
      <c r="N180" s="155">
        <f>ROUND(L180*K180,2)</f>
        <v>0</v>
      </c>
      <c r="O180" s="155"/>
      <c r="P180" s="155"/>
      <c r="Q180" s="155"/>
      <c r="R180" s="76"/>
      <c r="T180" s="106" t="s">
        <v>1</v>
      </c>
      <c r="U180" s="29" t="s">
        <v>27</v>
      </c>
      <c r="V180" s="25"/>
      <c r="W180" s="107">
        <f>V180*K180</f>
        <v>0</v>
      </c>
      <c r="X180" s="107">
        <v>2.45329</v>
      </c>
      <c r="Y180" s="107">
        <f>X180*K180</f>
        <v>1490.373675</v>
      </c>
      <c r="Z180" s="107">
        <v>0</v>
      </c>
      <c r="AA180" s="108">
        <f>Z180*K180</f>
        <v>0</v>
      </c>
      <c r="AR180" s="12" t="s">
        <v>105</v>
      </c>
      <c r="AT180" s="12" t="s">
        <v>101</v>
      </c>
      <c r="AU180" s="12" t="s">
        <v>54</v>
      </c>
      <c r="AY180" s="12" t="s">
        <v>100</v>
      </c>
      <c r="BE180" s="53">
        <f>IF(U180="základní",N180,0)</f>
        <v>0</v>
      </c>
      <c r="BF180" s="53">
        <f>IF(U180="snížená",N180,0)</f>
        <v>0</v>
      </c>
      <c r="BG180" s="53">
        <f>IF(U180="zákl. přenesená",N180,0)</f>
        <v>0</v>
      </c>
      <c r="BH180" s="53">
        <f>IF(U180="sníž. přenesená",N180,0)</f>
        <v>0</v>
      </c>
      <c r="BI180" s="53">
        <f>IF(U180="nulová",N180,0)</f>
        <v>0</v>
      </c>
      <c r="BJ180" s="12" t="s">
        <v>45</v>
      </c>
      <c r="BK180" s="53">
        <f>ROUND(L180*K180,2)</f>
        <v>0</v>
      </c>
      <c r="BL180" s="12" t="s">
        <v>105</v>
      </c>
      <c r="BM180" s="12" t="s">
        <v>312</v>
      </c>
    </row>
    <row r="181" spans="2:65" s="6" customFormat="1" ht="20.45" customHeight="1" x14ac:dyDescent="0.3">
      <c r="B181" s="109"/>
      <c r="C181" s="110"/>
      <c r="D181" s="110"/>
      <c r="E181" s="111" t="s">
        <v>1</v>
      </c>
      <c r="F181" s="149" t="s">
        <v>313</v>
      </c>
      <c r="G181" s="150"/>
      <c r="H181" s="150"/>
      <c r="I181" s="150"/>
      <c r="J181" s="110"/>
      <c r="K181" s="112">
        <v>607.5</v>
      </c>
      <c r="L181" s="110"/>
      <c r="M181" s="110"/>
      <c r="N181" s="110"/>
      <c r="O181" s="110"/>
      <c r="P181" s="110"/>
      <c r="Q181" s="110"/>
      <c r="R181" s="113"/>
      <c r="T181" s="114"/>
      <c r="U181" s="110"/>
      <c r="V181" s="110"/>
      <c r="W181" s="110"/>
      <c r="X181" s="110"/>
      <c r="Y181" s="110"/>
      <c r="Z181" s="110"/>
      <c r="AA181" s="115"/>
      <c r="AT181" s="116" t="s">
        <v>106</v>
      </c>
      <c r="AU181" s="116" t="s">
        <v>54</v>
      </c>
      <c r="AV181" s="6" t="s">
        <v>54</v>
      </c>
      <c r="AW181" s="6" t="s">
        <v>21</v>
      </c>
      <c r="AX181" s="6" t="s">
        <v>44</v>
      </c>
      <c r="AY181" s="116" t="s">
        <v>100</v>
      </c>
    </row>
    <row r="182" spans="2:65" s="7" customFormat="1" ht="20.45" customHeight="1" x14ac:dyDescent="0.3">
      <c r="B182" s="117"/>
      <c r="C182" s="118"/>
      <c r="D182" s="118"/>
      <c r="E182" s="119" t="s">
        <v>1</v>
      </c>
      <c r="F182" s="151" t="s">
        <v>107</v>
      </c>
      <c r="G182" s="152"/>
      <c r="H182" s="152"/>
      <c r="I182" s="152"/>
      <c r="J182" s="118"/>
      <c r="K182" s="120">
        <v>607.5</v>
      </c>
      <c r="L182" s="118"/>
      <c r="M182" s="118"/>
      <c r="N182" s="118"/>
      <c r="O182" s="118"/>
      <c r="P182" s="118"/>
      <c r="Q182" s="118"/>
      <c r="R182" s="121"/>
      <c r="T182" s="122"/>
      <c r="U182" s="118"/>
      <c r="V182" s="118"/>
      <c r="W182" s="118"/>
      <c r="X182" s="118"/>
      <c r="Y182" s="118"/>
      <c r="Z182" s="118"/>
      <c r="AA182" s="123"/>
      <c r="AT182" s="124" t="s">
        <v>106</v>
      </c>
      <c r="AU182" s="124" t="s">
        <v>54</v>
      </c>
      <c r="AV182" s="7" t="s">
        <v>105</v>
      </c>
      <c r="AW182" s="7" t="s">
        <v>21</v>
      </c>
      <c r="AX182" s="7" t="s">
        <v>45</v>
      </c>
      <c r="AY182" s="124" t="s">
        <v>100</v>
      </c>
    </row>
    <row r="183" spans="2:65" s="1" customFormat="1" ht="20.45" customHeight="1" x14ac:dyDescent="0.3">
      <c r="B183" s="73"/>
      <c r="C183" s="102" t="s">
        <v>154</v>
      </c>
      <c r="D183" s="102" t="s">
        <v>101</v>
      </c>
      <c r="E183" s="103" t="s">
        <v>155</v>
      </c>
      <c r="F183" s="153" t="s">
        <v>156</v>
      </c>
      <c r="G183" s="153"/>
      <c r="H183" s="153"/>
      <c r="I183" s="153"/>
      <c r="J183" s="104" t="s">
        <v>136</v>
      </c>
      <c r="K183" s="105">
        <v>744.7</v>
      </c>
      <c r="L183" s="154">
        <v>0</v>
      </c>
      <c r="M183" s="154"/>
      <c r="N183" s="155">
        <f>ROUND(L183*K183,2)</f>
        <v>0</v>
      </c>
      <c r="O183" s="155"/>
      <c r="P183" s="155"/>
      <c r="Q183" s="155"/>
      <c r="R183" s="76"/>
      <c r="T183" s="106" t="s">
        <v>1</v>
      </c>
      <c r="U183" s="29" t="s">
        <v>27</v>
      </c>
      <c r="V183" s="25"/>
      <c r="W183" s="107">
        <f>V183*K183</f>
        <v>0</v>
      </c>
      <c r="X183" s="107">
        <v>1.0300000000000001E-3</v>
      </c>
      <c r="Y183" s="107">
        <f>X183*K183</f>
        <v>0.76704100000000008</v>
      </c>
      <c r="Z183" s="107">
        <v>0</v>
      </c>
      <c r="AA183" s="108">
        <f>Z183*K183</f>
        <v>0</v>
      </c>
      <c r="AR183" s="12" t="s">
        <v>105</v>
      </c>
      <c r="AT183" s="12" t="s">
        <v>101</v>
      </c>
      <c r="AU183" s="12" t="s">
        <v>54</v>
      </c>
      <c r="AY183" s="12" t="s">
        <v>100</v>
      </c>
      <c r="BE183" s="53">
        <f>IF(U183="základní",N183,0)</f>
        <v>0</v>
      </c>
      <c r="BF183" s="53">
        <f>IF(U183="snížená",N183,0)</f>
        <v>0</v>
      </c>
      <c r="BG183" s="53">
        <f>IF(U183="zákl. přenesená",N183,0)</f>
        <v>0</v>
      </c>
      <c r="BH183" s="53">
        <f>IF(U183="sníž. přenesená",N183,0)</f>
        <v>0</v>
      </c>
      <c r="BI183" s="53">
        <f>IF(U183="nulová",N183,0)</f>
        <v>0</v>
      </c>
      <c r="BJ183" s="12" t="s">
        <v>45</v>
      </c>
      <c r="BK183" s="53">
        <f>ROUND(L183*K183,2)</f>
        <v>0</v>
      </c>
      <c r="BL183" s="12" t="s">
        <v>105</v>
      </c>
      <c r="BM183" s="12" t="s">
        <v>314</v>
      </c>
    </row>
    <row r="184" spans="2:65" s="6" customFormat="1" ht="20.45" customHeight="1" x14ac:dyDescent="0.3">
      <c r="B184" s="109"/>
      <c r="C184" s="110"/>
      <c r="D184" s="110"/>
      <c r="E184" s="111" t="s">
        <v>1</v>
      </c>
      <c r="F184" s="149" t="s">
        <v>315</v>
      </c>
      <c r="G184" s="150"/>
      <c r="H184" s="150"/>
      <c r="I184" s="150"/>
      <c r="J184" s="110"/>
      <c r="K184" s="112">
        <v>744.7</v>
      </c>
      <c r="L184" s="110"/>
      <c r="M184" s="110"/>
      <c r="N184" s="110"/>
      <c r="O184" s="110"/>
      <c r="P184" s="110"/>
      <c r="Q184" s="110"/>
      <c r="R184" s="113"/>
      <c r="T184" s="114"/>
      <c r="U184" s="110"/>
      <c r="V184" s="110"/>
      <c r="W184" s="110"/>
      <c r="X184" s="110"/>
      <c r="Y184" s="110"/>
      <c r="Z184" s="110"/>
      <c r="AA184" s="115"/>
      <c r="AT184" s="116" t="s">
        <v>106</v>
      </c>
      <c r="AU184" s="116" t="s">
        <v>54</v>
      </c>
      <c r="AV184" s="6" t="s">
        <v>54</v>
      </c>
      <c r="AW184" s="6" t="s">
        <v>21</v>
      </c>
      <c r="AX184" s="6" t="s">
        <v>44</v>
      </c>
      <c r="AY184" s="116" t="s">
        <v>100</v>
      </c>
    </row>
    <row r="185" spans="2:65" s="7" customFormat="1" ht="20.45" customHeight="1" x14ac:dyDescent="0.3">
      <c r="B185" s="117"/>
      <c r="C185" s="118"/>
      <c r="D185" s="118"/>
      <c r="E185" s="119" t="s">
        <v>1</v>
      </c>
      <c r="F185" s="151" t="s">
        <v>107</v>
      </c>
      <c r="G185" s="152"/>
      <c r="H185" s="152"/>
      <c r="I185" s="152"/>
      <c r="J185" s="118"/>
      <c r="K185" s="120">
        <v>744.7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106</v>
      </c>
      <c r="AU185" s="124" t="s">
        <v>54</v>
      </c>
      <c r="AV185" s="7" t="s">
        <v>105</v>
      </c>
      <c r="AW185" s="7" t="s">
        <v>21</v>
      </c>
      <c r="AX185" s="7" t="s">
        <v>45</v>
      </c>
      <c r="AY185" s="124" t="s">
        <v>100</v>
      </c>
    </row>
    <row r="186" spans="2:65" s="1" customFormat="1" ht="28.9" customHeight="1" x14ac:dyDescent="0.3">
      <c r="B186" s="73"/>
      <c r="C186" s="102" t="s">
        <v>157</v>
      </c>
      <c r="D186" s="102" t="s">
        <v>101</v>
      </c>
      <c r="E186" s="103" t="s">
        <v>158</v>
      </c>
      <c r="F186" s="153" t="s">
        <v>159</v>
      </c>
      <c r="G186" s="153"/>
      <c r="H186" s="153"/>
      <c r="I186" s="153"/>
      <c r="J186" s="104" t="s">
        <v>136</v>
      </c>
      <c r="K186" s="105">
        <v>744.7</v>
      </c>
      <c r="L186" s="154">
        <v>0</v>
      </c>
      <c r="M186" s="154"/>
      <c r="N186" s="155">
        <f>ROUND(L186*K186,2)</f>
        <v>0</v>
      </c>
      <c r="O186" s="155"/>
      <c r="P186" s="155"/>
      <c r="Q186" s="155"/>
      <c r="R186" s="76"/>
      <c r="T186" s="106" t="s">
        <v>1</v>
      </c>
      <c r="U186" s="29" t="s">
        <v>27</v>
      </c>
      <c r="V186" s="25"/>
      <c r="W186" s="107">
        <f>V186*K186</f>
        <v>0</v>
      </c>
      <c r="X186" s="107">
        <v>0</v>
      </c>
      <c r="Y186" s="107">
        <f>X186*K186</f>
        <v>0</v>
      </c>
      <c r="Z186" s="107">
        <v>0</v>
      </c>
      <c r="AA186" s="108">
        <f>Z186*K186</f>
        <v>0</v>
      </c>
      <c r="AR186" s="12" t="s">
        <v>105</v>
      </c>
      <c r="AT186" s="12" t="s">
        <v>101</v>
      </c>
      <c r="AU186" s="12" t="s">
        <v>54</v>
      </c>
      <c r="AY186" s="12" t="s">
        <v>100</v>
      </c>
      <c r="BE186" s="53">
        <f>IF(U186="základní",N186,0)</f>
        <v>0</v>
      </c>
      <c r="BF186" s="53">
        <f>IF(U186="snížená",N186,0)</f>
        <v>0</v>
      </c>
      <c r="BG186" s="53">
        <f>IF(U186="zákl. přenesená",N186,0)</f>
        <v>0</v>
      </c>
      <c r="BH186" s="53">
        <f>IF(U186="sníž. přenesená",N186,0)</f>
        <v>0</v>
      </c>
      <c r="BI186" s="53">
        <f>IF(U186="nulová",N186,0)</f>
        <v>0</v>
      </c>
      <c r="BJ186" s="12" t="s">
        <v>45</v>
      </c>
      <c r="BK186" s="53">
        <f>ROUND(L186*K186,2)</f>
        <v>0</v>
      </c>
      <c r="BL186" s="12" t="s">
        <v>105</v>
      </c>
      <c r="BM186" s="12" t="s">
        <v>316</v>
      </c>
    </row>
    <row r="187" spans="2:65" s="6" customFormat="1" ht="20.45" customHeight="1" x14ac:dyDescent="0.3">
      <c r="B187" s="109"/>
      <c r="C187" s="110"/>
      <c r="D187" s="110"/>
      <c r="E187" s="111" t="s">
        <v>1</v>
      </c>
      <c r="F187" s="149" t="s">
        <v>315</v>
      </c>
      <c r="G187" s="150"/>
      <c r="H187" s="150"/>
      <c r="I187" s="150"/>
      <c r="J187" s="110"/>
      <c r="K187" s="112">
        <v>744.7</v>
      </c>
      <c r="L187" s="110"/>
      <c r="M187" s="110"/>
      <c r="N187" s="110"/>
      <c r="O187" s="110"/>
      <c r="P187" s="110"/>
      <c r="Q187" s="110"/>
      <c r="R187" s="113"/>
      <c r="T187" s="114"/>
      <c r="U187" s="110"/>
      <c r="V187" s="110"/>
      <c r="W187" s="110"/>
      <c r="X187" s="110"/>
      <c r="Y187" s="110"/>
      <c r="Z187" s="110"/>
      <c r="AA187" s="115"/>
      <c r="AT187" s="116" t="s">
        <v>106</v>
      </c>
      <c r="AU187" s="116" t="s">
        <v>54</v>
      </c>
      <c r="AV187" s="6" t="s">
        <v>54</v>
      </c>
      <c r="AW187" s="6" t="s">
        <v>21</v>
      </c>
      <c r="AX187" s="6" t="s">
        <v>44</v>
      </c>
      <c r="AY187" s="116" t="s">
        <v>100</v>
      </c>
    </row>
    <row r="188" spans="2:65" s="7" customFormat="1" ht="20.45" customHeight="1" x14ac:dyDescent="0.3">
      <c r="B188" s="117"/>
      <c r="C188" s="118"/>
      <c r="D188" s="118"/>
      <c r="E188" s="119" t="s">
        <v>1</v>
      </c>
      <c r="F188" s="151" t="s">
        <v>107</v>
      </c>
      <c r="G188" s="152"/>
      <c r="H188" s="152"/>
      <c r="I188" s="152"/>
      <c r="J188" s="118"/>
      <c r="K188" s="120">
        <v>744.7</v>
      </c>
      <c r="L188" s="118"/>
      <c r="M188" s="118"/>
      <c r="N188" s="118"/>
      <c r="O188" s="118"/>
      <c r="P188" s="118"/>
      <c r="Q188" s="118"/>
      <c r="R188" s="121"/>
      <c r="T188" s="122"/>
      <c r="U188" s="118"/>
      <c r="V188" s="118"/>
      <c r="W188" s="118"/>
      <c r="X188" s="118"/>
      <c r="Y188" s="118"/>
      <c r="Z188" s="118"/>
      <c r="AA188" s="123"/>
      <c r="AT188" s="124" t="s">
        <v>106</v>
      </c>
      <c r="AU188" s="124" t="s">
        <v>54</v>
      </c>
      <c r="AV188" s="7" t="s">
        <v>105</v>
      </c>
      <c r="AW188" s="7" t="s">
        <v>21</v>
      </c>
      <c r="AX188" s="7" t="s">
        <v>45</v>
      </c>
      <c r="AY188" s="124" t="s">
        <v>100</v>
      </c>
    </row>
    <row r="189" spans="2:65" s="1" customFormat="1" ht="28.9" customHeight="1" x14ac:dyDescent="0.3">
      <c r="B189" s="73"/>
      <c r="C189" s="102" t="s">
        <v>160</v>
      </c>
      <c r="D189" s="102" t="s">
        <v>101</v>
      </c>
      <c r="E189" s="103" t="s">
        <v>161</v>
      </c>
      <c r="F189" s="153" t="s">
        <v>162</v>
      </c>
      <c r="G189" s="153"/>
      <c r="H189" s="153"/>
      <c r="I189" s="153"/>
      <c r="J189" s="104" t="s">
        <v>163</v>
      </c>
      <c r="K189" s="105">
        <v>36.688000000000002</v>
      </c>
      <c r="L189" s="154">
        <v>0</v>
      </c>
      <c r="M189" s="154"/>
      <c r="N189" s="155">
        <f>ROUND(L189*K189,2)</f>
        <v>0</v>
      </c>
      <c r="O189" s="155"/>
      <c r="P189" s="155"/>
      <c r="Q189" s="155"/>
      <c r="R189" s="76"/>
      <c r="T189" s="106" t="s">
        <v>1</v>
      </c>
      <c r="U189" s="29" t="s">
        <v>27</v>
      </c>
      <c r="V189" s="25"/>
      <c r="W189" s="107">
        <f>V189*K189</f>
        <v>0</v>
      </c>
      <c r="X189" s="107">
        <v>1.0601700000000001</v>
      </c>
      <c r="Y189" s="107">
        <f>X189*K189</f>
        <v>38.895516960000002</v>
      </c>
      <c r="Z189" s="107">
        <v>0</v>
      </c>
      <c r="AA189" s="108">
        <f>Z189*K189</f>
        <v>0</v>
      </c>
      <c r="AR189" s="12" t="s">
        <v>105</v>
      </c>
      <c r="AT189" s="12" t="s">
        <v>101</v>
      </c>
      <c r="AU189" s="12" t="s">
        <v>54</v>
      </c>
      <c r="AY189" s="12" t="s">
        <v>100</v>
      </c>
      <c r="BE189" s="53">
        <f>IF(U189="základní",N189,0)</f>
        <v>0</v>
      </c>
      <c r="BF189" s="53">
        <f>IF(U189="snížená",N189,0)</f>
        <v>0</v>
      </c>
      <c r="BG189" s="53">
        <f>IF(U189="zákl. přenesená",N189,0)</f>
        <v>0</v>
      </c>
      <c r="BH189" s="53">
        <f>IF(U189="sníž. přenesená",N189,0)</f>
        <v>0</v>
      </c>
      <c r="BI189" s="53">
        <f>IF(U189="nulová",N189,0)</f>
        <v>0</v>
      </c>
      <c r="BJ189" s="12" t="s">
        <v>45</v>
      </c>
      <c r="BK189" s="53">
        <f>ROUND(L189*K189,2)</f>
        <v>0</v>
      </c>
      <c r="BL189" s="12" t="s">
        <v>105</v>
      </c>
      <c r="BM189" s="12" t="s">
        <v>317</v>
      </c>
    </row>
    <row r="190" spans="2:65" s="6" customFormat="1" ht="20.45" customHeight="1" x14ac:dyDescent="0.3">
      <c r="B190" s="109"/>
      <c r="C190" s="110"/>
      <c r="D190" s="110"/>
      <c r="E190" s="111" t="s">
        <v>1</v>
      </c>
      <c r="F190" s="149" t="s">
        <v>318</v>
      </c>
      <c r="G190" s="150"/>
      <c r="H190" s="150"/>
      <c r="I190" s="150"/>
      <c r="J190" s="110"/>
      <c r="K190" s="112">
        <v>1.401</v>
      </c>
      <c r="L190" s="110"/>
      <c r="M190" s="110"/>
      <c r="N190" s="110"/>
      <c r="O190" s="110"/>
      <c r="P190" s="110"/>
      <c r="Q190" s="110"/>
      <c r="R190" s="113"/>
      <c r="T190" s="114"/>
      <c r="U190" s="110"/>
      <c r="V190" s="110"/>
      <c r="W190" s="110"/>
      <c r="X190" s="110"/>
      <c r="Y190" s="110"/>
      <c r="Z190" s="110"/>
      <c r="AA190" s="115"/>
      <c r="AT190" s="116" t="s">
        <v>106</v>
      </c>
      <c r="AU190" s="116" t="s">
        <v>54</v>
      </c>
      <c r="AV190" s="6" t="s">
        <v>54</v>
      </c>
      <c r="AW190" s="6" t="s">
        <v>21</v>
      </c>
      <c r="AX190" s="6" t="s">
        <v>44</v>
      </c>
      <c r="AY190" s="116" t="s">
        <v>100</v>
      </c>
    </row>
    <row r="191" spans="2:65" s="6" customFormat="1" ht="20.45" customHeight="1" x14ac:dyDescent="0.3">
      <c r="B191" s="109"/>
      <c r="C191" s="110"/>
      <c r="D191" s="110"/>
      <c r="E191" s="111" t="s">
        <v>1</v>
      </c>
      <c r="F191" s="165" t="s">
        <v>319</v>
      </c>
      <c r="G191" s="166"/>
      <c r="H191" s="166"/>
      <c r="I191" s="166"/>
      <c r="J191" s="110"/>
      <c r="K191" s="112">
        <v>5.4379999999999997</v>
      </c>
      <c r="L191" s="110"/>
      <c r="M191" s="110"/>
      <c r="N191" s="110"/>
      <c r="O191" s="110"/>
      <c r="P191" s="110"/>
      <c r="Q191" s="110"/>
      <c r="R191" s="113"/>
      <c r="T191" s="114"/>
      <c r="U191" s="110"/>
      <c r="V191" s="110"/>
      <c r="W191" s="110"/>
      <c r="X191" s="110"/>
      <c r="Y191" s="110"/>
      <c r="Z191" s="110"/>
      <c r="AA191" s="115"/>
      <c r="AT191" s="116" t="s">
        <v>106</v>
      </c>
      <c r="AU191" s="116" t="s">
        <v>54</v>
      </c>
      <c r="AV191" s="6" t="s">
        <v>54</v>
      </c>
      <c r="AW191" s="6" t="s">
        <v>21</v>
      </c>
      <c r="AX191" s="6" t="s">
        <v>44</v>
      </c>
      <c r="AY191" s="116" t="s">
        <v>100</v>
      </c>
    </row>
    <row r="192" spans="2:65" s="6" customFormat="1" ht="20.45" customHeight="1" x14ac:dyDescent="0.3">
      <c r="B192" s="109"/>
      <c r="C192" s="110"/>
      <c r="D192" s="110"/>
      <c r="E192" s="111" t="s">
        <v>1</v>
      </c>
      <c r="F192" s="165" t="s">
        <v>320</v>
      </c>
      <c r="G192" s="166"/>
      <c r="H192" s="166"/>
      <c r="I192" s="166"/>
      <c r="J192" s="110"/>
      <c r="K192" s="112">
        <v>28.428000000000001</v>
      </c>
      <c r="L192" s="110"/>
      <c r="M192" s="110"/>
      <c r="N192" s="110"/>
      <c r="O192" s="110"/>
      <c r="P192" s="110"/>
      <c r="Q192" s="110"/>
      <c r="R192" s="113"/>
      <c r="T192" s="114"/>
      <c r="U192" s="110"/>
      <c r="V192" s="110"/>
      <c r="W192" s="110"/>
      <c r="X192" s="110"/>
      <c r="Y192" s="110"/>
      <c r="Z192" s="110"/>
      <c r="AA192" s="115"/>
      <c r="AT192" s="116" t="s">
        <v>106</v>
      </c>
      <c r="AU192" s="116" t="s">
        <v>54</v>
      </c>
      <c r="AV192" s="6" t="s">
        <v>54</v>
      </c>
      <c r="AW192" s="6" t="s">
        <v>21</v>
      </c>
      <c r="AX192" s="6" t="s">
        <v>44</v>
      </c>
      <c r="AY192" s="116" t="s">
        <v>100</v>
      </c>
    </row>
    <row r="193" spans="2:65" s="6" customFormat="1" ht="20.45" customHeight="1" x14ac:dyDescent="0.3">
      <c r="B193" s="109"/>
      <c r="C193" s="110"/>
      <c r="D193" s="110"/>
      <c r="E193" s="111" t="s">
        <v>1</v>
      </c>
      <c r="F193" s="165" t="s">
        <v>164</v>
      </c>
      <c r="G193" s="166"/>
      <c r="H193" s="166"/>
      <c r="I193" s="166"/>
      <c r="J193" s="110"/>
      <c r="K193" s="112">
        <v>1.421</v>
      </c>
      <c r="L193" s="110"/>
      <c r="M193" s="110"/>
      <c r="N193" s="110"/>
      <c r="O193" s="110"/>
      <c r="P193" s="110"/>
      <c r="Q193" s="110"/>
      <c r="R193" s="113"/>
      <c r="T193" s="114"/>
      <c r="U193" s="110"/>
      <c r="V193" s="110"/>
      <c r="W193" s="110"/>
      <c r="X193" s="110"/>
      <c r="Y193" s="110"/>
      <c r="Z193" s="110"/>
      <c r="AA193" s="115"/>
      <c r="AT193" s="116" t="s">
        <v>106</v>
      </c>
      <c r="AU193" s="116" t="s">
        <v>54</v>
      </c>
      <c r="AV193" s="6" t="s">
        <v>54</v>
      </c>
      <c r="AW193" s="6" t="s">
        <v>21</v>
      </c>
      <c r="AX193" s="6" t="s">
        <v>44</v>
      </c>
      <c r="AY193" s="116" t="s">
        <v>100</v>
      </c>
    </row>
    <row r="194" spans="2:65" s="7" customFormat="1" ht="20.45" customHeight="1" x14ac:dyDescent="0.3">
      <c r="B194" s="117"/>
      <c r="C194" s="118"/>
      <c r="D194" s="118"/>
      <c r="E194" s="119" t="s">
        <v>1</v>
      </c>
      <c r="F194" s="151" t="s">
        <v>107</v>
      </c>
      <c r="G194" s="152"/>
      <c r="H194" s="152"/>
      <c r="I194" s="152"/>
      <c r="J194" s="118"/>
      <c r="K194" s="120">
        <v>36.688000000000002</v>
      </c>
      <c r="L194" s="118"/>
      <c r="M194" s="118"/>
      <c r="N194" s="118"/>
      <c r="O194" s="118"/>
      <c r="P194" s="118"/>
      <c r="Q194" s="118"/>
      <c r="R194" s="121"/>
      <c r="T194" s="122"/>
      <c r="U194" s="118"/>
      <c r="V194" s="118"/>
      <c r="W194" s="118"/>
      <c r="X194" s="118"/>
      <c r="Y194" s="118"/>
      <c r="Z194" s="118"/>
      <c r="AA194" s="123"/>
      <c r="AT194" s="124" t="s">
        <v>106</v>
      </c>
      <c r="AU194" s="124" t="s">
        <v>54</v>
      </c>
      <c r="AV194" s="7" t="s">
        <v>105</v>
      </c>
      <c r="AW194" s="7" t="s">
        <v>21</v>
      </c>
      <c r="AX194" s="7" t="s">
        <v>45</v>
      </c>
      <c r="AY194" s="124" t="s">
        <v>100</v>
      </c>
    </row>
    <row r="195" spans="2:65" s="1" customFormat="1" ht="20.45" customHeight="1" x14ac:dyDescent="0.3">
      <c r="B195" s="73"/>
      <c r="C195" s="125" t="s">
        <v>5</v>
      </c>
      <c r="D195" s="125" t="s">
        <v>165</v>
      </c>
      <c r="E195" s="126" t="s">
        <v>166</v>
      </c>
      <c r="F195" s="162" t="s">
        <v>167</v>
      </c>
      <c r="G195" s="162"/>
      <c r="H195" s="162"/>
      <c r="I195" s="162"/>
      <c r="J195" s="127" t="s">
        <v>168</v>
      </c>
      <c r="K195" s="128">
        <v>32</v>
      </c>
      <c r="L195" s="163">
        <v>0</v>
      </c>
      <c r="M195" s="163"/>
      <c r="N195" s="164">
        <f>ROUND(L195*K195,2)</f>
        <v>0</v>
      </c>
      <c r="O195" s="155"/>
      <c r="P195" s="155"/>
      <c r="Q195" s="155"/>
      <c r="R195" s="76"/>
      <c r="T195" s="106" t="s">
        <v>1</v>
      </c>
      <c r="U195" s="29" t="s">
        <v>27</v>
      </c>
      <c r="V195" s="25"/>
      <c r="W195" s="107">
        <f>V195*K195</f>
        <v>0</v>
      </c>
      <c r="X195" s="107">
        <v>0</v>
      </c>
      <c r="Y195" s="107">
        <f>X195*K195</f>
        <v>0</v>
      </c>
      <c r="Z195" s="107">
        <v>0</v>
      </c>
      <c r="AA195" s="108">
        <f>Z195*K195</f>
        <v>0</v>
      </c>
      <c r="AR195" s="12" t="s">
        <v>124</v>
      </c>
      <c r="AT195" s="12" t="s">
        <v>165</v>
      </c>
      <c r="AU195" s="12" t="s">
        <v>54</v>
      </c>
      <c r="AY195" s="12" t="s">
        <v>100</v>
      </c>
      <c r="BE195" s="53">
        <f>IF(U195="základní",N195,0)</f>
        <v>0</v>
      </c>
      <c r="BF195" s="53">
        <f>IF(U195="snížená",N195,0)</f>
        <v>0</v>
      </c>
      <c r="BG195" s="53">
        <f>IF(U195="zákl. přenesená",N195,0)</f>
        <v>0</v>
      </c>
      <c r="BH195" s="53">
        <f>IF(U195="sníž. přenesená",N195,0)</f>
        <v>0</v>
      </c>
      <c r="BI195" s="53">
        <f>IF(U195="nulová",N195,0)</f>
        <v>0</v>
      </c>
      <c r="BJ195" s="12" t="s">
        <v>45</v>
      </c>
      <c r="BK195" s="53">
        <f>ROUND(L195*K195,2)</f>
        <v>0</v>
      </c>
      <c r="BL195" s="12" t="s">
        <v>105</v>
      </c>
      <c r="BM195" s="12" t="s">
        <v>321</v>
      </c>
    </row>
    <row r="196" spans="2:65" s="6" customFormat="1" ht="20.45" customHeight="1" x14ac:dyDescent="0.3">
      <c r="B196" s="109"/>
      <c r="C196" s="110"/>
      <c r="D196" s="110"/>
      <c r="E196" s="111" t="s">
        <v>1</v>
      </c>
      <c r="F196" s="149" t="s">
        <v>198</v>
      </c>
      <c r="G196" s="150"/>
      <c r="H196" s="150"/>
      <c r="I196" s="150"/>
      <c r="J196" s="110"/>
      <c r="K196" s="112">
        <v>32</v>
      </c>
      <c r="L196" s="110"/>
      <c r="M196" s="110"/>
      <c r="N196" s="110"/>
      <c r="O196" s="110"/>
      <c r="P196" s="110"/>
      <c r="Q196" s="110"/>
      <c r="R196" s="113"/>
      <c r="T196" s="114"/>
      <c r="U196" s="110"/>
      <c r="V196" s="110"/>
      <c r="W196" s="110"/>
      <c r="X196" s="110"/>
      <c r="Y196" s="110"/>
      <c r="Z196" s="110"/>
      <c r="AA196" s="115"/>
      <c r="AT196" s="116" t="s">
        <v>106</v>
      </c>
      <c r="AU196" s="116" t="s">
        <v>54</v>
      </c>
      <c r="AV196" s="6" t="s">
        <v>54</v>
      </c>
      <c r="AW196" s="6" t="s">
        <v>21</v>
      </c>
      <c r="AX196" s="6" t="s">
        <v>44</v>
      </c>
      <c r="AY196" s="116" t="s">
        <v>100</v>
      </c>
    </row>
    <row r="197" spans="2:65" s="7" customFormat="1" ht="20.45" customHeight="1" x14ac:dyDescent="0.3">
      <c r="B197" s="117"/>
      <c r="C197" s="118"/>
      <c r="D197" s="118"/>
      <c r="E197" s="119" t="s">
        <v>1</v>
      </c>
      <c r="F197" s="151" t="s">
        <v>107</v>
      </c>
      <c r="G197" s="152"/>
      <c r="H197" s="152"/>
      <c r="I197" s="152"/>
      <c r="J197" s="118"/>
      <c r="K197" s="120">
        <v>32</v>
      </c>
      <c r="L197" s="118"/>
      <c r="M197" s="118"/>
      <c r="N197" s="118"/>
      <c r="O197" s="118"/>
      <c r="P197" s="118"/>
      <c r="Q197" s="118"/>
      <c r="R197" s="121"/>
      <c r="T197" s="122"/>
      <c r="U197" s="118"/>
      <c r="V197" s="118"/>
      <c r="W197" s="118"/>
      <c r="X197" s="118"/>
      <c r="Y197" s="118"/>
      <c r="Z197" s="118"/>
      <c r="AA197" s="123"/>
      <c r="AT197" s="124" t="s">
        <v>106</v>
      </c>
      <c r="AU197" s="124" t="s">
        <v>54</v>
      </c>
      <c r="AV197" s="7" t="s">
        <v>105</v>
      </c>
      <c r="AW197" s="7" t="s">
        <v>21</v>
      </c>
      <c r="AX197" s="7" t="s">
        <v>45</v>
      </c>
      <c r="AY197" s="124" t="s">
        <v>100</v>
      </c>
    </row>
    <row r="198" spans="2:65" s="5" customFormat="1" ht="29.85" customHeight="1" x14ac:dyDescent="0.3">
      <c r="B198" s="91"/>
      <c r="C198" s="92"/>
      <c r="D198" s="101" t="s">
        <v>67</v>
      </c>
      <c r="E198" s="101"/>
      <c r="F198" s="101"/>
      <c r="G198" s="101"/>
      <c r="H198" s="101"/>
      <c r="I198" s="101"/>
      <c r="J198" s="101"/>
      <c r="K198" s="101"/>
      <c r="L198" s="101"/>
      <c r="M198" s="101"/>
      <c r="N198" s="158">
        <f>BK198</f>
        <v>0</v>
      </c>
      <c r="O198" s="159"/>
      <c r="P198" s="159"/>
      <c r="Q198" s="159"/>
      <c r="R198" s="94"/>
      <c r="T198" s="95"/>
      <c r="U198" s="92"/>
      <c r="V198" s="92"/>
      <c r="W198" s="96">
        <f>SUM(W199:W240)</f>
        <v>0</v>
      </c>
      <c r="X198" s="92"/>
      <c r="Y198" s="96">
        <f>SUM(Y199:Y240)</f>
        <v>0</v>
      </c>
      <c r="Z198" s="92"/>
      <c r="AA198" s="97">
        <f>SUM(AA199:AA240)</f>
        <v>0</v>
      </c>
      <c r="AR198" s="98" t="s">
        <v>45</v>
      </c>
      <c r="AT198" s="99" t="s">
        <v>43</v>
      </c>
      <c r="AU198" s="99" t="s">
        <v>45</v>
      </c>
      <c r="AY198" s="98" t="s">
        <v>100</v>
      </c>
      <c r="BK198" s="100">
        <f>SUM(BK199:BK240)</f>
        <v>0</v>
      </c>
    </row>
    <row r="199" spans="2:65" s="1" customFormat="1" ht="40.15" customHeight="1" x14ac:dyDescent="0.3">
      <c r="B199" s="73"/>
      <c r="C199" s="102" t="s">
        <v>169</v>
      </c>
      <c r="D199" s="102" t="s">
        <v>101</v>
      </c>
      <c r="E199" s="103" t="s">
        <v>170</v>
      </c>
      <c r="F199" s="153" t="s">
        <v>171</v>
      </c>
      <c r="G199" s="153"/>
      <c r="H199" s="153"/>
      <c r="I199" s="153"/>
      <c r="J199" s="104" t="s">
        <v>136</v>
      </c>
      <c r="K199" s="105">
        <v>3200</v>
      </c>
      <c r="L199" s="154">
        <v>0</v>
      </c>
      <c r="M199" s="154"/>
      <c r="N199" s="155">
        <f>ROUND(L199*K199,2)</f>
        <v>0</v>
      </c>
      <c r="O199" s="155"/>
      <c r="P199" s="155"/>
      <c r="Q199" s="155"/>
      <c r="R199" s="76"/>
      <c r="T199" s="106" t="s">
        <v>1</v>
      </c>
      <c r="U199" s="29" t="s">
        <v>27</v>
      </c>
      <c r="V199" s="25"/>
      <c r="W199" s="107">
        <f>V199*K199</f>
        <v>0</v>
      </c>
      <c r="X199" s="107">
        <v>0</v>
      </c>
      <c r="Y199" s="107">
        <f>X199*K199</f>
        <v>0</v>
      </c>
      <c r="Z199" s="107">
        <v>0</v>
      </c>
      <c r="AA199" s="108">
        <f>Z199*K199</f>
        <v>0</v>
      </c>
      <c r="AR199" s="12" t="s">
        <v>105</v>
      </c>
      <c r="AT199" s="12" t="s">
        <v>101</v>
      </c>
      <c r="AU199" s="12" t="s">
        <v>54</v>
      </c>
      <c r="AY199" s="12" t="s">
        <v>100</v>
      </c>
      <c r="BE199" s="53">
        <f>IF(U199="základní",N199,0)</f>
        <v>0</v>
      </c>
      <c r="BF199" s="53">
        <f>IF(U199="snížená",N199,0)</f>
        <v>0</v>
      </c>
      <c r="BG199" s="53">
        <f>IF(U199="zákl. přenesená",N199,0)</f>
        <v>0</v>
      </c>
      <c r="BH199" s="53">
        <f>IF(U199="sníž. přenesená",N199,0)</f>
        <v>0</v>
      </c>
      <c r="BI199" s="53">
        <f>IF(U199="nulová",N199,0)</f>
        <v>0</v>
      </c>
      <c r="BJ199" s="12" t="s">
        <v>45</v>
      </c>
      <c r="BK199" s="53">
        <f>ROUND(L199*K199,2)</f>
        <v>0</v>
      </c>
      <c r="BL199" s="12" t="s">
        <v>105</v>
      </c>
      <c r="BM199" s="12" t="s">
        <v>322</v>
      </c>
    </row>
    <row r="200" spans="2:65" s="6" customFormat="1" ht="20.45" customHeight="1" x14ac:dyDescent="0.3">
      <c r="B200" s="109"/>
      <c r="C200" s="110"/>
      <c r="D200" s="110"/>
      <c r="E200" s="111" t="s">
        <v>1</v>
      </c>
      <c r="F200" s="149" t="s">
        <v>323</v>
      </c>
      <c r="G200" s="150"/>
      <c r="H200" s="150"/>
      <c r="I200" s="150"/>
      <c r="J200" s="110"/>
      <c r="K200" s="112">
        <v>3200</v>
      </c>
      <c r="L200" s="110"/>
      <c r="M200" s="110"/>
      <c r="N200" s="110"/>
      <c r="O200" s="110"/>
      <c r="P200" s="110"/>
      <c r="Q200" s="110"/>
      <c r="R200" s="113"/>
      <c r="T200" s="114"/>
      <c r="U200" s="110"/>
      <c r="V200" s="110"/>
      <c r="W200" s="110"/>
      <c r="X200" s="110"/>
      <c r="Y200" s="110"/>
      <c r="Z200" s="110"/>
      <c r="AA200" s="115"/>
      <c r="AT200" s="116" t="s">
        <v>106</v>
      </c>
      <c r="AU200" s="116" t="s">
        <v>54</v>
      </c>
      <c r="AV200" s="6" t="s">
        <v>54</v>
      </c>
      <c r="AW200" s="6" t="s">
        <v>21</v>
      </c>
      <c r="AX200" s="6" t="s">
        <v>44</v>
      </c>
      <c r="AY200" s="116" t="s">
        <v>100</v>
      </c>
    </row>
    <row r="201" spans="2:65" s="7" customFormat="1" ht="20.45" customHeight="1" x14ac:dyDescent="0.3">
      <c r="B201" s="117"/>
      <c r="C201" s="118"/>
      <c r="D201" s="118"/>
      <c r="E201" s="119" t="s">
        <v>1</v>
      </c>
      <c r="F201" s="151" t="s">
        <v>107</v>
      </c>
      <c r="G201" s="152"/>
      <c r="H201" s="152"/>
      <c r="I201" s="152"/>
      <c r="J201" s="118"/>
      <c r="K201" s="120">
        <v>3200</v>
      </c>
      <c r="L201" s="118"/>
      <c r="M201" s="118"/>
      <c r="N201" s="118"/>
      <c r="O201" s="118"/>
      <c r="P201" s="118"/>
      <c r="Q201" s="118"/>
      <c r="R201" s="121"/>
      <c r="T201" s="122"/>
      <c r="U201" s="118"/>
      <c r="V201" s="118"/>
      <c r="W201" s="118"/>
      <c r="X201" s="118"/>
      <c r="Y201" s="118"/>
      <c r="Z201" s="118"/>
      <c r="AA201" s="123"/>
      <c r="AT201" s="124" t="s">
        <v>106</v>
      </c>
      <c r="AU201" s="124" t="s">
        <v>54</v>
      </c>
      <c r="AV201" s="7" t="s">
        <v>105</v>
      </c>
      <c r="AW201" s="7" t="s">
        <v>21</v>
      </c>
      <c r="AX201" s="7" t="s">
        <v>45</v>
      </c>
      <c r="AY201" s="124" t="s">
        <v>100</v>
      </c>
    </row>
    <row r="202" spans="2:65" s="1" customFormat="1" ht="40.15" customHeight="1" x14ac:dyDescent="0.3">
      <c r="B202" s="73"/>
      <c r="C202" s="102" t="s">
        <v>172</v>
      </c>
      <c r="D202" s="102" t="s">
        <v>101</v>
      </c>
      <c r="E202" s="103" t="s">
        <v>173</v>
      </c>
      <c r="F202" s="153" t="s">
        <v>174</v>
      </c>
      <c r="G202" s="153"/>
      <c r="H202" s="153"/>
      <c r="I202" s="153"/>
      <c r="J202" s="104" t="s">
        <v>136</v>
      </c>
      <c r="K202" s="105">
        <v>198400</v>
      </c>
      <c r="L202" s="154">
        <v>0</v>
      </c>
      <c r="M202" s="154"/>
      <c r="N202" s="155">
        <f>ROUND(L202*K202,2)</f>
        <v>0</v>
      </c>
      <c r="O202" s="155"/>
      <c r="P202" s="155"/>
      <c r="Q202" s="155"/>
      <c r="R202" s="76"/>
      <c r="T202" s="106" t="s">
        <v>1</v>
      </c>
      <c r="U202" s="29" t="s">
        <v>27</v>
      </c>
      <c r="V202" s="25"/>
      <c r="W202" s="107">
        <f>V202*K202</f>
        <v>0</v>
      </c>
      <c r="X202" s="107">
        <v>0</v>
      </c>
      <c r="Y202" s="107">
        <f>X202*K202</f>
        <v>0</v>
      </c>
      <c r="Z202" s="107">
        <v>0</v>
      </c>
      <c r="AA202" s="108">
        <f>Z202*K202</f>
        <v>0</v>
      </c>
      <c r="AR202" s="12" t="s">
        <v>105</v>
      </c>
      <c r="AT202" s="12" t="s">
        <v>101</v>
      </c>
      <c r="AU202" s="12" t="s">
        <v>54</v>
      </c>
      <c r="AY202" s="12" t="s">
        <v>100</v>
      </c>
      <c r="BE202" s="53">
        <f>IF(U202="základní",N202,0)</f>
        <v>0</v>
      </c>
      <c r="BF202" s="53">
        <f>IF(U202="snížená",N202,0)</f>
        <v>0</v>
      </c>
      <c r="BG202" s="53">
        <f>IF(U202="zákl. přenesená",N202,0)</f>
        <v>0</v>
      </c>
      <c r="BH202" s="53">
        <f>IF(U202="sníž. přenesená",N202,0)</f>
        <v>0</v>
      </c>
      <c r="BI202" s="53">
        <f>IF(U202="nulová",N202,0)</f>
        <v>0</v>
      </c>
      <c r="BJ202" s="12" t="s">
        <v>45</v>
      </c>
      <c r="BK202" s="53">
        <f>ROUND(L202*K202,2)</f>
        <v>0</v>
      </c>
      <c r="BL202" s="12" t="s">
        <v>105</v>
      </c>
      <c r="BM202" s="12" t="s">
        <v>324</v>
      </c>
    </row>
    <row r="203" spans="2:65" s="6" customFormat="1" ht="20.45" customHeight="1" x14ac:dyDescent="0.3">
      <c r="B203" s="109"/>
      <c r="C203" s="110"/>
      <c r="D203" s="110"/>
      <c r="E203" s="111" t="s">
        <v>1</v>
      </c>
      <c r="F203" s="149" t="s">
        <v>325</v>
      </c>
      <c r="G203" s="150"/>
      <c r="H203" s="150"/>
      <c r="I203" s="150"/>
      <c r="J203" s="110"/>
      <c r="K203" s="112">
        <v>198400</v>
      </c>
      <c r="L203" s="110"/>
      <c r="M203" s="110"/>
      <c r="N203" s="110"/>
      <c r="O203" s="110"/>
      <c r="P203" s="110"/>
      <c r="Q203" s="110"/>
      <c r="R203" s="113"/>
      <c r="T203" s="114"/>
      <c r="U203" s="110"/>
      <c r="V203" s="110"/>
      <c r="W203" s="110"/>
      <c r="X203" s="110"/>
      <c r="Y203" s="110"/>
      <c r="Z203" s="110"/>
      <c r="AA203" s="115"/>
      <c r="AT203" s="116" t="s">
        <v>106</v>
      </c>
      <c r="AU203" s="116" t="s">
        <v>54</v>
      </c>
      <c r="AV203" s="6" t="s">
        <v>54</v>
      </c>
      <c r="AW203" s="6" t="s">
        <v>21</v>
      </c>
      <c r="AX203" s="6" t="s">
        <v>44</v>
      </c>
      <c r="AY203" s="116" t="s">
        <v>100</v>
      </c>
    </row>
    <row r="204" spans="2:65" s="7" customFormat="1" ht="20.45" customHeight="1" x14ac:dyDescent="0.3">
      <c r="B204" s="117"/>
      <c r="C204" s="118"/>
      <c r="D204" s="118"/>
      <c r="E204" s="119" t="s">
        <v>1</v>
      </c>
      <c r="F204" s="151" t="s">
        <v>107</v>
      </c>
      <c r="G204" s="152"/>
      <c r="H204" s="152"/>
      <c r="I204" s="152"/>
      <c r="J204" s="118"/>
      <c r="K204" s="120">
        <v>198400</v>
      </c>
      <c r="L204" s="118"/>
      <c r="M204" s="118"/>
      <c r="N204" s="118"/>
      <c r="O204" s="118"/>
      <c r="P204" s="118"/>
      <c r="Q204" s="118"/>
      <c r="R204" s="121"/>
      <c r="T204" s="122"/>
      <c r="U204" s="118"/>
      <c r="V204" s="118"/>
      <c r="W204" s="118"/>
      <c r="X204" s="118"/>
      <c r="Y204" s="118"/>
      <c r="Z204" s="118"/>
      <c r="AA204" s="123"/>
      <c r="AT204" s="124" t="s">
        <v>106</v>
      </c>
      <c r="AU204" s="124" t="s">
        <v>54</v>
      </c>
      <c r="AV204" s="7" t="s">
        <v>105</v>
      </c>
      <c r="AW204" s="7" t="s">
        <v>21</v>
      </c>
      <c r="AX204" s="7" t="s">
        <v>45</v>
      </c>
      <c r="AY204" s="124" t="s">
        <v>100</v>
      </c>
    </row>
    <row r="205" spans="2:65" s="1" customFormat="1" ht="40.15" customHeight="1" x14ac:dyDescent="0.3">
      <c r="B205" s="73"/>
      <c r="C205" s="102" t="s">
        <v>175</v>
      </c>
      <c r="D205" s="102" t="s">
        <v>101</v>
      </c>
      <c r="E205" s="103" t="s">
        <v>176</v>
      </c>
      <c r="F205" s="153" t="s">
        <v>177</v>
      </c>
      <c r="G205" s="153"/>
      <c r="H205" s="153"/>
      <c r="I205" s="153"/>
      <c r="J205" s="104" t="s">
        <v>136</v>
      </c>
      <c r="K205" s="105">
        <v>3200</v>
      </c>
      <c r="L205" s="154">
        <v>0</v>
      </c>
      <c r="M205" s="154"/>
      <c r="N205" s="155">
        <f>ROUND(L205*K205,2)</f>
        <v>0</v>
      </c>
      <c r="O205" s="155"/>
      <c r="P205" s="155"/>
      <c r="Q205" s="155"/>
      <c r="R205" s="76"/>
      <c r="T205" s="106" t="s">
        <v>1</v>
      </c>
      <c r="U205" s="29" t="s">
        <v>27</v>
      </c>
      <c r="V205" s="25"/>
      <c r="W205" s="107">
        <f>V205*K205</f>
        <v>0</v>
      </c>
      <c r="X205" s="107">
        <v>0</v>
      </c>
      <c r="Y205" s="107">
        <f>X205*K205</f>
        <v>0</v>
      </c>
      <c r="Z205" s="107">
        <v>0</v>
      </c>
      <c r="AA205" s="108">
        <f>Z205*K205</f>
        <v>0</v>
      </c>
      <c r="AR205" s="12" t="s">
        <v>105</v>
      </c>
      <c r="AT205" s="12" t="s">
        <v>101</v>
      </c>
      <c r="AU205" s="12" t="s">
        <v>54</v>
      </c>
      <c r="AY205" s="12" t="s">
        <v>100</v>
      </c>
      <c r="BE205" s="53">
        <f>IF(U205="základní",N205,0)</f>
        <v>0</v>
      </c>
      <c r="BF205" s="53">
        <f>IF(U205="snížená",N205,0)</f>
        <v>0</v>
      </c>
      <c r="BG205" s="53">
        <f>IF(U205="zákl. přenesená",N205,0)</f>
        <v>0</v>
      </c>
      <c r="BH205" s="53">
        <f>IF(U205="sníž. přenesená",N205,0)</f>
        <v>0</v>
      </c>
      <c r="BI205" s="53">
        <f>IF(U205="nulová",N205,0)</f>
        <v>0</v>
      </c>
      <c r="BJ205" s="12" t="s">
        <v>45</v>
      </c>
      <c r="BK205" s="53">
        <f>ROUND(L205*K205,2)</f>
        <v>0</v>
      </c>
      <c r="BL205" s="12" t="s">
        <v>105</v>
      </c>
      <c r="BM205" s="12" t="s">
        <v>326</v>
      </c>
    </row>
    <row r="206" spans="2:65" s="6" customFormat="1" ht="20.45" customHeight="1" x14ac:dyDescent="0.3">
      <c r="B206" s="109"/>
      <c r="C206" s="110"/>
      <c r="D206" s="110"/>
      <c r="E206" s="111" t="s">
        <v>1</v>
      </c>
      <c r="F206" s="149" t="s">
        <v>323</v>
      </c>
      <c r="G206" s="150"/>
      <c r="H206" s="150"/>
      <c r="I206" s="150"/>
      <c r="J206" s="110"/>
      <c r="K206" s="112">
        <v>3200</v>
      </c>
      <c r="L206" s="110"/>
      <c r="M206" s="110"/>
      <c r="N206" s="110"/>
      <c r="O206" s="110"/>
      <c r="P206" s="110"/>
      <c r="Q206" s="110"/>
      <c r="R206" s="113"/>
      <c r="T206" s="114"/>
      <c r="U206" s="110"/>
      <c r="V206" s="110"/>
      <c r="W206" s="110"/>
      <c r="X206" s="110"/>
      <c r="Y206" s="110"/>
      <c r="Z206" s="110"/>
      <c r="AA206" s="115"/>
      <c r="AT206" s="116" t="s">
        <v>106</v>
      </c>
      <c r="AU206" s="116" t="s">
        <v>54</v>
      </c>
      <c r="AV206" s="6" t="s">
        <v>54</v>
      </c>
      <c r="AW206" s="6" t="s">
        <v>21</v>
      </c>
      <c r="AX206" s="6" t="s">
        <v>44</v>
      </c>
      <c r="AY206" s="116" t="s">
        <v>100</v>
      </c>
    </row>
    <row r="207" spans="2:65" s="7" customFormat="1" ht="20.45" customHeight="1" x14ac:dyDescent="0.3">
      <c r="B207" s="117"/>
      <c r="C207" s="118"/>
      <c r="D207" s="118"/>
      <c r="E207" s="119" t="s">
        <v>1</v>
      </c>
      <c r="F207" s="151" t="s">
        <v>107</v>
      </c>
      <c r="G207" s="152"/>
      <c r="H207" s="152"/>
      <c r="I207" s="152"/>
      <c r="J207" s="118"/>
      <c r="K207" s="120">
        <v>3200</v>
      </c>
      <c r="L207" s="118"/>
      <c r="M207" s="118"/>
      <c r="N207" s="118"/>
      <c r="O207" s="118"/>
      <c r="P207" s="118"/>
      <c r="Q207" s="118"/>
      <c r="R207" s="121"/>
      <c r="T207" s="122"/>
      <c r="U207" s="118"/>
      <c r="V207" s="118"/>
      <c r="W207" s="118"/>
      <c r="X207" s="118"/>
      <c r="Y207" s="118"/>
      <c r="Z207" s="118"/>
      <c r="AA207" s="123"/>
      <c r="AT207" s="124" t="s">
        <v>106</v>
      </c>
      <c r="AU207" s="124" t="s">
        <v>54</v>
      </c>
      <c r="AV207" s="7" t="s">
        <v>105</v>
      </c>
      <c r="AW207" s="7" t="s">
        <v>21</v>
      </c>
      <c r="AX207" s="7" t="s">
        <v>45</v>
      </c>
      <c r="AY207" s="124" t="s">
        <v>100</v>
      </c>
    </row>
    <row r="208" spans="2:65" s="1" customFormat="1" ht="28.9" customHeight="1" x14ac:dyDescent="0.3">
      <c r="B208" s="73"/>
      <c r="C208" s="102" t="s">
        <v>178</v>
      </c>
      <c r="D208" s="102" t="s">
        <v>101</v>
      </c>
      <c r="E208" s="103" t="s">
        <v>179</v>
      </c>
      <c r="F208" s="153" t="s">
        <v>180</v>
      </c>
      <c r="G208" s="153"/>
      <c r="H208" s="153"/>
      <c r="I208" s="153"/>
      <c r="J208" s="104" t="s">
        <v>136</v>
      </c>
      <c r="K208" s="105">
        <v>3200</v>
      </c>
      <c r="L208" s="154">
        <v>0</v>
      </c>
      <c r="M208" s="154"/>
      <c r="N208" s="155">
        <f>ROUND(L208*K208,2)</f>
        <v>0</v>
      </c>
      <c r="O208" s="155"/>
      <c r="P208" s="155"/>
      <c r="Q208" s="155"/>
      <c r="R208" s="76"/>
      <c r="T208" s="106" t="s">
        <v>1</v>
      </c>
      <c r="U208" s="29" t="s">
        <v>27</v>
      </c>
      <c r="V208" s="25"/>
      <c r="W208" s="107">
        <f>V208*K208</f>
        <v>0</v>
      </c>
      <c r="X208" s="107">
        <v>0</v>
      </c>
      <c r="Y208" s="107">
        <f>X208*K208</f>
        <v>0</v>
      </c>
      <c r="Z208" s="107">
        <v>0</v>
      </c>
      <c r="AA208" s="108">
        <f>Z208*K208</f>
        <v>0</v>
      </c>
      <c r="AR208" s="12" t="s">
        <v>105</v>
      </c>
      <c r="AT208" s="12" t="s">
        <v>101</v>
      </c>
      <c r="AU208" s="12" t="s">
        <v>54</v>
      </c>
      <c r="AY208" s="12" t="s">
        <v>100</v>
      </c>
      <c r="BE208" s="53">
        <f>IF(U208="základní",N208,0)</f>
        <v>0</v>
      </c>
      <c r="BF208" s="53">
        <f>IF(U208="snížená",N208,0)</f>
        <v>0</v>
      </c>
      <c r="BG208" s="53">
        <f>IF(U208="zákl. přenesená",N208,0)</f>
        <v>0</v>
      </c>
      <c r="BH208" s="53">
        <f>IF(U208="sníž. přenesená",N208,0)</f>
        <v>0</v>
      </c>
      <c r="BI208" s="53">
        <f>IF(U208="nulová",N208,0)</f>
        <v>0</v>
      </c>
      <c r="BJ208" s="12" t="s">
        <v>45</v>
      </c>
      <c r="BK208" s="53">
        <f>ROUND(L208*K208,2)</f>
        <v>0</v>
      </c>
      <c r="BL208" s="12" t="s">
        <v>105</v>
      </c>
      <c r="BM208" s="12" t="s">
        <v>327</v>
      </c>
    </row>
    <row r="209" spans="2:65" s="6" customFormat="1" ht="20.45" customHeight="1" x14ac:dyDescent="0.3">
      <c r="B209" s="109"/>
      <c r="C209" s="110"/>
      <c r="D209" s="110"/>
      <c r="E209" s="111" t="s">
        <v>1</v>
      </c>
      <c r="F209" s="149" t="s">
        <v>323</v>
      </c>
      <c r="G209" s="150"/>
      <c r="H209" s="150"/>
      <c r="I209" s="150"/>
      <c r="J209" s="110"/>
      <c r="K209" s="112">
        <v>3200</v>
      </c>
      <c r="L209" s="110"/>
      <c r="M209" s="110"/>
      <c r="N209" s="110"/>
      <c r="O209" s="110"/>
      <c r="P209" s="110"/>
      <c r="Q209" s="110"/>
      <c r="R209" s="113"/>
      <c r="T209" s="114"/>
      <c r="U209" s="110"/>
      <c r="V209" s="110"/>
      <c r="W209" s="110"/>
      <c r="X209" s="110"/>
      <c r="Y209" s="110"/>
      <c r="Z209" s="110"/>
      <c r="AA209" s="115"/>
      <c r="AT209" s="116" t="s">
        <v>106</v>
      </c>
      <c r="AU209" s="116" t="s">
        <v>54</v>
      </c>
      <c r="AV209" s="6" t="s">
        <v>54</v>
      </c>
      <c r="AW209" s="6" t="s">
        <v>21</v>
      </c>
      <c r="AX209" s="6" t="s">
        <v>44</v>
      </c>
      <c r="AY209" s="116" t="s">
        <v>100</v>
      </c>
    </row>
    <row r="210" spans="2:65" s="7" customFormat="1" ht="20.45" customHeight="1" x14ac:dyDescent="0.3">
      <c r="B210" s="117"/>
      <c r="C210" s="118"/>
      <c r="D210" s="118"/>
      <c r="E210" s="119" t="s">
        <v>1</v>
      </c>
      <c r="F210" s="151" t="s">
        <v>107</v>
      </c>
      <c r="G210" s="152"/>
      <c r="H210" s="152"/>
      <c r="I210" s="152"/>
      <c r="J210" s="118"/>
      <c r="K210" s="120">
        <v>3200</v>
      </c>
      <c r="L210" s="118"/>
      <c r="M210" s="118"/>
      <c r="N210" s="118"/>
      <c r="O210" s="118"/>
      <c r="P210" s="118"/>
      <c r="Q210" s="118"/>
      <c r="R210" s="121"/>
      <c r="T210" s="122"/>
      <c r="U210" s="118"/>
      <c r="V210" s="118"/>
      <c r="W210" s="118"/>
      <c r="X210" s="118"/>
      <c r="Y210" s="118"/>
      <c r="Z210" s="118"/>
      <c r="AA210" s="123"/>
      <c r="AT210" s="124" t="s">
        <v>106</v>
      </c>
      <c r="AU210" s="124" t="s">
        <v>54</v>
      </c>
      <c r="AV210" s="7" t="s">
        <v>105</v>
      </c>
      <c r="AW210" s="7" t="s">
        <v>21</v>
      </c>
      <c r="AX210" s="7" t="s">
        <v>45</v>
      </c>
      <c r="AY210" s="124" t="s">
        <v>100</v>
      </c>
    </row>
    <row r="211" spans="2:65" s="1" customFormat="1" ht="28.9" customHeight="1" x14ac:dyDescent="0.3">
      <c r="B211" s="73"/>
      <c r="C211" s="102" t="s">
        <v>181</v>
      </c>
      <c r="D211" s="102" t="s">
        <v>101</v>
      </c>
      <c r="E211" s="103" t="s">
        <v>182</v>
      </c>
      <c r="F211" s="153" t="s">
        <v>183</v>
      </c>
      <c r="G211" s="153"/>
      <c r="H211" s="153"/>
      <c r="I211" s="153"/>
      <c r="J211" s="104" t="s">
        <v>136</v>
      </c>
      <c r="K211" s="105">
        <v>198400</v>
      </c>
      <c r="L211" s="154">
        <v>0</v>
      </c>
      <c r="M211" s="154"/>
      <c r="N211" s="155">
        <f>ROUND(L211*K211,2)</f>
        <v>0</v>
      </c>
      <c r="O211" s="155"/>
      <c r="P211" s="155"/>
      <c r="Q211" s="155"/>
      <c r="R211" s="76"/>
      <c r="T211" s="106" t="s">
        <v>1</v>
      </c>
      <c r="U211" s="29" t="s">
        <v>27</v>
      </c>
      <c r="V211" s="25"/>
      <c r="W211" s="107">
        <f>V211*K211</f>
        <v>0</v>
      </c>
      <c r="X211" s="107">
        <v>0</v>
      </c>
      <c r="Y211" s="107">
        <f>X211*K211</f>
        <v>0</v>
      </c>
      <c r="Z211" s="107">
        <v>0</v>
      </c>
      <c r="AA211" s="108">
        <f>Z211*K211</f>
        <v>0</v>
      </c>
      <c r="AR211" s="12" t="s">
        <v>105</v>
      </c>
      <c r="AT211" s="12" t="s">
        <v>101</v>
      </c>
      <c r="AU211" s="12" t="s">
        <v>54</v>
      </c>
      <c r="AY211" s="12" t="s">
        <v>100</v>
      </c>
      <c r="BE211" s="53">
        <f>IF(U211="základní",N211,0)</f>
        <v>0</v>
      </c>
      <c r="BF211" s="53">
        <f>IF(U211="snížená",N211,0)</f>
        <v>0</v>
      </c>
      <c r="BG211" s="53">
        <f>IF(U211="zákl. přenesená",N211,0)</f>
        <v>0</v>
      </c>
      <c r="BH211" s="53">
        <f>IF(U211="sníž. přenesená",N211,0)</f>
        <v>0</v>
      </c>
      <c r="BI211" s="53">
        <f>IF(U211="nulová",N211,0)</f>
        <v>0</v>
      </c>
      <c r="BJ211" s="12" t="s">
        <v>45</v>
      </c>
      <c r="BK211" s="53">
        <f>ROUND(L211*K211,2)</f>
        <v>0</v>
      </c>
      <c r="BL211" s="12" t="s">
        <v>105</v>
      </c>
      <c r="BM211" s="12" t="s">
        <v>328</v>
      </c>
    </row>
    <row r="212" spans="2:65" s="6" customFormat="1" ht="20.45" customHeight="1" x14ac:dyDescent="0.3">
      <c r="B212" s="109"/>
      <c r="C212" s="110"/>
      <c r="D212" s="110"/>
      <c r="E212" s="111" t="s">
        <v>1</v>
      </c>
      <c r="F212" s="149" t="s">
        <v>325</v>
      </c>
      <c r="G212" s="150"/>
      <c r="H212" s="150"/>
      <c r="I212" s="150"/>
      <c r="J212" s="110"/>
      <c r="K212" s="112">
        <v>198400</v>
      </c>
      <c r="L212" s="110"/>
      <c r="M212" s="110"/>
      <c r="N212" s="110"/>
      <c r="O212" s="110"/>
      <c r="P212" s="110"/>
      <c r="Q212" s="110"/>
      <c r="R212" s="113"/>
      <c r="T212" s="114"/>
      <c r="U212" s="110"/>
      <c r="V212" s="110"/>
      <c r="W212" s="110"/>
      <c r="X212" s="110"/>
      <c r="Y212" s="110"/>
      <c r="Z212" s="110"/>
      <c r="AA212" s="115"/>
      <c r="AT212" s="116" t="s">
        <v>106</v>
      </c>
      <c r="AU212" s="116" t="s">
        <v>54</v>
      </c>
      <c r="AV212" s="6" t="s">
        <v>54</v>
      </c>
      <c r="AW212" s="6" t="s">
        <v>21</v>
      </c>
      <c r="AX212" s="6" t="s">
        <v>44</v>
      </c>
      <c r="AY212" s="116" t="s">
        <v>100</v>
      </c>
    </row>
    <row r="213" spans="2:65" s="7" customFormat="1" ht="20.45" customHeight="1" x14ac:dyDescent="0.3">
      <c r="B213" s="117"/>
      <c r="C213" s="118"/>
      <c r="D213" s="118"/>
      <c r="E213" s="119" t="s">
        <v>1</v>
      </c>
      <c r="F213" s="151" t="s">
        <v>107</v>
      </c>
      <c r="G213" s="152"/>
      <c r="H213" s="152"/>
      <c r="I213" s="152"/>
      <c r="J213" s="118"/>
      <c r="K213" s="120">
        <v>198400</v>
      </c>
      <c r="L213" s="118"/>
      <c r="M213" s="118"/>
      <c r="N213" s="118"/>
      <c r="O213" s="118"/>
      <c r="P213" s="118"/>
      <c r="Q213" s="118"/>
      <c r="R213" s="121"/>
      <c r="T213" s="122"/>
      <c r="U213" s="118"/>
      <c r="V213" s="118"/>
      <c r="W213" s="118"/>
      <c r="X213" s="118"/>
      <c r="Y213" s="118"/>
      <c r="Z213" s="118"/>
      <c r="AA213" s="123"/>
      <c r="AT213" s="124" t="s">
        <v>106</v>
      </c>
      <c r="AU213" s="124" t="s">
        <v>54</v>
      </c>
      <c r="AV213" s="7" t="s">
        <v>105</v>
      </c>
      <c r="AW213" s="7" t="s">
        <v>21</v>
      </c>
      <c r="AX213" s="7" t="s">
        <v>45</v>
      </c>
      <c r="AY213" s="124" t="s">
        <v>100</v>
      </c>
    </row>
    <row r="214" spans="2:65" s="1" customFormat="1" ht="28.9" customHeight="1" x14ac:dyDescent="0.3">
      <c r="B214" s="73"/>
      <c r="C214" s="102" t="s">
        <v>184</v>
      </c>
      <c r="D214" s="102" t="s">
        <v>101</v>
      </c>
      <c r="E214" s="103" t="s">
        <v>185</v>
      </c>
      <c r="F214" s="153" t="s">
        <v>186</v>
      </c>
      <c r="G214" s="153"/>
      <c r="H214" s="153"/>
      <c r="I214" s="153"/>
      <c r="J214" s="104" t="s">
        <v>136</v>
      </c>
      <c r="K214" s="105">
        <v>3200</v>
      </c>
      <c r="L214" s="154">
        <v>0</v>
      </c>
      <c r="M214" s="154"/>
      <c r="N214" s="155">
        <f>ROUND(L214*K214,2)</f>
        <v>0</v>
      </c>
      <c r="O214" s="155"/>
      <c r="P214" s="155"/>
      <c r="Q214" s="155"/>
      <c r="R214" s="76"/>
      <c r="T214" s="106" t="s">
        <v>1</v>
      </c>
      <c r="U214" s="29" t="s">
        <v>27</v>
      </c>
      <c r="V214" s="25"/>
      <c r="W214" s="107">
        <f>V214*K214</f>
        <v>0</v>
      </c>
      <c r="X214" s="107">
        <v>0</v>
      </c>
      <c r="Y214" s="107">
        <f>X214*K214</f>
        <v>0</v>
      </c>
      <c r="Z214" s="107">
        <v>0</v>
      </c>
      <c r="AA214" s="108">
        <f>Z214*K214</f>
        <v>0</v>
      </c>
      <c r="AR214" s="12" t="s">
        <v>105</v>
      </c>
      <c r="AT214" s="12" t="s">
        <v>101</v>
      </c>
      <c r="AU214" s="12" t="s">
        <v>54</v>
      </c>
      <c r="AY214" s="12" t="s">
        <v>100</v>
      </c>
      <c r="BE214" s="53">
        <f>IF(U214="základní",N214,0)</f>
        <v>0</v>
      </c>
      <c r="BF214" s="53">
        <f>IF(U214="snížená",N214,0)</f>
        <v>0</v>
      </c>
      <c r="BG214" s="53">
        <f>IF(U214="zákl. přenesená",N214,0)</f>
        <v>0</v>
      </c>
      <c r="BH214" s="53">
        <f>IF(U214="sníž. přenesená",N214,0)</f>
        <v>0</v>
      </c>
      <c r="BI214" s="53">
        <f>IF(U214="nulová",N214,0)</f>
        <v>0</v>
      </c>
      <c r="BJ214" s="12" t="s">
        <v>45</v>
      </c>
      <c r="BK214" s="53">
        <f>ROUND(L214*K214,2)</f>
        <v>0</v>
      </c>
      <c r="BL214" s="12" t="s">
        <v>105</v>
      </c>
      <c r="BM214" s="12" t="s">
        <v>329</v>
      </c>
    </row>
    <row r="215" spans="2:65" s="6" customFormat="1" ht="20.45" customHeight="1" x14ac:dyDescent="0.3">
      <c r="B215" s="109"/>
      <c r="C215" s="110"/>
      <c r="D215" s="110"/>
      <c r="E215" s="111" t="s">
        <v>1</v>
      </c>
      <c r="F215" s="149" t="s">
        <v>323</v>
      </c>
      <c r="G215" s="150"/>
      <c r="H215" s="150"/>
      <c r="I215" s="150"/>
      <c r="J215" s="110"/>
      <c r="K215" s="112">
        <v>3200</v>
      </c>
      <c r="L215" s="110"/>
      <c r="M215" s="110"/>
      <c r="N215" s="110"/>
      <c r="O215" s="110"/>
      <c r="P215" s="110"/>
      <c r="Q215" s="110"/>
      <c r="R215" s="113"/>
      <c r="T215" s="114"/>
      <c r="U215" s="110"/>
      <c r="V215" s="110"/>
      <c r="W215" s="110"/>
      <c r="X215" s="110"/>
      <c r="Y215" s="110"/>
      <c r="Z215" s="110"/>
      <c r="AA215" s="115"/>
      <c r="AT215" s="116" t="s">
        <v>106</v>
      </c>
      <c r="AU215" s="116" t="s">
        <v>54</v>
      </c>
      <c r="AV215" s="6" t="s">
        <v>54</v>
      </c>
      <c r="AW215" s="6" t="s">
        <v>21</v>
      </c>
      <c r="AX215" s="6" t="s">
        <v>44</v>
      </c>
      <c r="AY215" s="116" t="s">
        <v>100</v>
      </c>
    </row>
    <row r="216" spans="2:65" s="7" customFormat="1" ht="20.45" customHeight="1" x14ac:dyDescent="0.3">
      <c r="B216" s="117"/>
      <c r="C216" s="118"/>
      <c r="D216" s="118"/>
      <c r="E216" s="119" t="s">
        <v>1</v>
      </c>
      <c r="F216" s="151" t="s">
        <v>107</v>
      </c>
      <c r="G216" s="152"/>
      <c r="H216" s="152"/>
      <c r="I216" s="152"/>
      <c r="J216" s="118"/>
      <c r="K216" s="120">
        <v>3200</v>
      </c>
      <c r="L216" s="118"/>
      <c r="M216" s="118"/>
      <c r="N216" s="118"/>
      <c r="O216" s="118"/>
      <c r="P216" s="118"/>
      <c r="Q216" s="118"/>
      <c r="R216" s="121"/>
      <c r="T216" s="122"/>
      <c r="U216" s="118"/>
      <c r="V216" s="118"/>
      <c r="W216" s="118"/>
      <c r="X216" s="118"/>
      <c r="Y216" s="118"/>
      <c r="Z216" s="118"/>
      <c r="AA216" s="123"/>
      <c r="AT216" s="124" t="s">
        <v>106</v>
      </c>
      <c r="AU216" s="124" t="s">
        <v>54</v>
      </c>
      <c r="AV216" s="7" t="s">
        <v>105</v>
      </c>
      <c r="AW216" s="7" t="s">
        <v>21</v>
      </c>
      <c r="AX216" s="7" t="s">
        <v>45</v>
      </c>
      <c r="AY216" s="124" t="s">
        <v>100</v>
      </c>
    </row>
    <row r="217" spans="2:65" s="1" customFormat="1" ht="20.45" customHeight="1" x14ac:dyDescent="0.3">
      <c r="B217" s="73"/>
      <c r="C217" s="102" t="s">
        <v>187</v>
      </c>
      <c r="D217" s="102" t="s">
        <v>101</v>
      </c>
      <c r="E217" s="103" t="s">
        <v>188</v>
      </c>
      <c r="F217" s="153" t="s">
        <v>189</v>
      </c>
      <c r="G217" s="153"/>
      <c r="H217" s="153"/>
      <c r="I217" s="153"/>
      <c r="J217" s="104" t="s">
        <v>190</v>
      </c>
      <c r="K217" s="105">
        <v>160</v>
      </c>
      <c r="L217" s="154">
        <v>0</v>
      </c>
      <c r="M217" s="154"/>
      <c r="N217" s="155">
        <f>ROUND(L217*K217,2)</f>
        <v>0</v>
      </c>
      <c r="O217" s="155"/>
      <c r="P217" s="155"/>
      <c r="Q217" s="155"/>
      <c r="R217" s="76"/>
      <c r="T217" s="106" t="s">
        <v>1</v>
      </c>
      <c r="U217" s="29" t="s">
        <v>27</v>
      </c>
      <c r="V217" s="25"/>
      <c r="W217" s="107">
        <f>V217*K217</f>
        <v>0</v>
      </c>
      <c r="X217" s="107">
        <v>0</v>
      </c>
      <c r="Y217" s="107">
        <f>X217*K217</f>
        <v>0</v>
      </c>
      <c r="Z217" s="107">
        <v>0</v>
      </c>
      <c r="AA217" s="108">
        <f>Z217*K217</f>
        <v>0</v>
      </c>
      <c r="AR217" s="12" t="s">
        <v>105</v>
      </c>
      <c r="AT217" s="12" t="s">
        <v>101</v>
      </c>
      <c r="AU217" s="12" t="s">
        <v>54</v>
      </c>
      <c r="AY217" s="12" t="s">
        <v>100</v>
      </c>
      <c r="BE217" s="53">
        <f>IF(U217="základní",N217,0)</f>
        <v>0</v>
      </c>
      <c r="BF217" s="53">
        <f>IF(U217="snížená",N217,0)</f>
        <v>0</v>
      </c>
      <c r="BG217" s="53">
        <f>IF(U217="zákl. přenesená",N217,0)</f>
        <v>0</v>
      </c>
      <c r="BH217" s="53">
        <f>IF(U217="sníž. přenesená",N217,0)</f>
        <v>0</v>
      </c>
      <c r="BI217" s="53">
        <f>IF(U217="nulová",N217,0)</f>
        <v>0</v>
      </c>
      <c r="BJ217" s="12" t="s">
        <v>45</v>
      </c>
      <c r="BK217" s="53">
        <f>ROUND(L217*K217,2)</f>
        <v>0</v>
      </c>
      <c r="BL217" s="12" t="s">
        <v>105</v>
      </c>
      <c r="BM217" s="12" t="s">
        <v>330</v>
      </c>
    </row>
    <row r="218" spans="2:65" s="6" customFormat="1" ht="20.45" customHeight="1" x14ac:dyDescent="0.3">
      <c r="B218" s="109"/>
      <c r="C218" s="110"/>
      <c r="D218" s="110"/>
      <c r="E218" s="111" t="s">
        <v>1</v>
      </c>
      <c r="F218" s="149" t="s">
        <v>331</v>
      </c>
      <c r="G218" s="150"/>
      <c r="H218" s="150"/>
      <c r="I218" s="150"/>
      <c r="J218" s="110"/>
      <c r="K218" s="112">
        <v>160</v>
      </c>
      <c r="L218" s="110"/>
      <c r="M218" s="110"/>
      <c r="N218" s="110"/>
      <c r="O218" s="110"/>
      <c r="P218" s="110"/>
      <c r="Q218" s="110"/>
      <c r="R218" s="113"/>
      <c r="T218" s="114"/>
      <c r="U218" s="110"/>
      <c r="V218" s="110"/>
      <c r="W218" s="110"/>
      <c r="X218" s="110"/>
      <c r="Y218" s="110"/>
      <c r="Z218" s="110"/>
      <c r="AA218" s="115"/>
      <c r="AT218" s="116" t="s">
        <v>106</v>
      </c>
      <c r="AU218" s="116" t="s">
        <v>54</v>
      </c>
      <c r="AV218" s="6" t="s">
        <v>54</v>
      </c>
      <c r="AW218" s="6" t="s">
        <v>21</v>
      </c>
      <c r="AX218" s="6" t="s">
        <v>44</v>
      </c>
      <c r="AY218" s="116" t="s">
        <v>100</v>
      </c>
    </row>
    <row r="219" spans="2:65" s="7" customFormat="1" ht="20.45" customHeight="1" x14ac:dyDescent="0.3">
      <c r="B219" s="117"/>
      <c r="C219" s="118"/>
      <c r="D219" s="118"/>
      <c r="E219" s="119" t="s">
        <v>1</v>
      </c>
      <c r="F219" s="151" t="s">
        <v>107</v>
      </c>
      <c r="G219" s="152"/>
      <c r="H219" s="152"/>
      <c r="I219" s="152"/>
      <c r="J219" s="118"/>
      <c r="K219" s="120">
        <v>160</v>
      </c>
      <c r="L219" s="118"/>
      <c r="M219" s="118"/>
      <c r="N219" s="118"/>
      <c r="O219" s="118"/>
      <c r="P219" s="118"/>
      <c r="Q219" s="118"/>
      <c r="R219" s="121"/>
      <c r="T219" s="122"/>
      <c r="U219" s="118"/>
      <c r="V219" s="118"/>
      <c r="W219" s="118"/>
      <c r="X219" s="118"/>
      <c r="Y219" s="118"/>
      <c r="Z219" s="118"/>
      <c r="AA219" s="123"/>
      <c r="AT219" s="124" t="s">
        <v>106</v>
      </c>
      <c r="AU219" s="124" t="s">
        <v>54</v>
      </c>
      <c r="AV219" s="7" t="s">
        <v>105</v>
      </c>
      <c r="AW219" s="7" t="s">
        <v>21</v>
      </c>
      <c r="AX219" s="7" t="s">
        <v>45</v>
      </c>
      <c r="AY219" s="124" t="s">
        <v>100</v>
      </c>
    </row>
    <row r="220" spans="2:65" s="1" customFormat="1" ht="28.9" customHeight="1" x14ac:dyDescent="0.3">
      <c r="B220" s="73"/>
      <c r="C220" s="102" t="s">
        <v>191</v>
      </c>
      <c r="D220" s="102" t="s">
        <v>101</v>
      </c>
      <c r="E220" s="103" t="s">
        <v>192</v>
      </c>
      <c r="F220" s="153" t="s">
        <v>193</v>
      </c>
      <c r="G220" s="153"/>
      <c r="H220" s="153"/>
      <c r="I220" s="153"/>
      <c r="J220" s="104" t="s">
        <v>190</v>
      </c>
      <c r="K220" s="105">
        <v>9920</v>
      </c>
      <c r="L220" s="154">
        <v>0</v>
      </c>
      <c r="M220" s="154"/>
      <c r="N220" s="155">
        <f>ROUND(L220*K220,2)</f>
        <v>0</v>
      </c>
      <c r="O220" s="155"/>
      <c r="P220" s="155"/>
      <c r="Q220" s="155"/>
      <c r="R220" s="76"/>
      <c r="T220" s="106" t="s">
        <v>1</v>
      </c>
      <c r="U220" s="29" t="s">
        <v>27</v>
      </c>
      <c r="V220" s="25"/>
      <c r="W220" s="107">
        <f>V220*K220</f>
        <v>0</v>
      </c>
      <c r="X220" s="107">
        <v>0</v>
      </c>
      <c r="Y220" s="107">
        <f>X220*K220</f>
        <v>0</v>
      </c>
      <c r="Z220" s="107">
        <v>0</v>
      </c>
      <c r="AA220" s="108">
        <f>Z220*K220</f>
        <v>0</v>
      </c>
      <c r="AR220" s="12" t="s">
        <v>105</v>
      </c>
      <c r="AT220" s="12" t="s">
        <v>101</v>
      </c>
      <c r="AU220" s="12" t="s">
        <v>54</v>
      </c>
      <c r="AY220" s="12" t="s">
        <v>100</v>
      </c>
      <c r="BE220" s="53">
        <f>IF(U220="základní",N220,0)</f>
        <v>0</v>
      </c>
      <c r="BF220" s="53">
        <f>IF(U220="snížená",N220,0)</f>
        <v>0</v>
      </c>
      <c r="BG220" s="53">
        <f>IF(U220="zákl. přenesená",N220,0)</f>
        <v>0</v>
      </c>
      <c r="BH220" s="53">
        <f>IF(U220="sníž. přenesená",N220,0)</f>
        <v>0</v>
      </c>
      <c r="BI220" s="53">
        <f>IF(U220="nulová",N220,0)</f>
        <v>0</v>
      </c>
      <c r="BJ220" s="12" t="s">
        <v>45</v>
      </c>
      <c r="BK220" s="53">
        <f>ROUND(L220*K220,2)</f>
        <v>0</v>
      </c>
      <c r="BL220" s="12" t="s">
        <v>105</v>
      </c>
      <c r="BM220" s="12" t="s">
        <v>332</v>
      </c>
    </row>
    <row r="221" spans="2:65" s="6" customFormat="1" ht="20.45" customHeight="1" x14ac:dyDescent="0.3">
      <c r="B221" s="109"/>
      <c r="C221" s="110"/>
      <c r="D221" s="110"/>
      <c r="E221" s="111" t="s">
        <v>1</v>
      </c>
      <c r="F221" s="149" t="s">
        <v>333</v>
      </c>
      <c r="G221" s="150"/>
      <c r="H221" s="150"/>
      <c r="I221" s="150"/>
      <c r="J221" s="110"/>
      <c r="K221" s="112">
        <v>9920</v>
      </c>
      <c r="L221" s="110"/>
      <c r="M221" s="110"/>
      <c r="N221" s="110"/>
      <c r="O221" s="110"/>
      <c r="P221" s="110"/>
      <c r="Q221" s="110"/>
      <c r="R221" s="113"/>
      <c r="T221" s="114"/>
      <c r="U221" s="110"/>
      <c r="V221" s="110"/>
      <c r="W221" s="110"/>
      <c r="X221" s="110"/>
      <c r="Y221" s="110"/>
      <c r="Z221" s="110"/>
      <c r="AA221" s="115"/>
      <c r="AT221" s="116" t="s">
        <v>106</v>
      </c>
      <c r="AU221" s="116" t="s">
        <v>54</v>
      </c>
      <c r="AV221" s="6" t="s">
        <v>54</v>
      </c>
      <c r="AW221" s="6" t="s">
        <v>21</v>
      </c>
      <c r="AX221" s="6" t="s">
        <v>44</v>
      </c>
      <c r="AY221" s="116" t="s">
        <v>100</v>
      </c>
    </row>
    <row r="222" spans="2:65" s="7" customFormat="1" ht="20.45" customHeight="1" x14ac:dyDescent="0.3">
      <c r="B222" s="117"/>
      <c r="C222" s="118"/>
      <c r="D222" s="118"/>
      <c r="E222" s="119" t="s">
        <v>1</v>
      </c>
      <c r="F222" s="151" t="s">
        <v>107</v>
      </c>
      <c r="G222" s="152"/>
      <c r="H222" s="152"/>
      <c r="I222" s="152"/>
      <c r="J222" s="118"/>
      <c r="K222" s="120">
        <v>9920</v>
      </c>
      <c r="L222" s="118"/>
      <c r="M222" s="118"/>
      <c r="N222" s="118"/>
      <c r="O222" s="118"/>
      <c r="P222" s="118"/>
      <c r="Q222" s="118"/>
      <c r="R222" s="121"/>
      <c r="T222" s="122"/>
      <c r="U222" s="118"/>
      <c r="V222" s="118"/>
      <c r="W222" s="118"/>
      <c r="X222" s="118"/>
      <c r="Y222" s="118"/>
      <c r="Z222" s="118"/>
      <c r="AA222" s="123"/>
      <c r="AT222" s="124" t="s">
        <v>106</v>
      </c>
      <c r="AU222" s="124" t="s">
        <v>54</v>
      </c>
      <c r="AV222" s="7" t="s">
        <v>105</v>
      </c>
      <c r="AW222" s="7" t="s">
        <v>21</v>
      </c>
      <c r="AX222" s="7" t="s">
        <v>45</v>
      </c>
      <c r="AY222" s="124" t="s">
        <v>100</v>
      </c>
    </row>
    <row r="223" spans="2:65" s="1" customFormat="1" ht="20.45" customHeight="1" x14ac:dyDescent="0.3">
      <c r="B223" s="73"/>
      <c r="C223" s="102" t="s">
        <v>194</v>
      </c>
      <c r="D223" s="102" t="s">
        <v>101</v>
      </c>
      <c r="E223" s="103" t="s">
        <v>195</v>
      </c>
      <c r="F223" s="153" t="s">
        <v>196</v>
      </c>
      <c r="G223" s="153"/>
      <c r="H223" s="153"/>
      <c r="I223" s="153"/>
      <c r="J223" s="104" t="s">
        <v>190</v>
      </c>
      <c r="K223" s="105">
        <v>160</v>
      </c>
      <c r="L223" s="154">
        <v>0</v>
      </c>
      <c r="M223" s="154"/>
      <c r="N223" s="155">
        <f>ROUND(L223*K223,2)</f>
        <v>0</v>
      </c>
      <c r="O223" s="155"/>
      <c r="P223" s="155"/>
      <c r="Q223" s="155"/>
      <c r="R223" s="76"/>
      <c r="T223" s="106" t="s">
        <v>1</v>
      </c>
      <c r="U223" s="29" t="s">
        <v>27</v>
      </c>
      <c r="V223" s="25"/>
      <c r="W223" s="107">
        <f>V223*K223</f>
        <v>0</v>
      </c>
      <c r="X223" s="107">
        <v>0</v>
      </c>
      <c r="Y223" s="107">
        <f>X223*K223</f>
        <v>0</v>
      </c>
      <c r="Z223" s="107">
        <v>0</v>
      </c>
      <c r="AA223" s="108">
        <f>Z223*K223</f>
        <v>0</v>
      </c>
      <c r="AR223" s="12" t="s">
        <v>105</v>
      </c>
      <c r="AT223" s="12" t="s">
        <v>101</v>
      </c>
      <c r="AU223" s="12" t="s">
        <v>54</v>
      </c>
      <c r="AY223" s="12" t="s">
        <v>100</v>
      </c>
      <c r="BE223" s="53">
        <f>IF(U223="základní",N223,0)</f>
        <v>0</v>
      </c>
      <c r="BF223" s="53">
        <f>IF(U223="snížená",N223,0)</f>
        <v>0</v>
      </c>
      <c r="BG223" s="53">
        <f>IF(U223="zákl. přenesená",N223,0)</f>
        <v>0</v>
      </c>
      <c r="BH223" s="53">
        <f>IF(U223="sníž. přenesená",N223,0)</f>
        <v>0</v>
      </c>
      <c r="BI223" s="53">
        <f>IF(U223="nulová",N223,0)</f>
        <v>0</v>
      </c>
      <c r="BJ223" s="12" t="s">
        <v>45</v>
      </c>
      <c r="BK223" s="53">
        <f>ROUND(L223*K223,2)</f>
        <v>0</v>
      </c>
      <c r="BL223" s="12" t="s">
        <v>105</v>
      </c>
      <c r="BM223" s="12" t="s">
        <v>334</v>
      </c>
    </row>
    <row r="224" spans="2:65" s="6" customFormat="1" ht="20.45" customHeight="1" x14ac:dyDescent="0.3">
      <c r="B224" s="109"/>
      <c r="C224" s="110"/>
      <c r="D224" s="110"/>
      <c r="E224" s="111" t="s">
        <v>1</v>
      </c>
      <c r="F224" s="149" t="s">
        <v>331</v>
      </c>
      <c r="G224" s="150"/>
      <c r="H224" s="150"/>
      <c r="I224" s="150"/>
      <c r="J224" s="110"/>
      <c r="K224" s="112">
        <v>160</v>
      </c>
      <c r="L224" s="110"/>
      <c r="M224" s="110"/>
      <c r="N224" s="110"/>
      <c r="O224" s="110"/>
      <c r="P224" s="110"/>
      <c r="Q224" s="110"/>
      <c r="R224" s="113"/>
      <c r="T224" s="114"/>
      <c r="U224" s="110"/>
      <c r="V224" s="110"/>
      <c r="W224" s="110"/>
      <c r="X224" s="110"/>
      <c r="Y224" s="110"/>
      <c r="Z224" s="110"/>
      <c r="AA224" s="115"/>
      <c r="AT224" s="116" t="s">
        <v>106</v>
      </c>
      <c r="AU224" s="116" t="s">
        <v>54</v>
      </c>
      <c r="AV224" s="6" t="s">
        <v>54</v>
      </c>
      <c r="AW224" s="6" t="s">
        <v>21</v>
      </c>
      <c r="AX224" s="6" t="s">
        <v>44</v>
      </c>
      <c r="AY224" s="116" t="s">
        <v>100</v>
      </c>
    </row>
    <row r="225" spans="2:65" s="7" customFormat="1" ht="20.45" customHeight="1" x14ac:dyDescent="0.3">
      <c r="B225" s="117"/>
      <c r="C225" s="118"/>
      <c r="D225" s="118"/>
      <c r="E225" s="119" t="s">
        <v>1</v>
      </c>
      <c r="F225" s="151" t="s">
        <v>107</v>
      </c>
      <c r="G225" s="152"/>
      <c r="H225" s="152"/>
      <c r="I225" s="152"/>
      <c r="J225" s="118"/>
      <c r="K225" s="120">
        <v>160</v>
      </c>
      <c r="L225" s="118"/>
      <c r="M225" s="118"/>
      <c r="N225" s="118"/>
      <c r="O225" s="118"/>
      <c r="P225" s="118"/>
      <c r="Q225" s="118"/>
      <c r="R225" s="121"/>
      <c r="T225" s="122"/>
      <c r="U225" s="118"/>
      <c r="V225" s="118"/>
      <c r="W225" s="118"/>
      <c r="X225" s="118"/>
      <c r="Y225" s="118"/>
      <c r="Z225" s="118"/>
      <c r="AA225" s="123"/>
      <c r="AT225" s="124" t="s">
        <v>106</v>
      </c>
      <c r="AU225" s="124" t="s">
        <v>54</v>
      </c>
      <c r="AV225" s="7" t="s">
        <v>105</v>
      </c>
      <c r="AW225" s="7" t="s">
        <v>21</v>
      </c>
      <c r="AX225" s="7" t="s">
        <v>45</v>
      </c>
      <c r="AY225" s="124" t="s">
        <v>100</v>
      </c>
    </row>
    <row r="226" spans="2:65" s="1" customFormat="1" ht="40.15" customHeight="1" x14ac:dyDescent="0.3">
      <c r="B226" s="73"/>
      <c r="C226" s="102" t="s">
        <v>197</v>
      </c>
      <c r="D226" s="102" t="s">
        <v>101</v>
      </c>
      <c r="E226" s="103" t="s">
        <v>280</v>
      </c>
      <c r="F226" s="153" t="s">
        <v>281</v>
      </c>
      <c r="G226" s="153"/>
      <c r="H226" s="153"/>
      <c r="I226" s="153"/>
      <c r="J226" s="104" t="s">
        <v>163</v>
      </c>
      <c r="K226" s="105">
        <v>26.181000000000001</v>
      </c>
      <c r="L226" s="154">
        <v>0</v>
      </c>
      <c r="M226" s="154"/>
      <c r="N226" s="155">
        <f>ROUND(L226*K226,2)</f>
        <v>0</v>
      </c>
      <c r="O226" s="155"/>
      <c r="P226" s="155"/>
      <c r="Q226" s="155"/>
      <c r="R226" s="76"/>
      <c r="T226" s="106" t="s">
        <v>1</v>
      </c>
      <c r="U226" s="29" t="s">
        <v>27</v>
      </c>
      <c r="V226" s="25"/>
      <c r="W226" s="107">
        <f>V226*K226</f>
        <v>0</v>
      </c>
      <c r="X226" s="107">
        <v>0</v>
      </c>
      <c r="Y226" s="107">
        <f>X226*K226</f>
        <v>0</v>
      </c>
      <c r="Z226" s="107">
        <v>0</v>
      </c>
      <c r="AA226" s="108">
        <f>Z226*K226</f>
        <v>0</v>
      </c>
      <c r="AR226" s="12" t="s">
        <v>105</v>
      </c>
      <c r="AT226" s="12" t="s">
        <v>101</v>
      </c>
      <c r="AU226" s="12" t="s">
        <v>54</v>
      </c>
      <c r="AY226" s="12" t="s">
        <v>100</v>
      </c>
      <c r="BE226" s="53">
        <f>IF(U226="základní",N226,0)</f>
        <v>0</v>
      </c>
      <c r="BF226" s="53">
        <f>IF(U226="snížená",N226,0)</f>
        <v>0</v>
      </c>
      <c r="BG226" s="53">
        <f>IF(U226="zákl. přenesená",N226,0)</f>
        <v>0</v>
      </c>
      <c r="BH226" s="53">
        <f>IF(U226="sníž. přenesená",N226,0)</f>
        <v>0</v>
      </c>
      <c r="BI226" s="53">
        <f>IF(U226="nulová",N226,0)</f>
        <v>0</v>
      </c>
      <c r="BJ226" s="12" t="s">
        <v>45</v>
      </c>
      <c r="BK226" s="53">
        <f>ROUND(L226*K226,2)</f>
        <v>0</v>
      </c>
      <c r="BL226" s="12" t="s">
        <v>105</v>
      </c>
      <c r="BM226" s="12" t="s">
        <v>335</v>
      </c>
    </row>
    <row r="227" spans="2:65" s="6" customFormat="1" ht="20.45" customHeight="1" x14ac:dyDescent="0.3">
      <c r="B227" s="109"/>
      <c r="C227" s="110"/>
      <c r="D227" s="110"/>
      <c r="E227" s="111" t="s">
        <v>1</v>
      </c>
      <c r="F227" s="149" t="s">
        <v>336</v>
      </c>
      <c r="G227" s="150"/>
      <c r="H227" s="150"/>
      <c r="I227" s="150"/>
      <c r="J227" s="110"/>
      <c r="K227" s="112">
        <v>26.181000000000001</v>
      </c>
      <c r="L227" s="110"/>
      <c r="M227" s="110"/>
      <c r="N227" s="110"/>
      <c r="O227" s="110"/>
      <c r="P227" s="110"/>
      <c r="Q227" s="110"/>
      <c r="R227" s="113"/>
      <c r="T227" s="114"/>
      <c r="U227" s="110"/>
      <c r="V227" s="110"/>
      <c r="W227" s="110"/>
      <c r="X227" s="110"/>
      <c r="Y227" s="110"/>
      <c r="Z227" s="110"/>
      <c r="AA227" s="115"/>
      <c r="AT227" s="116" t="s">
        <v>106</v>
      </c>
      <c r="AU227" s="116" t="s">
        <v>54</v>
      </c>
      <c r="AV227" s="6" t="s">
        <v>54</v>
      </c>
      <c r="AW227" s="6" t="s">
        <v>21</v>
      </c>
      <c r="AX227" s="6" t="s">
        <v>44</v>
      </c>
      <c r="AY227" s="116" t="s">
        <v>100</v>
      </c>
    </row>
    <row r="228" spans="2:65" s="7" customFormat="1" ht="20.45" customHeight="1" x14ac:dyDescent="0.3">
      <c r="B228" s="117"/>
      <c r="C228" s="118"/>
      <c r="D228" s="118"/>
      <c r="E228" s="119" t="s">
        <v>1</v>
      </c>
      <c r="F228" s="151" t="s">
        <v>107</v>
      </c>
      <c r="G228" s="152"/>
      <c r="H228" s="152"/>
      <c r="I228" s="152"/>
      <c r="J228" s="118"/>
      <c r="K228" s="120">
        <v>26.181000000000001</v>
      </c>
      <c r="L228" s="118"/>
      <c r="M228" s="118"/>
      <c r="N228" s="118"/>
      <c r="O228" s="118"/>
      <c r="P228" s="118"/>
      <c r="Q228" s="118"/>
      <c r="R228" s="121"/>
      <c r="T228" s="122"/>
      <c r="U228" s="118"/>
      <c r="V228" s="118"/>
      <c r="W228" s="118"/>
      <c r="X228" s="118"/>
      <c r="Y228" s="118"/>
      <c r="Z228" s="118"/>
      <c r="AA228" s="123"/>
      <c r="AT228" s="124" t="s">
        <v>106</v>
      </c>
      <c r="AU228" s="124" t="s">
        <v>54</v>
      </c>
      <c r="AV228" s="7" t="s">
        <v>105</v>
      </c>
      <c r="AW228" s="7" t="s">
        <v>21</v>
      </c>
      <c r="AX228" s="7" t="s">
        <v>45</v>
      </c>
      <c r="AY228" s="124" t="s">
        <v>100</v>
      </c>
    </row>
    <row r="229" spans="2:65" s="1" customFormat="1" ht="40.15" customHeight="1" x14ac:dyDescent="0.3">
      <c r="B229" s="73"/>
      <c r="C229" s="102" t="s">
        <v>198</v>
      </c>
      <c r="D229" s="102" t="s">
        <v>101</v>
      </c>
      <c r="E229" s="103" t="s">
        <v>199</v>
      </c>
      <c r="F229" s="153" t="s">
        <v>200</v>
      </c>
      <c r="G229" s="153"/>
      <c r="H229" s="153"/>
      <c r="I229" s="153"/>
      <c r="J229" s="104" t="s">
        <v>163</v>
      </c>
      <c r="K229" s="105">
        <v>20</v>
      </c>
      <c r="L229" s="154">
        <v>0</v>
      </c>
      <c r="M229" s="154"/>
      <c r="N229" s="155">
        <f>ROUND(L229*K229,2)</f>
        <v>0</v>
      </c>
      <c r="O229" s="155"/>
      <c r="P229" s="155"/>
      <c r="Q229" s="155"/>
      <c r="R229" s="76"/>
      <c r="T229" s="106" t="s">
        <v>1</v>
      </c>
      <c r="U229" s="29" t="s">
        <v>27</v>
      </c>
      <c r="V229" s="25"/>
      <c r="W229" s="107">
        <f>V229*K229</f>
        <v>0</v>
      </c>
      <c r="X229" s="107">
        <v>0</v>
      </c>
      <c r="Y229" s="107">
        <f>X229*K229</f>
        <v>0</v>
      </c>
      <c r="Z229" s="107">
        <v>0</v>
      </c>
      <c r="AA229" s="108">
        <f>Z229*K229</f>
        <v>0</v>
      </c>
      <c r="AR229" s="12" t="s">
        <v>105</v>
      </c>
      <c r="AT229" s="12" t="s">
        <v>101</v>
      </c>
      <c r="AU229" s="12" t="s">
        <v>54</v>
      </c>
      <c r="AY229" s="12" t="s">
        <v>100</v>
      </c>
      <c r="BE229" s="53">
        <f>IF(U229="základní",N229,0)</f>
        <v>0</v>
      </c>
      <c r="BF229" s="53">
        <f>IF(U229="snížená",N229,0)</f>
        <v>0</v>
      </c>
      <c r="BG229" s="53">
        <f>IF(U229="zákl. přenesená",N229,0)</f>
        <v>0</v>
      </c>
      <c r="BH229" s="53">
        <f>IF(U229="sníž. přenesená",N229,0)</f>
        <v>0</v>
      </c>
      <c r="BI229" s="53">
        <f>IF(U229="nulová",N229,0)</f>
        <v>0</v>
      </c>
      <c r="BJ229" s="12" t="s">
        <v>45</v>
      </c>
      <c r="BK229" s="53">
        <f>ROUND(L229*K229,2)</f>
        <v>0</v>
      </c>
      <c r="BL229" s="12" t="s">
        <v>105</v>
      </c>
      <c r="BM229" s="12" t="s">
        <v>337</v>
      </c>
    </row>
    <row r="230" spans="2:65" s="6" customFormat="1" ht="20.45" customHeight="1" x14ac:dyDescent="0.3">
      <c r="B230" s="109"/>
      <c r="C230" s="110"/>
      <c r="D230" s="110"/>
      <c r="E230" s="111" t="s">
        <v>1</v>
      </c>
      <c r="F230" s="149" t="s">
        <v>279</v>
      </c>
      <c r="G230" s="150"/>
      <c r="H230" s="150"/>
      <c r="I230" s="150"/>
      <c r="J230" s="110"/>
      <c r="K230" s="112">
        <v>20</v>
      </c>
      <c r="L230" s="110"/>
      <c r="M230" s="110"/>
      <c r="N230" s="110"/>
      <c r="O230" s="110"/>
      <c r="P230" s="110"/>
      <c r="Q230" s="110"/>
      <c r="R230" s="113"/>
      <c r="T230" s="114"/>
      <c r="U230" s="110"/>
      <c r="V230" s="110"/>
      <c r="W230" s="110"/>
      <c r="X230" s="110"/>
      <c r="Y230" s="110"/>
      <c r="Z230" s="110"/>
      <c r="AA230" s="115"/>
      <c r="AT230" s="116" t="s">
        <v>106</v>
      </c>
      <c r="AU230" s="116" t="s">
        <v>54</v>
      </c>
      <c r="AV230" s="6" t="s">
        <v>54</v>
      </c>
      <c r="AW230" s="6" t="s">
        <v>21</v>
      </c>
      <c r="AX230" s="6" t="s">
        <v>44</v>
      </c>
      <c r="AY230" s="116" t="s">
        <v>100</v>
      </c>
    </row>
    <row r="231" spans="2:65" s="7" customFormat="1" ht="20.45" customHeight="1" x14ac:dyDescent="0.3">
      <c r="B231" s="117"/>
      <c r="C231" s="118"/>
      <c r="D231" s="118"/>
      <c r="E231" s="119" t="s">
        <v>1</v>
      </c>
      <c r="F231" s="151" t="s">
        <v>107</v>
      </c>
      <c r="G231" s="152"/>
      <c r="H231" s="152"/>
      <c r="I231" s="152"/>
      <c r="J231" s="118"/>
      <c r="K231" s="120">
        <v>20</v>
      </c>
      <c r="L231" s="118"/>
      <c r="M231" s="118"/>
      <c r="N231" s="118"/>
      <c r="O231" s="118"/>
      <c r="P231" s="118"/>
      <c r="Q231" s="118"/>
      <c r="R231" s="121"/>
      <c r="T231" s="122"/>
      <c r="U231" s="118"/>
      <c r="V231" s="118"/>
      <c r="W231" s="118"/>
      <c r="X231" s="118"/>
      <c r="Y231" s="118"/>
      <c r="Z231" s="118"/>
      <c r="AA231" s="123"/>
      <c r="AT231" s="124" t="s">
        <v>106</v>
      </c>
      <c r="AU231" s="124" t="s">
        <v>54</v>
      </c>
      <c r="AV231" s="7" t="s">
        <v>105</v>
      </c>
      <c r="AW231" s="7" t="s">
        <v>21</v>
      </c>
      <c r="AX231" s="7" t="s">
        <v>45</v>
      </c>
      <c r="AY231" s="124" t="s">
        <v>100</v>
      </c>
    </row>
    <row r="232" spans="2:65" s="1" customFormat="1" ht="40.15" customHeight="1" x14ac:dyDescent="0.3">
      <c r="B232" s="73"/>
      <c r="C232" s="102" t="s">
        <v>201</v>
      </c>
      <c r="D232" s="102" t="s">
        <v>101</v>
      </c>
      <c r="E232" s="103" t="s">
        <v>202</v>
      </c>
      <c r="F232" s="153" t="s">
        <v>203</v>
      </c>
      <c r="G232" s="153"/>
      <c r="H232" s="153"/>
      <c r="I232" s="153"/>
      <c r="J232" s="104" t="s">
        <v>163</v>
      </c>
      <c r="K232" s="105">
        <v>40</v>
      </c>
      <c r="L232" s="154">
        <v>0</v>
      </c>
      <c r="M232" s="154"/>
      <c r="N232" s="155">
        <f>ROUND(L232*K232,2)</f>
        <v>0</v>
      </c>
      <c r="O232" s="155"/>
      <c r="P232" s="155"/>
      <c r="Q232" s="155"/>
      <c r="R232" s="76"/>
      <c r="T232" s="106" t="s">
        <v>1</v>
      </c>
      <c r="U232" s="29" t="s">
        <v>27</v>
      </c>
      <c r="V232" s="25"/>
      <c r="W232" s="107">
        <f>V232*K232</f>
        <v>0</v>
      </c>
      <c r="X232" s="107">
        <v>0</v>
      </c>
      <c r="Y232" s="107">
        <f>X232*K232</f>
        <v>0</v>
      </c>
      <c r="Z232" s="107">
        <v>0</v>
      </c>
      <c r="AA232" s="108">
        <f>Z232*K232</f>
        <v>0</v>
      </c>
      <c r="AR232" s="12" t="s">
        <v>105</v>
      </c>
      <c r="AT232" s="12" t="s">
        <v>101</v>
      </c>
      <c r="AU232" s="12" t="s">
        <v>54</v>
      </c>
      <c r="AY232" s="12" t="s">
        <v>100</v>
      </c>
      <c r="BE232" s="53">
        <f>IF(U232="základní",N232,0)</f>
        <v>0</v>
      </c>
      <c r="BF232" s="53">
        <f>IF(U232="snížená",N232,0)</f>
        <v>0</v>
      </c>
      <c r="BG232" s="53">
        <f>IF(U232="zákl. přenesená",N232,0)</f>
        <v>0</v>
      </c>
      <c r="BH232" s="53">
        <f>IF(U232="sníž. přenesená",N232,0)</f>
        <v>0</v>
      </c>
      <c r="BI232" s="53">
        <f>IF(U232="nulová",N232,0)</f>
        <v>0</v>
      </c>
      <c r="BJ232" s="12" t="s">
        <v>45</v>
      </c>
      <c r="BK232" s="53">
        <f>ROUND(L232*K232,2)</f>
        <v>0</v>
      </c>
      <c r="BL232" s="12" t="s">
        <v>105</v>
      </c>
      <c r="BM232" s="12" t="s">
        <v>338</v>
      </c>
    </row>
    <row r="233" spans="2:65" s="6" customFormat="1" ht="20.45" customHeight="1" x14ac:dyDescent="0.3">
      <c r="B233" s="109"/>
      <c r="C233" s="110"/>
      <c r="D233" s="110"/>
      <c r="E233" s="111" t="s">
        <v>1</v>
      </c>
      <c r="F233" s="149" t="s">
        <v>204</v>
      </c>
      <c r="G233" s="150"/>
      <c r="H233" s="150"/>
      <c r="I233" s="150"/>
      <c r="J233" s="110"/>
      <c r="K233" s="112">
        <v>40</v>
      </c>
      <c r="L233" s="110"/>
      <c r="M233" s="110"/>
      <c r="N233" s="110"/>
      <c r="O233" s="110"/>
      <c r="P233" s="110"/>
      <c r="Q233" s="110"/>
      <c r="R233" s="113"/>
      <c r="T233" s="114"/>
      <c r="U233" s="110"/>
      <c r="V233" s="110"/>
      <c r="W233" s="110"/>
      <c r="X233" s="110"/>
      <c r="Y233" s="110"/>
      <c r="Z233" s="110"/>
      <c r="AA233" s="115"/>
      <c r="AT233" s="116" t="s">
        <v>106</v>
      </c>
      <c r="AU233" s="116" t="s">
        <v>54</v>
      </c>
      <c r="AV233" s="6" t="s">
        <v>54</v>
      </c>
      <c r="AW233" s="6" t="s">
        <v>21</v>
      </c>
      <c r="AX233" s="6" t="s">
        <v>44</v>
      </c>
      <c r="AY233" s="116" t="s">
        <v>100</v>
      </c>
    </row>
    <row r="234" spans="2:65" s="7" customFormat="1" ht="20.45" customHeight="1" x14ac:dyDescent="0.3">
      <c r="B234" s="117"/>
      <c r="C234" s="118"/>
      <c r="D234" s="118"/>
      <c r="E234" s="119" t="s">
        <v>1</v>
      </c>
      <c r="F234" s="151" t="s">
        <v>107</v>
      </c>
      <c r="G234" s="152"/>
      <c r="H234" s="152"/>
      <c r="I234" s="152"/>
      <c r="J234" s="118"/>
      <c r="K234" s="120">
        <v>40</v>
      </c>
      <c r="L234" s="118"/>
      <c r="M234" s="118"/>
      <c r="N234" s="118"/>
      <c r="O234" s="118"/>
      <c r="P234" s="118"/>
      <c r="Q234" s="118"/>
      <c r="R234" s="121"/>
      <c r="T234" s="122"/>
      <c r="U234" s="118"/>
      <c r="V234" s="118"/>
      <c r="W234" s="118"/>
      <c r="X234" s="118"/>
      <c r="Y234" s="118"/>
      <c r="Z234" s="118"/>
      <c r="AA234" s="123"/>
      <c r="AT234" s="124" t="s">
        <v>106</v>
      </c>
      <c r="AU234" s="124" t="s">
        <v>54</v>
      </c>
      <c r="AV234" s="7" t="s">
        <v>105</v>
      </c>
      <c r="AW234" s="7" t="s">
        <v>21</v>
      </c>
      <c r="AX234" s="7" t="s">
        <v>45</v>
      </c>
      <c r="AY234" s="124" t="s">
        <v>100</v>
      </c>
    </row>
    <row r="235" spans="2:65" s="1" customFormat="1" ht="40.15" customHeight="1" x14ac:dyDescent="0.3">
      <c r="B235" s="73"/>
      <c r="C235" s="125" t="s">
        <v>205</v>
      </c>
      <c r="D235" s="125" t="s">
        <v>165</v>
      </c>
      <c r="E235" s="126" t="s">
        <v>206</v>
      </c>
      <c r="F235" s="162" t="s">
        <v>207</v>
      </c>
      <c r="G235" s="162"/>
      <c r="H235" s="162"/>
      <c r="I235" s="162"/>
      <c r="J235" s="127" t="s">
        <v>208</v>
      </c>
      <c r="K235" s="128">
        <v>86181.2</v>
      </c>
      <c r="L235" s="163">
        <v>0</v>
      </c>
      <c r="M235" s="163"/>
      <c r="N235" s="164">
        <f>ROUND(L235*K235,2)</f>
        <v>0</v>
      </c>
      <c r="O235" s="155"/>
      <c r="P235" s="155"/>
      <c r="Q235" s="155"/>
      <c r="R235" s="76"/>
      <c r="T235" s="106" t="s">
        <v>1</v>
      </c>
      <c r="U235" s="29" t="s">
        <v>27</v>
      </c>
      <c r="V235" s="25"/>
      <c r="W235" s="107">
        <f>V235*K235</f>
        <v>0</v>
      </c>
      <c r="X235" s="107">
        <v>0</v>
      </c>
      <c r="Y235" s="107">
        <f>X235*K235</f>
        <v>0</v>
      </c>
      <c r="Z235" s="107">
        <v>0</v>
      </c>
      <c r="AA235" s="108">
        <f>Z235*K235</f>
        <v>0</v>
      </c>
      <c r="AR235" s="12" t="s">
        <v>124</v>
      </c>
      <c r="AT235" s="12" t="s">
        <v>165</v>
      </c>
      <c r="AU235" s="12" t="s">
        <v>54</v>
      </c>
      <c r="AY235" s="12" t="s">
        <v>100</v>
      </c>
      <c r="BE235" s="53">
        <f>IF(U235="základní",N235,0)</f>
        <v>0</v>
      </c>
      <c r="BF235" s="53">
        <f>IF(U235="snížená",N235,0)</f>
        <v>0</v>
      </c>
      <c r="BG235" s="53">
        <f>IF(U235="zákl. přenesená",N235,0)</f>
        <v>0</v>
      </c>
      <c r="BH235" s="53">
        <f>IF(U235="sníž. přenesená",N235,0)</f>
        <v>0</v>
      </c>
      <c r="BI235" s="53">
        <f>IF(U235="nulová",N235,0)</f>
        <v>0</v>
      </c>
      <c r="BJ235" s="12" t="s">
        <v>45</v>
      </c>
      <c r="BK235" s="53">
        <f>ROUND(L235*K235,2)</f>
        <v>0</v>
      </c>
      <c r="BL235" s="12" t="s">
        <v>105</v>
      </c>
      <c r="BM235" s="12" t="s">
        <v>339</v>
      </c>
    </row>
    <row r="236" spans="2:65" s="6" customFormat="1" ht="20.45" customHeight="1" x14ac:dyDescent="0.3">
      <c r="B236" s="109"/>
      <c r="C236" s="110"/>
      <c r="D236" s="110"/>
      <c r="E236" s="111" t="s">
        <v>1</v>
      </c>
      <c r="F236" s="149" t="s">
        <v>340</v>
      </c>
      <c r="G236" s="150"/>
      <c r="H236" s="150"/>
      <c r="I236" s="150"/>
      <c r="J236" s="110"/>
      <c r="K236" s="112">
        <v>86181.2</v>
      </c>
      <c r="L236" s="110"/>
      <c r="M236" s="110"/>
      <c r="N236" s="110"/>
      <c r="O236" s="110"/>
      <c r="P236" s="110"/>
      <c r="Q236" s="110"/>
      <c r="R236" s="113"/>
      <c r="T236" s="114"/>
      <c r="U236" s="110"/>
      <c r="V236" s="110"/>
      <c r="W236" s="110"/>
      <c r="X236" s="110"/>
      <c r="Y236" s="110"/>
      <c r="Z236" s="110"/>
      <c r="AA236" s="115"/>
      <c r="AT236" s="116" t="s">
        <v>106</v>
      </c>
      <c r="AU236" s="116" t="s">
        <v>54</v>
      </c>
      <c r="AV236" s="6" t="s">
        <v>54</v>
      </c>
      <c r="AW236" s="6" t="s">
        <v>21</v>
      </c>
      <c r="AX236" s="6" t="s">
        <v>44</v>
      </c>
      <c r="AY236" s="116" t="s">
        <v>100</v>
      </c>
    </row>
    <row r="237" spans="2:65" s="7" customFormat="1" ht="20.45" customHeight="1" x14ac:dyDescent="0.3">
      <c r="B237" s="117"/>
      <c r="C237" s="118"/>
      <c r="D237" s="118"/>
      <c r="E237" s="119" t="s">
        <v>1</v>
      </c>
      <c r="F237" s="151" t="s">
        <v>107</v>
      </c>
      <c r="G237" s="152"/>
      <c r="H237" s="152"/>
      <c r="I237" s="152"/>
      <c r="J237" s="118"/>
      <c r="K237" s="120">
        <v>86181.2</v>
      </c>
      <c r="L237" s="118"/>
      <c r="M237" s="118"/>
      <c r="N237" s="118"/>
      <c r="O237" s="118"/>
      <c r="P237" s="118"/>
      <c r="Q237" s="118"/>
      <c r="R237" s="121"/>
      <c r="T237" s="122"/>
      <c r="U237" s="118"/>
      <c r="V237" s="118"/>
      <c r="W237" s="118"/>
      <c r="X237" s="118"/>
      <c r="Y237" s="118"/>
      <c r="Z237" s="118"/>
      <c r="AA237" s="123"/>
      <c r="AT237" s="124" t="s">
        <v>106</v>
      </c>
      <c r="AU237" s="124" t="s">
        <v>54</v>
      </c>
      <c r="AV237" s="7" t="s">
        <v>105</v>
      </c>
      <c r="AW237" s="7" t="s">
        <v>21</v>
      </c>
      <c r="AX237" s="7" t="s">
        <v>45</v>
      </c>
      <c r="AY237" s="124" t="s">
        <v>100</v>
      </c>
    </row>
    <row r="238" spans="2:65" s="1" customFormat="1" ht="28.9" customHeight="1" x14ac:dyDescent="0.3">
      <c r="B238" s="73"/>
      <c r="C238" s="125" t="s">
        <v>209</v>
      </c>
      <c r="D238" s="125" t="s">
        <v>165</v>
      </c>
      <c r="E238" s="126" t="s">
        <v>210</v>
      </c>
      <c r="F238" s="162" t="s">
        <v>211</v>
      </c>
      <c r="G238" s="162"/>
      <c r="H238" s="162"/>
      <c r="I238" s="162"/>
      <c r="J238" s="127" t="s">
        <v>212</v>
      </c>
      <c r="K238" s="128">
        <v>1</v>
      </c>
      <c r="L238" s="163">
        <v>0</v>
      </c>
      <c r="M238" s="163"/>
      <c r="N238" s="164">
        <f>ROUND(L238*K238,2)</f>
        <v>0</v>
      </c>
      <c r="O238" s="155"/>
      <c r="P238" s="155"/>
      <c r="Q238" s="155"/>
      <c r="R238" s="76"/>
      <c r="T238" s="106" t="s">
        <v>1</v>
      </c>
      <c r="U238" s="29" t="s">
        <v>27</v>
      </c>
      <c r="V238" s="25"/>
      <c r="W238" s="107">
        <f>V238*K238</f>
        <v>0</v>
      </c>
      <c r="X238" s="107">
        <v>0</v>
      </c>
      <c r="Y238" s="107">
        <f>X238*K238</f>
        <v>0</v>
      </c>
      <c r="Z238" s="107">
        <v>0</v>
      </c>
      <c r="AA238" s="108">
        <f>Z238*K238</f>
        <v>0</v>
      </c>
      <c r="AR238" s="12" t="s">
        <v>124</v>
      </c>
      <c r="AT238" s="12" t="s">
        <v>165</v>
      </c>
      <c r="AU238" s="12" t="s">
        <v>54</v>
      </c>
      <c r="AY238" s="12" t="s">
        <v>100</v>
      </c>
      <c r="BE238" s="53">
        <f>IF(U238="základní",N238,0)</f>
        <v>0</v>
      </c>
      <c r="BF238" s="53">
        <f>IF(U238="snížená",N238,0)</f>
        <v>0</v>
      </c>
      <c r="BG238" s="53">
        <f>IF(U238="zákl. přenesená",N238,0)</f>
        <v>0</v>
      </c>
      <c r="BH238" s="53">
        <f>IF(U238="sníž. přenesená",N238,0)</f>
        <v>0</v>
      </c>
      <c r="BI238" s="53">
        <f>IF(U238="nulová",N238,0)</f>
        <v>0</v>
      </c>
      <c r="BJ238" s="12" t="s">
        <v>45</v>
      </c>
      <c r="BK238" s="53">
        <f>ROUND(L238*K238,2)</f>
        <v>0</v>
      </c>
      <c r="BL238" s="12" t="s">
        <v>105</v>
      </c>
      <c r="BM238" s="12" t="s">
        <v>341</v>
      </c>
    </row>
    <row r="239" spans="2:65" s="6" customFormat="1" ht="20.45" customHeight="1" x14ac:dyDescent="0.3">
      <c r="B239" s="109"/>
      <c r="C239" s="110"/>
      <c r="D239" s="110"/>
      <c r="E239" s="111" t="s">
        <v>1</v>
      </c>
      <c r="F239" s="149" t="s">
        <v>45</v>
      </c>
      <c r="G239" s="150"/>
      <c r="H239" s="150"/>
      <c r="I239" s="150"/>
      <c r="J239" s="110"/>
      <c r="K239" s="112">
        <v>1</v>
      </c>
      <c r="L239" s="110"/>
      <c r="M239" s="110"/>
      <c r="N239" s="110"/>
      <c r="O239" s="110"/>
      <c r="P239" s="110"/>
      <c r="Q239" s="110"/>
      <c r="R239" s="113"/>
      <c r="T239" s="114"/>
      <c r="U239" s="110"/>
      <c r="V239" s="110"/>
      <c r="W239" s="110"/>
      <c r="X239" s="110"/>
      <c r="Y239" s="110"/>
      <c r="Z239" s="110"/>
      <c r="AA239" s="115"/>
      <c r="AT239" s="116" t="s">
        <v>106</v>
      </c>
      <c r="AU239" s="116" t="s">
        <v>54</v>
      </c>
      <c r="AV239" s="6" t="s">
        <v>54</v>
      </c>
      <c r="AW239" s="6" t="s">
        <v>21</v>
      </c>
      <c r="AX239" s="6" t="s">
        <v>44</v>
      </c>
      <c r="AY239" s="116" t="s">
        <v>100</v>
      </c>
    </row>
    <row r="240" spans="2:65" s="7" customFormat="1" ht="20.45" customHeight="1" x14ac:dyDescent="0.3">
      <c r="B240" s="117"/>
      <c r="C240" s="118"/>
      <c r="D240" s="118"/>
      <c r="E240" s="119" t="s">
        <v>1</v>
      </c>
      <c r="F240" s="151" t="s">
        <v>107</v>
      </c>
      <c r="G240" s="152"/>
      <c r="H240" s="152"/>
      <c r="I240" s="152"/>
      <c r="J240" s="118"/>
      <c r="K240" s="120">
        <v>1</v>
      </c>
      <c r="L240" s="118"/>
      <c r="M240" s="118"/>
      <c r="N240" s="118"/>
      <c r="O240" s="118"/>
      <c r="P240" s="118"/>
      <c r="Q240" s="118"/>
      <c r="R240" s="121"/>
      <c r="T240" s="122"/>
      <c r="U240" s="118"/>
      <c r="V240" s="118"/>
      <c r="W240" s="118"/>
      <c r="X240" s="118"/>
      <c r="Y240" s="118"/>
      <c r="Z240" s="118"/>
      <c r="AA240" s="123"/>
      <c r="AT240" s="124" t="s">
        <v>106</v>
      </c>
      <c r="AU240" s="124" t="s">
        <v>54</v>
      </c>
      <c r="AV240" s="7" t="s">
        <v>105</v>
      </c>
      <c r="AW240" s="7" t="s">
        <v>21</v>
      </c>
      <c r="AX240" s="7" t="s">
        <v>45</v>
      </c>
      <c r="AY240" s="124" t="s">
        <v>100</v>
      </c>
    </row>
    <row r="241" spans="2:65" s="5" customFormat="1" ht="29.85" customHeight="1" x14ac:dyDescent="0.3">
      <c r="B241" s="91"/>
      <c r="C241" s="92"/>
      <c r="D241" s="101" t="s">
        <v>68</v>
      </c>
      <c r="E241" s="101"/>
      <c r="F241" s="101"/>
      <c r="G241" s="101"/>
      <c r="H241" s="101"/>
      <c r="I241" s="101"/>
      <c r="J241" s="101"/>
      <c r="K241" s="101"/>
      <c r="L241" s="101"/>
      <c r="M241" s="101"/>
      <c r="N241" s="158">
        <f>BK241</f>
        <v>0</v>
      </c>
      <c r="O241" s="159"/>
      <c r="P241" s="159"/>
      <c r="Q241" s="159"/>
      <c r="R241" s="94"/>
      <c r="T241" s="95"/>
      <c r="U241" s="92"/>
      <c r="V241" s="92"/>
      <c r="W241" s="96">
        <f>W242</f>
        <v>0</v>
      </c>
      <c r="X241" s="92"/>
      <c r="Y241" s="96">
        <f>Y242</f>
        <v>0</v>
      </c>
      <c r="Z241" s="92"/>
      <c r="AA241" s="97">
        <f>AA242</f>
        <v>0</v>
      </c>
      <c r="AR241" s="98" t="s">
        <v>45</v>
      </c>
      <c r="AT241" s="99" t="s">
        <v>43</v>
      </c>
      <c r="AU241" s="99" t="s">
        <v>45</v>
      </c>
      <c r="AY241" s="98" t="s">
        <v>100</v>
      </c>
      <c r="BK241" s="100">
        <f>BK242</f>
        <v>0</v>
      </c>
    </row>
    <row r="242" spans="2:65" s="1" customFormat="1" ht="28.9" customHeight="1" x14ac:dyDescent="0.3">
      <c r="B242" s="73"/>
      <c r="C242" s="102" t="s">
        <v>213</v>
      </c>
      <c r="D242" s="102" t="s">
        <v>101</v>
      </c>
      <c r="E242" s="103" t="s">
        <v>214</v>
      </c>
      <c r="F242" s="153" t="s">
        <v>215</v>
      </c>
      <c r="G242" s="153"/>
      <c r="H242" s="153"/>
      <c r="I242" s="153"/>
      <c r="J242" s="104" t="s">
        <v>163</v>
      </c>
      <c r="K242" s="105">
        <v>1771.8869999999999</v>
      </c>
      <c r="L242" s="154">
        <v>0</v>
      </c>
      <c r="M242" s="154"/>
      <c r="N242" s="155">
        <f>ROUND(L242*K242,2)</f>
        <v>0</v>
      </c>
      <c r="O242" s="155"/>
      <c r="P242" s="155"/>
      <c r="Q242" s="155"/>
      <c r="R242" s="76"/>
      <c r="T242" s="106" t="s">
        <v>1</v>
      </c>
      <c r="U242" s="29" t="s">
        <v>27</v>
      </c>
      <c r="V242" s="25"/>
      <c r="W242" s="107">
        <f>V242*K242</f>
        <v>0</v>
      </c>
      <c r="X242" s="107">
        <v>0</v>
      </c>
      <c r="Y242" s="107">
        <f>X242*K242</f>
        <v>0</v>
      </c>
      <c r="Z242" s="107">
        <v>0</v>
      </c>
      <c r="AA242" s="108">
        <f>Z242*K242</f>
        <v>0</v>
      </c>
      <c r="AR242" s="12" t="s">
        <v>105</v>
      </c>
      <c r="AT242" s="12" t="s">
        <v>101</v>
      </c>
      <c r="AU242" s="12" t="s">
        <v>54</v>
      </c>
      <c r="AY242" s="12" t="s">
        <v>100</v>
      </c>
      <c r="BE242" s="53">
        <f>IF(U242="základní",N242,0)</f>
        <v>0</v>
      </c>
      <c r="BF242" s="53">
        <f>IF(U242="snížená",N242,0)</f>
        <v>0</v>
      </c>
      <c r="BG242" s="53">
        <f>IF(U242="zákl. přenesená",N242,0)</f>
        <v>0</v>
      </c>
      <c r="BH242" s="53">
        <f>IF(U242="sníž. přenesená",N242,0)</f>
        <v>0</v>
      </c>
      <c r="BI242" s="53">
        <f>IF(U242="nulová",N242,0)</f>
        <v>0</v>
      </c>
      <c r="BJ242" s="12" t="s">
        <v>45</v>
      </c>
      <c r="BK242" s="53">
        <f>ROUND(L242*K242,2)</f>
        <v>0</v>
      </c>
      <c r="BL242" s="12" t="s">
        <v>105</v>
      </c>
      <c r="BM242" s="12" t="s">
        <v>342</v>
      </c>
    </row>
    <row r="243" spans="2:65" s="5" customFormat="1" ht="37.35" customHeight="1" x14ac:dyDescent="0.35">
      <c r="B243" s="91"/>
      <c r="C243" s="92"/>
      <c r="D243" s="93" t="s">
        <v>69</v>
      </c>
      <c r="E243" s="93"/>
      <c r="F243" s="93"/>
      <c r="G243" s="93"/>
      <c r="H243" s="93"/>
      <c r="I243" s="93"/>
      <c r="J243" s="93"/>
      <c r="K243" s="93"/>
      <c r="L243" s="93"/>
      <c r="M243" s="93"/>
      <c r="N243" s="160">
        <f>BK243</f>
        <v>0</v>
      </c>
      <c r="O243" s="161"/>
      <c r="P243" s="161"/>
      <c r="Q243" s="161"/>
      <c r="R243" s="94"/>
      <c r="T243" s="95"/>
      <c r="U243" s="92"/>
      <c r="V243" s="92"/>
      <c r="W243" s="96">
        <f>W244</f>
        <v>0</v>
      </c>
      <c r="X243" s="92"/>
      <c r="Y243" s="96">
        <f>Y244</f>
        <v>8.532</v>
      </c>
      <c r="Z243" s="92"/>
      <c r="AA243" s="97">
        <f>AA244</f>
        <v>0</v>
      </c>
      <c r="AR243" s="98" t="s">
        <v>54</v>
      </c>
      <c r="AT243" s="99" t="s">
        <v>43</v>
      </c>
      <c r="AU243" s="99" t="s">
        <v>44</v>
      </c>
      <c r="AY243" s="98" t="s">
        <v>100</v>
      </c>
      <c r="BK243" s="100">
        <f>BK244</f>
        <v>0</v>
      </c>
    </row>
    <row r="244" spans="2:65" s="5" customFormat="1" ht="19.899999999999999" customHeight="1" x14ac:dyDescent="0.3">
      <c r="B244" s="91"/>
      <c r="C244" s="92"/>
      <c r="D244" s="101" t="s">
        <v>70</v>
      </c>
      <c r="E244" s="101"/>
      <c r="F244" s="101"/>
      <c r="G244" s="101"/>
      <c r="H244" s="101"/>
      <c r="I244" s="101"/>
      <c r="J244" s="101"/>
      <c r="K244" s="101"/>
      <c r="L244" s="101"/>
      <c r="M244" s="101"/>
      <c r="N244" s="158">
        <f>BK244</f>
        <v>0</v>
      </c>
      <c r="O244" s="159"/>
      <c r="P244" s="159"/>
      <c r="Q244" s="159"/>
      <c r="R244" s="94"/>
      <c r="T244" s="95"/>
      <c r="U244" s="92"/>
      <c r="V244" s="92"/>
      <c r="W244" s="96">
        <f>SUM(W245:W266)</f>
        <v>0</v>
      </c>
      <c r="X244" s="92"/>
      <c r="Y244" s="96">
        <f>SUM(Y245:Y266)</f>
        <v>8.532</v>
      </c>
      <c r="Z244" s="92"/>
      <c r="AA244" s="97">
        <f>SUM(AA245:AA266)</f>
        <v>0</v>
      </c>
      <c r="AR244" s="98" t="s">
        <v>54</v>
      </c>
      <c r="AT244" s="99" t="s">
        <v>43</v>
      </c>
      <c r="AU244" s="99" t="s">
        <v>45</v>
      </c>
      <c r="AY244" s="98" t="s">
        <v>100</v>
      </c>
      <c r="BK244" s="100">
        <f>SUM(BK245:BK266)</f>
        <v>0</v>
      </c>
    </row>
    <row r="245" spans="2:65" s="1" customFormat="1" ht="20.45" customHeight="1" x14ac:dyDescent="0.3">
      <c r="B245" s="73"/>
      <c r="C245" s="102" t="s">
        <v>216</v>
      </c>
      <c r="D245" s="102" t="s">
        <v>101</v>
      </c>
      <c r="E245" s="103" t="s">
        <v>217</v>
      </c>
      <c r="F245" s="153" t="s">
        <v>218</v>
      </c>
      <c r="G245" s="153"/>
      <c r="H245" s="153"/>
      <c r="I245" s="153"/>
      <c r="J245" s="104" t="s">
        <v>136</v>
      </c>
      <c r="K245" s="105">
        <v>2843.98</v>
      </c>
      <c r="L245" s="154">
        <v>0</v>
      </c>
      <c r="M245" s="154"/>
      <c r="N245" s="155">
        <f>ROUND(L245*K245,2)</f>
        <v>0</v>
      </c>
      <c r="O245" s="155"/>
      <c r="P245" s="155"/>
      <c r="Q245" s="155"/>
      <c r="R245" s="76"/>
      <c r="T245" s="106" t="s">
        <v>1</v>
      </c>
      <c r="U245" s="29" t="s">
        <v>27</v>
      </c>
      <c r="V245" s="25"/>
      <c r="W245" s="107">
        <f>V245*K245</f>
        <v>0</v>
      </c>
      <c r="X245" s="107">
        <v>0</v>
      </c>
      <c r="Y245" s="107">
        <f>X245*K245</f>
        <v>0</v>
      </c>
      <c r="Z245" s="107">
        <v>0</v>
      </c>
      <c r="AA245" s="108">
        <f>Z245*K245</f>
        <v>0</v>
      </c>
      <c r="AR245" s="12" t="s">
        <v>148</v>
      </c>
      <c r="AT245" s="12" t="s">
        <v>101</v>
      </c>
      <c r="AU245" s="12" t="s">
        <v>54</v>
      </c>
      <c r="AY245" s="12" t="s">
        <v>100</v>
      </c>
      <c r="BE245" s="53">
        <f>IF(U245="základní",N245,0)</f>
        <v>0</v>
      </c>
      <c r="BF245" s="53">
        <f>IF(U245="snížená",N245,0)</f>
        <v>0</v>
      </c>
      <c r="BG245" s="53">
        <f>IF(U245="zákl. přenesená",N245,0)</f>
        <v>0</v>
      </c>
      <c r="BH245" s="53">
        <f>IF(U245="sníž. přenesená",N245,0)</f>
        <v>0</v>
      </c>
      <c r="BI245" s="53">
        <f>IF(U245="nulová",N245,0)</f>
        <v>0</v>
      </c>
      <c r="BJ245" s="12" t="s">
        <v>45</v>
      </c>
      <c r="BK245" s="53">
        <f>ROUND(L245*K245,2)</f>
        <v>0</v>
      </c>
      <c r="BL245" s="12" t="s">
        <v>148</v>
      </c>
      <c r="BM245" s="12" t="s">
        <v>343</v>
      </c>
    </row>
    <row r="246" spans="2:65" s="6" customFormat="1" ht="20.45" customHeight="1" x14ac:dyDescent="0.3">
      <c r="B246" s="109"/>
      <c r="C246" s="110"/>
      <c r="D246" s="110"/>
      <c r="E246" s="111" t="s">
        <v>1</v>
      </c>
      <c r="F246" s="149" t="s">
        <v>344</v>
      </c>
      <c r="G246" s="150"/>
      <c r="H246" s="150"/>
      <c r="I246" s="150"/>
      <c r="J246" s="110"/>
      <c r="K246" s="112">
        <v>2843.98</v>
      </c>
      <c r="L246" s="110"/>
      <c r="M246" s="110"/>
      <c r="N246" s="110"/>
      <c r="O246" s="110"/>
      <c r="P246" s="110"/>
      <c r="Q246" s="110"/>
      <c r="R246" s="113"/>
      <c r="T246" s="114"/>
      <c r="U246" s="110"/>
      <c r="V246" s="110"/>
      <c r="W246" s="110"/>
      <c r="X246" s="110"/>
      <c r="Y246" s="110"/>
      <c r="Z246" s="110"/>
      <c r="AA246" s="115"/>
      <c r="AT246" s="116" t="s">
        <v>106</v>
      </c>
      <c r="AU246" s="116" t="s">
        <v>54</v>
      </c>
      <c r="AV246" s="6" t="s">
        <v>54</v>
      </c>
      <c r="AW246" s="6" t="s">
        <v>21</v>
      </c>
      <c r="AX246" s="6" t="s">
        <v>44</v>
      </c>
      <c r="AY246" s="116" t="s">
        <v>100</v>
      </c>
    </row>
    <row r="247" spans="2:65" s="7" customFormat="1" ht="20.45" customHeight="1" x14ac:dyDescent="0.3">
      <c r="B247" s="117"/>
      <c r="C247" s="118"/>
      <c r="D247" s="118"/>
      <c r="E247" s="119" t="s">
        <v>1</v>
      </c>
      <c r="F247" s="151" t="s">
        <v>107</v>
      </c>
      <c r="G247" s="152"/>
      <c r="H247" s="152"/>
      <c r="I247" s="152"/>
      <c r="J247" s="118"/>
      <c r="K247" s="120">
        <v>2843.98</v>
      </c>
      <c r="L247" s="118"/>
      <c r="M247" s="118"/>
      <c r="N247" s="118"/>
      <c r="O247" s="118"/>
      <c r="P247" s="118"/>
      <c r="Q247" s="118"/>
      <c r="R247" s="121"/>
      <c r="T247" s="122"/>
      <c r="U247" s="118"/>
      <c r="V247" s="118"/>
      <c r="W247" s="118"/>
      <c r="X247" s="118"/>
      <c r="Y247" s="118"/>
      <c r="Z247" s="118"/>
      <c r="AA247" s="123"/>
      <c r="AT247" s="124" t="s">
        <v>106</v>
      </c>
      <c r="AU247" s="124" t="s">
        <v>54</v>
      </c>
      <c r="AV247" s="7" t="s">
        <v>105</v>
      </c>
      <c r="AW247" s="7" t="s">
        <v>21</v>
      </c>
      <c r="AX247" s="7" t="s">
        <v>45</v>
      </c>
      <c r="AY247" s="124" t="s">
        <v>100</v>
      </c>
    </row>
    <row r="248" spans="2:65" s="1" customFormat="1" ht="20.45" customHeight="1" x14ac:dyDescent="0.3">
      <c r="B248" s="73"/>
      <c r="C248" s="102" t="s">
        <v>219</v>
      </c>
      <c r="D248" s="102" t="s">
        <v>101</v>
      </c>
      <c r="E248" s="103" t="s">
        <v>220</v>
      </c>
      <c r="F248" s="153" t="s">
        <v>221</v>
      </c>
      <c r="G248" s="153"/>
      <c r="H248" s="153"/>
      <c r="I248" s="153"/>
      <c r="J248" s="104" t="s">
        <v>136</v>
      </c>
      <c r="K248" s="105">
        <v>2843.98</v>
      </c>
      <c r="L248" s="154">
        <v>0</v>
      </c>
      <c r="M248" s="154"/>
      <c r="N248" s="155">
        <f>ROUND(L248*K248,2)</f>
        <v>0</v>
      </c>
      <c r="O248" s="155"/>
      <c r="P248" s="155"/>
      <c r="Q248" s="155"/>
      <c r="R248" s="76"/>
      <c r="T248" s="106" t="s">
        <v>1</v>
      </c>
      <c r="U248" s="29" t="s">
        <v>27</v>
      </c>
      <c r="V248" s="25"/>
      <c r="W248" s="107">
        <f>V248*K248</f>
        <v>0</v>
      </c>
      <c r="X248" s="107">
        <v>0</v>
      </c>
      <c r="Y248" s="107">
        <f>X248*K248</f>
        <v>0</v>
      </c>
      <c r="Z248" s="107">
        <v>0</v>
      </c>
      <c r="AA248" s="108">
        <f>Z248*K248</f>
        <v>0</v>
      </c>
      <c r="AR248" s="12" t="s">
        <v>148</v>
      </c>
      <c r="AT248" s="12" t="s">
        <v>101</v>
      </c>
      <c r="AU248" s="12" t="s">
        <v>54</v>
      </c>
      <c r="AY248" s="12" t="s">
        <v>100</v>
      </c>
      <c r="BE248" s="53">
        <f>IF(U248="základní",N248,0)</f>
        <v>0</v>
      </c>
      <c r="BF248" s="53">
        <f>IF(U248="snížená",N248,0)</f>
        <v>0</v>
      </c>
      <c r="BG248" s="53">
        <f>IF(U248="zákl. přenesená",N248,0)</f>
        <v>0</v>
      </c>
      <c r="BH248" s="53">
        <f>IF(U248="sníž. přenesená",N248,0)</f>
        <v>0</v>
      </c>
      <c r="BI248" s="53">
        <f>IF(U248="nulová",N248,0)</f>
        <v>0</v>
      </c>
      <c r="BJ248" s="12" t="s">
        <v>45</v>
      </c>
      <c r="BK248" s="53">
        <f>ROUND(L248*K248,2)</f>
        <v>0</v>
      </c>
      <c r="BL248" s="12" t="s">
        <v>148</v>
      </c>
      <c r="BM248" s="12" t="s">
        <v>345</v>
      </c>
    </row>
    <row r="249" spans="2:65" s="6" customFormat="1" ht="20.45" customHeight="1" x14ac:dyDescent="0.3">
      <c r="B249" s="109"/>
      <c r="C249" s="110"/>
      <c r="D249" s="110"/>
      <c r="E249" s="111" t="s">
        <v>1</v>
      </c>
      <c r="F249" s="149" t="s">
        <v>344</v>
      </c>
      <c r="G249" s="150"/>
      <c r="H249" s="150"/>
      <c r="I249" s="150"/>
      <c r="J249" s="110"/>
      <c r="K249" s="112">
        <v>2843.98</v>
      </c>
      <c r="L249" s="110"/>
      <c r="M249" s="110"/>
      <c r="N249" s="110"/>
      <c r="O249" s="110"/>
      <c r="P249" s="110"/>
      <c r="Q249" s="110"/>
      <c r="R249" s="113"/>
      <c r="T249" s="114"/>
      <c r="U249" s="110"/>
      <c r="V249" s="110"/>
      <c r="W249" s="110"/>
      <c r="X249" s="110"/>
      <c r="Y249" s="110"/>
      <c r="Z249" s="110"/>
      <c r="AA249" s="115"/>
      <c r="AT249" s="116" t="s">
        <v>106</v>
      </c>
      <c r="AU249" s="116" t="s">
        <v>54</v>
      </c>
      <c r="AV249" s="6" t="s">
        <v>54</v>
      </c>
      <c r="AW249" s="6" t="s">
        <v>21</v>
      </c>
      <c r="AX249" s="6" t="s">
        <v>44</v>
      </c>
      <c r="AY249" s="116" t="s">
        <v>100</v>
      </c>
    </row>
    <row r="250" spans="2:65" s="7" customFormat="1" ht="20.45" customHeight="1" x14ac:dyDescent="0.3">
      <c r="B250" s="117"/>
      <c r="C250" s="118"/>
      <c r="D250" s="118"/>
      <c r="E250" s="119" t="s">
        <v>1</v>
      </c>
      <c r="F250" s="151" t="s">
        <v>107</v>
      </c>
      <c r="G250" s="152"/>
      <c r="H250" s="152"/>
      <c r="I250" s="152"/>
      <c r="J250" s="118"/>
      <c r="K250" s="120">
        <v>2843.98</v>
      </c>
      <c r="L250" s="118"/>
      <c r="M250" s="118"/>
      <c r="N250" s="118"/>
      <c r="O250" s="118"/>
      <c r="P250" s="118"/>
      <c r="Q250" s="118"/>
      <c r="R250" s="121"/>
      <c r="T250" s="122"/>
      <c r="U250" s="118"/>
      <c r="V250" s="118"/>
      <c r="W250" s="118"/>
      <c r="X250" s="118"/>
      <c r="Y250" s="118"/>
      <c r="Z250" s="118"/>
      <c r="AA250" s="123"/>
      <c r="AT250" s="124" t="s">
        <v>106</v>
      </c>
      <c r="AU250" s="124" t="s">
        <v>54</v>
      </c>
      <c r="AV250" s="7" t="s">
        <v>105</v>
      </c>
      <c r="AW250" s="7" t="s">
        <v>21</v>
      </c>
      <c r="AX250" s="7" t="s">
        <v>45</v>
      </c>
      <c r="AY250" s="124" t="s">
        <v>100</v>
      </c>
    </row>
    <row r="251" spans="2:65" s="1" customFormat="1" ht="40.15" customHeight="1" x14ac:dyDescent="0.3">
      <c r="B251" s="73"/>
      <c r="C251" s="102" t="s">
        <v>222</v>
      </c>
      <c r="D251" s="102" t="s">
        <v>101</v>
      </c>
      <c r="E251" s="103" t="s">
        <v>223</v>
      </c>
      <c r="F251" s="153" t="s">
        <v>224</v>
      </c>
      <c r="G251" s="153"/>
      <c r="H251" s="153"/>
      <c r="I251" s="153"/>
      <c r="J251" s="104" t="s">
        <v>136</v>
      </c>
      <c r="K251" s="105">
        <v>2843.98</v>
      </c>
      <c r="L251" s="154">
        <v>0</v>
      </c>
      <c r="M251" s="154"/>
      <c r="N251" s="155">
        <f>ROUND(L251*K251,2)</f>
        <v>0</v>
      </c>
      <c r="O251" s="155"/>
      <c r="P251" s="155"/>
      <c r="Q251" s="155"/>
      <c r="R251" s="76"/>
      <c r="T251" s="106" t="s">
        <v>1</v>
      </c>
      <c r="U251" s="29" t="s">
        <v>27</v>
      </c>
      <c r="V251" s="25"/>
      <c r="W251" s="107">
        <f>V251*K251</f>
        <v>0</v>
      </c>
      <c r="X251" s="107">
        <v>0</v>
      </c>
      <c r="Y251" s="107">
        <f>X251*K251</f>
        <v>0</v>
      </c>
      <c r="Z251" s="107">
        <v>0</v>
      </c>
      <c r="AA251" s="108">
        <f>Z251*K251</f>
        <v>0</v>
      </c>
      <c r="AR251" s="12" t="s">
        <v>148</v>
      </c>
      <c r="AT251" s="12" t="s">
        <v>101</v>
      </c>
      <c r="AU251" s="12" t="s">
        <v>54</v>
      </c>
      <c r="AY251" s="12" t="s">
        <v>100</v>
      </c>
      <c r="BE251" s="53">
        <f>IF(U251="základní",N251,0)</f>
        <v>0</v>
      </c>
      <c r="BF251" s="53">
        <f>IF(U251="snížená",N251,0)</f>
        <v>0</v>
      </c>
      <c r="BG251" s="53">
        <f>IF(U251="zákl. přenesená",N251,0)</f>
        <v>0</v>
      </c>
      <c r="BH251" s="53">
        <f>IF(U251="sníž. přenesená",N251,0)</f>
        <v>0</v>
      </c>
      <c r="BI251" s="53">
        <f>IF(U251="nulová",N251,0)</f>
        <v>0</v>
      </c>
      <c r="BJ251" s="12" t="s">
        <v>45</v>
      </c>
      <c r="BK251" s="53">
        <f>ROUND(L251*K251,2)</f>
        <v>0</v>
      </c>
      <c r="BL251" s="12" t="s">
        <v>148</v>
      </c>
      <c r="BM251" s="12" t="s">
        <v>346</v>
      </c>
    </row>
    <row r="252" spans="2:65" s="6" customFormat="1" ht="20.45" customHeight="1" x14ac:dyDescent="0.3">
      <c r="B252" s="109"/>
      <c r="C252" s="110"/>
      <c r="D252" s="110"/>
      <c r="E252" s="111" t="s">
        <v>1</v>
      </c>
      <c r="F252" s="149" t="s">
        <v>344</v>
      </c>
      <c r="G252" s="150"/>
      <c r="H252" s="150"/>
      <c r="I252" s="150"/>
      <c r="J252" s="110"/>
      <c r="K252" s="112">
        <v>2843.98</v>
      </c>
      <c r="L252" s="110"/>
      <c r="M252" s="110"/>
      <c r="N252" s="110"/>
      <c r="O252" s="110"/>
      <c r="P252" s="110"/>
      <c r="Q252" s="110"/>
      <c r="R252" s="113"/>
      <c r="T252" s="114"/>
      <c r="U252" s="110"/>
      <c r="V252" s="110"/>
      <c r="W252" s="110"/>
      <c r="X252" s="110"/>
      <c r="Y252" s="110"/>
      <c r="Z252" s="110"/>
      <c r="AA252" s="115"/>
      <c r="AT252" s="116" t="s">
        <v>106</v>
      </c>
      <c r="AU252" s="116" t="s">
        <v>54</v>
      </c>
      <c r="AV252" s="6" t="s">
        <v>54</v>
      </c>
      <c r="AW252" s="6" t="s">
        <v>21</v>
      </c>
      <c r="AX252" s="6" t="s">
        <v>44</v>
      </c>
      <c r="AY252" s="116" t="s">
        <v>100</v>
      </c>
    </row>
    <row r="253" spans="2:65" s="7" customFormat="1" ht="20.45" customHeight="1" x14ac:dyDescent="0.3">
      <c r="B253" s="117"/>
      <c r="C253" s="118"/>
      <c r="D253" s="118"/>
      <c r="E253" s="119" t="s">
        <v>1</v>
      </c>
      <c r="F253" s="151" t="s">
        <v>107</v>
      </c>
      <c r="G253" s="152"/>
      <c r="H253" s="152"/>
      <c r="I253" s="152"/>
      <c r="J253" s="118"/>
      <c r="K253" s="120">
        <v>2843.98</v>
      </c>
      <c r="L253" s="118"/>
      <c r="M253" s="118"/>
      <c r="N253" s="118"/>
      <c r="O253" s="118"/>
      <c r="P253" s="118"/>
      <c r="Q253" s="118"/>
      <c r="R253" s="121"/>
      <c r="T253" s="122"/>
      <c r="U253" s="118"/>
      <c r="V253" s="118"/>
      <c r="W253" s="118"/>
      <c r="X253" s="118"/>
      <c r="Y253" s="118"/>
      <c r="Z253" s="118"/>
      <c r="AA253" s="123"/>
      <c r="AT253" s="124" t="s">
        <v>106</v>
      </c>
      <c r="AU253" s="124" t="s">
        <v>54</v>
      </c>
      <c r="AV253" s="7" t="s">
        <v>105</v>
      </c>
      <c r="AW253" s="7" t="s">
        <v>21</v>
      </c>
      <c r="AX253" s="7" t="s">
        <v>45</v>
      </c>
      <c r="AY253" s="124" t="s">
        <v>100</v>
      </c>
    </row>
    <row r="254" spans="2:65" s="1" customFormat="1" ht="28.9" customHeight="1" x14ac:dyDescent="0.3">
      <c r="B254" s="73"/>
      <c r="C254" s="125" t="s">
        <v>225</v>
      </c>
      <c r="D254" s="125" t="s">
        <v>165</v>
      </c>
      <c r="E254" s="126" t="s">
        <v>226</v>
      </c>
      <c r="F254" s="162" t="s">
        <v>227</v>
      </c>
      <c r="G254" s="162"/>
      <c r="H254" s="162"/>
      <c r="I254" s="162"/>
      <c r="J254" s="127" t="s">
        <v>163</v>
      </c>
      <c r="K254" s="128">
        <v>8.532</v>
      </c>
      <c r="L254" s="163">
        <v>0</v>
      </c>
      <c r="M254" s="163"/>
      <c r="N254" s="164">
        <f>ROUND(L254*K254,2)</f>
        <v>0</v>
      </c>
      <c r="O254" s="155"/>
      <c r="P254" s="155"/>
      <c r="Q254" s="155"/>
      <c r="R254" s="76"/>
      <c r="T254" s="106" t="s">
        <v>1</v>
      </c>
      <c r="U254" s="29" t="s">
        <v>27</v>
      </c>
      <c r="V254" s="25"/>
      <c r="W254" s="107">
        <f>V254*K254</f>
        <v>0</v>
      </c>
      <c r="X254" s="107">
        <v>1</v>
      </c>
      <c r="Y254" s="107">
        <f>X254*K254</f>
        <v>8.532</v>
      </c>
      <c r="Z254" s="107">
        <v>0</v>
      </c>
      <c r="AA254" s="108">
        <f>Z254*K254</f>
        <v>0</v>
      </c>
      <c r="AR254" s="12" t="s">
        <v>198</v>
      </c>
      <c r="AT254" s="12" t="s">
        <v>165</v>
      </c>
      <c r="AU254" s="12" t="s">
        <v>54</v>
      </c>
      <c r="AY254" s="12" t="s">
        <v>100</v>
      </c>
      <c r="BE254" s="53">
        <f>IF(U254="základní",N254,0)</f>
        <v>0</v>
      </c>
      <c r="BF254" s="53">
        <f>IF(U254="snížená",N254,0)</f>
        <v>0</v>
      </c>
      <c r="BG254" s="53">
        <f>IF(U254="zákl. přenesená",N254,0)</f>
        <v>0</v>
      </c>
      <c r="BH254" s="53">
        <f>IF(U254="sníž. přenesená",N254,0)</f>
        <v>0</v>
      </c>
      <c r="BI254" s="53">
        <f>IF(U254="nulová",N254,0)</f>
        <v>0</v>
      </c>
      <c r="BJ254" s="12" t="s">
        <v>45</v>
      </c>
      <c r="BK254" s="53">
        <f>ROUND(L254*K254,2)</f>
        <v>0</v>
      </c>
      <c r="BL254" s="12" t="s">
        <v>148</v>
      </c>
      <c r="BM254" s="12" t="s">
        <v>347</v>
      </c>
    </row>
    <row r="255" spans="2:65" s="1" customFormat="1" ht="40.15" customHeight="1" x14ac:dyDescent="0.3">
      <c r="B255" s="73"/>
      <c r="C255" s="102" t="s">
        <v>228</v>
      </c>
      <c r="D255" s="102" t="s">
        <v>101</v>
      </c>
      <c r="E255" s="103" t="s">
        <v>229</v>
      </c>
      <c r="F255" s="153" t="s">
        <v>230</v>
      </c>
      <c r="G255" s="153"/>
      <c r="H255" s="153"/>
      <c r="I255" s="153"/>
      <c r="J255" s="104" t="s">
        <v>136</v>
      </c>
      <c r="K255" s="105">
        <v>2843.98</v>
      </c>
      <c r="L255" s="154">
        <v>0</v>
      </c>
      <c r="M255" s="154"/>
      <c r="N255" s="155">
        <f>ROUND(L255*K255,2)</f>
        <v>0</v>
      </c>
      <c r="O255" s="155"/>
      <c r="P255" s="155"/>
      <c r="Q255" s="155"/>
      <c r="R255" s="76"/>
      <c r="T255" s="106" t="s">
        <v>1</v>
      </c>
      <c r="U255" s="29" t="s">
        <v>27</v>
      </c>
      <c r="V255" s="25"/>
      <c r="W255" s="107">
        <f>V255*K255</f>
        <v>0</v>
      </c>
      <c r="X255" s="107">
        <v>0</v>
      </c>
      <c r="Y255" s="107">
        <f>X255*K255</f>
        <v>0</v>
      </c>
      <c r="Z255" s="107">
        <v>0</v>
      </c>
      <c r="AA255" s="108">
        <f>Z255*K255</f>
        <v>0</v>
      </c>
      <c r="AR255" s="12" t="s">
        <v>148</v>
      </c>
      <c r="AT255" s="12" t="s">
        <v>101</v>
      </c>
      <c r="AU255" s="12" t="s">
        <v>54</v>
      </c>
      <c r="AY255" s="12" t="s">
        <v>100</v>
      </c>
      <c r="BE255" s="53">
        <f>IF(U255="základní",N255,0)</f>
        <v>0</v>
      </c>
      <c r="BF255" s="53">
        <f>IF(U255="snížená",N255,0)</f>
        <v>0</v>
      </c>
      <c r="BG255" s="53">
        <f>IF(U255="zákl. přenesená",N255,0)</f>
        <v>0</v>
      </c>
      <c r="BH255" s="53">
        <f>IF(U255="sníž. přenesená",N255,0)</f>
        <v>0</v>
      </c>
      <c r="BI255" s="53">
        <f>IF(U255="nulová",N255,0)</f>
        <v>0</v>
      </c>
      <c r="BJ255" s="12" t="s">
        <v>45</v>
      </c>
      <c r="BK255" s="53">
        <f>ROUND(L255*K255,2)</f>
        <v>0</v>
      </c>
      <c r="BL255" s="12" t="s">
        <v>148</v>
      </c>
      <c r="BM255" s="12" t="s">
        <v>348</v>
      </c>
    </row>
    <row r="256" spans="2:65" s="6" customFormat="1" ht="20.45" customHeight="1" x14ac:dyDescent="0.3">
      <c r="B256" s="109"/>
      <c r="C256" s="110"/>
      <c r="D256" s="110"/>
      <c r="E256" s="111" t="s">
        <v>1</v>
      </c>
      <c r="F256" s="149" t="s">
        <v>344</v>
      </c>
      <c r="G256" s="150"/>
      <c r="H256" s="150"/>
      <c r="I256" s="150"/>
      <c r="J256" s="110"/>
      <c r="K256" s="112">
        <v>2843.98</v>
      </c>
      <c r="L256" s="110"/>
      <c r="M256" s="110"/>
      <c r="N256" s="110"/>
      <c r="O256" s="110"/>
      <c r="P256" s="110"/>
      <c r="Q256" s="110"/>
      <c r="R256" s="113"/>
      <c r="T256" s="114"/>
      <c r="U256" s="110"/>
      <c r="V256" s="110"/>
      <c r="W256" s="110"/>
      <c r="X256" s="110"/>
      <c r="Y256" s="110"/>
      <c r="Z256" s="110"/>
      <c r="AA256" s="115"/>
      <c r="AT256" s="116" t="s">
        <v>106</v>
      </c>
      <c r="AU256" s="116" t="s">
        <v>54</v>
      </c>
      <c r="AV256" s="6" t="s">
        <v>54</v>
      </c>
      <c r="AW256" s="6" t="s">
        <v>21</v>
      </c>
      <c r="AX256" s="6" t="s">
        <v>44</v>
      </c>
      <c r="AY256" s="116" t="s">
        <v>100</v>
      </c>
    </row>
    <row r="257" spans="2:65" s="7" customFormat="1" ht="20.45" customHeight="1" x14ac:dyDescent="0.3">
      <c r="B257" s="117"/>
      <c r="C257" s="118"/>
      <c r="D257" s="118"/>
      <c r="E257" s="119" t="s">
        <v>1</v>
      </c>
      <c r="F257" s="151" t="s">
        <v>107</v>
      </c>
      <c r="G257" s="152"/>
      <c r="H257" s="152"/>
      <c r="I257" s="152"/>
      <c r="J257" s="118"/>
      <c r="K257" s="120">
        <v>2843.98</v>
      </c>
      <c r="L257" s="118"/>
      <c r="M257" s="118"/>
      <c r="N257" s="118"/>
      <c r="O257" s="118"/>
      <c r="P257" s="118"/>
      <c r="Q257" s="118"/>
      <c r="R257" s="121"/>
      <c r="T257" s="122"/>
      <c r="U257" s="118"/>
      <c r="V257" s="118"/>
      <c r="W257" s="118"/>
      <c r="X257" s="118"/>
      <c r="Y257" s="118"/>
      <c r="Z257" s="118"/>
      <c r="AA257" s="123"/>
      <c r="AT257" s="124" t="s">
        <v>106</v>
      </c>
      <c r="AU257" s="124" t="s">
        <v>54</v>
      </c>
      <c r="AV257" s="7" t="s">
        <v>105</v>
      </c>
      <c r="AW257" s="7" t="s">
        <v>21</v>
      </c>
      <c r="AX257" s="7" t="s">
        <v>45</v>
      </c>
      <c r="AY257" s="124" t="s">
        <v>100</v>
      </c>
    </row>
    <row r="258" spans="2:65" s="1" customFormat="1" ht="40.15" customHeight="1" x14ac:dyDescent="0.3">
      <c r="B258" s="73"/>
      <c r="C258" s="102" t="s">
        <v>231</v>
      </c>
      <c r="D258" s="102" t="s">
        <v>101</v>
      </c>
      <c r="E258" s="103" t="s">
        <v>232</v>
      </c>
      <c r="F258" s="153" t="s">
        <v>233</v>
      </c>
      <c r="G258" s="153"/>
      <c r="H258" s="153"/>
      <c r="I258" s="153"/>
      <c r="J258" s="104" t="s">
        <v>136</v>
      </c>
      <c r="K258" s="105">
        <v>2843.98</v>
      </c>
      <c r="L258" s="154">
        <v>0</v>
      </c>
      <c r="M258" s="154"/>
      <c r="N258" s="155">
        <f>ROUND(L258*K258,2)</f>
        <v>0</v>
      </c>
      <c r="O258" s="155"/>
      <c r="P258" s="155"/>
      <c r="Q258" s="155"/>
      <c r="R258" s="76"/>
      <c r="T258" s="106" t="s">
        <v>1</v>
      </c>
      <c r="U258" s="29" t="s">
        <v>27</v>
      </c>
      <c r="V258" s="25"/>
      <c r="W258" s="107">
        <f>V258*K258</f>
        <v>0</v>
      </c>
      <c r="X258" s="107">
        <v>0</v>
      </c>
      <c r="Y258" s="107">
        <f>X258*K258</f>
        <v>0</v>
      </c>
      <c r="Z258" s="107">
        <v>0</v>
      </c>
      <c r="AA258" s="108">
        <f>Z258*K258</f>
        <v>0</v>
      </c>
      <c r="AR258" s="12" t="s">
        <v>148</v>
      </c>
      <c r="AT258" s="12" t="s">
        <v>101</v>
      </c>
      <c r="AU258" s="12" t="s">
        <v>54</v>
      </c>
      <c r="AY258" s="12" t="s">
        <v>100</v>
      </c>
      <c r="BE258" s="53">
        <f>IF(U258="základní",N258,0)</f>
        <v>0</v>
      </c>
      <c r="BF258" s="53">
        <f>IF(U258="snížená",N258,0)</f>
        <v>0</v>
      </c>
      <c r="BG258" s="53">
        <f>IF(U258="zákl. přenesená",N258,0)</f>
        <v>0</v>
      </c>
      <c r="BH258" s="53">
        <f>IF(U258="sníž. přenesená",N258,0)</f>
        <v>0</v>
      </c>
      <c r="BI258" s="53">
        <f>IF(U258="nulová",N258,0)</f>
        <v>0</v>
      </c>
      <c r="BJ258" s="12" t="s">
        <v>45</v>
      </c>
      <c r="BK258" s="53">
        <f>ROUND(L258*K258,2)</f>
        <v>0</v>
      </c>
      <c r="BL258" s="12" t="s">
        <v>148</v>
      </c>
      <c r="BM258" s="12" t="s">
        <v>349</v>
      </c>
    </row>
    <row r="259" spans="2:65" s="6" customFormat="1" ht="20.45" customHeight="1" x14ac:dyDescent="0.3">
      <c r="B259" s="109"/>
      <c r="C259" s="110"/>
      <c r="D259" s="110"/>
      <c r="E259" s="111" t="s">
        <v>1</v>
      </c>
      <c r="F259" s="149" t="s">
        <v>344</v>
      </c>
      <c r="G259" s="150"/>
      <c r="H259" s="150"/>
      <c r="I259" s="150"/>
      <c r="J259" s="110"/>
      <c r="K259" s="112">
        <v>2843.98</v>
      </c>
      <c r="L259" s="110"/>
      <c r="M259" s="110"/>
      <c r="N259" s="110"/>
      <c r="O259" s="110"/>
      <c r="P259" s="110"/>
      <c r="Q259" s="110"/>
      <c r="R259" s="113"/>
      <c r="T259" s="114"/>
      <c r="U259" s="110"/>
      <c r="V259" s="110"/>
      <c r="W259" s="110"/>
      <c r="X259" s="110"/>
      <c r="Y259" s="110"/>
      <c r="Z259" s="110"/>
      <c r="AA259" s="115"/>
      <c r="AT259" s="116" t="s">
        <v>106</v>
      </c>
      <c r="AU259" s="116" t="s">
        <v>54</v>
      </c>
      <c r="AV259" s="6" t="s">
        <v>54</v>
      </c>
      <c r="AW259" s="6" t="s">
        <v>21</v>
      </c>
      <c r="AX259" s="6" t="s">
        <v>44</v>
      </c>
      <c r="AY259" s="116" t="s">
        <v>100</v>
      </c>
    </row>
    <row r="260" spans="2:65" s="7" customFormat="1" ht="20.45" customHeight="1" x14ac:dyDescent="0.3">
      <c r="B260" s="117"/>
      <c r="C260" s="118"/>
      <c r="D260" s="118"/>
      <c r="E260" s="119" t="s">
        <v>1</v>
      </c>
      <c r="F260" s="151" t="s">
        <v>107</v>
      </c>
      <c r="G260" s="152"/>
      <c r="H260" s="152"/>
      <c r="I260" s="152"/>
      <c r="J260" s="118"/>
      <c r="K260" s="120">
        <v>2843.98</v>
      </c>
      <c r="L260" s="118"/>
      <c r="M260" s="118"/>
      <c r="N260" s="118"/>
      <c r="O260" s="118"/>
      <c r="P260" s="118"/>
      <c r="Q260" s="118"/>
      <c r="R260" s="121"/>
      <c r="T260" s="122"/>
      <c r="U260" s="118"/>
      <c r="V260" s="118"/>
      <c r="W260" s="118"/>
      <c r="X260" s="118"/>
      <c r="Y260" s="118"/>
      <c r="Z260" s="118"/>
      <c r="AA260" s="123"/>
      <c r="AT260" s="124" t="s">
        <v>106</v>
      </c>
      <c r="AU260" s="124" t="s">
        <v>54</v>
      </c>
      <c r="AV260" s="7" t="s">
        <v>105</v>
      </c>
      <c r="AW260" s="7" t="s">
        <v>21</v>
      </c>
      <c r="AX260" s="7" t="s">
        <v>45</v>
      </c>
      <c r="AY260" s="124" t="s">
        <v>100</v>
      </c>
    </row>
    <row r="261" spans="2:65" s="1" customFormat="1" ht="40.15" customHeight="1" x14ac:dyDescent="0.3">
      <c r="B261" s="73"/>
      <c r="C261" s="102" t="s">
        <v>234</v>
      </c>
      <c r="D261" s="102" t="s">
        <v>101</v>
      </c>
      <c r="E261" s="103" t="s">
        <v>235</v>
      </c>
      <c r="F261" s="153" t="s">
        <v>236</v>
      </c>
      <c r="G261" s="153"/>
      <c r="H261" s="153"/>
      <c r="I261" s="153"/>
      <c r="J261" s="104" t="s">
        <v>136</v>
      </c>
      <c r="K261" s="105">
        <v>2843.98</v>
      </c>
      <c r="L261" s="154">
        <v>0</v>
      </c>
      <c r="M261" s="154"/>
      <c r="N261" s="155">
        <f>ROUND(L261*K261,2)</f>
        <v>0</v>
      </c>
      <c r="O261" s="155"/>
      <c r="P261" s="155"/>
      <c r="Q261" s="155"/>
      <c r="R261" s="76"/>
      <c r="T261" s="106" t="s">
        <v>1</v>
      </c>
      <c r="U261" s="29" t="s">
        <v>27</v>
      </c>
      <c r="V261" s="25"/>
      <c r="W261" s="107">
        <f>V261*K261</f>
        <v>0</v>
      </c>
      <c r="X261" s="107">
        <v>0</v>
      </c>
      <c r="Y261" s="107">
        <f>X261*K261</f>
        <v>0</v>
      </c>
      <c r="Z261" s="107">
        <v>0</v>
      </c>
      <c r="AA261" s="108">
        <f>Z261*K261</f>
        <v>0</v>
      </c>
      <c r="AR261" s="12" t="s">
        <v>148</v>
      </c>
      <c r="AT261" s="12" t="s">
        <v>101</v>
      </c>
      <c r="AU261" s="12" t="s">
        <v>54</v>
      </c>
      <c r="AY261" s="12" t="s">
        <v>100</v>
      </c>
      <c r="BE261" s="53">
        <f>IF(U261="základní",N261,0)</f>
        <v>0</v>
      </c>
      <c r="BF261" s="53">
        <f>IF(U261="snížená",N261,0)</f>
        <v>0</v>
      </c>
      <c r="BG261" s="53">
        <f>IF(U261="zákl. přenesená",N261,0)</f>
        <v>0</v>
      </c>
      <c r="BH261" s="53">
        <f>IF(U261="sníž. přenesená",N261,0)</f>
        <v>0</v>
      </c>
      <c r="BI261" s="53">
        <f>IF(U261="nulová",N261,0)</f>
        <v>0</v>
      </c>
      <c r="BJ261" s="12" t="s">
        <v>45</v>
      </c>
      <c r="BK261" s="53">
        <f>ROUND(L261*K261,2)</f>
        <v>0</v>
      </c>
      <c r="BL261" s="12" t="s">
        <v>148</v>
      </c>
      <c r="BM261" s="12" t="s">
        <v>350</v>
      </c>
    </row>
    <row r="262" spans="2:65" s="6" customFormat="1" ht="20.45" customHeight="1" x14ac:dyDescent="0.3">
      <c r="B262" s="109"/>
      <c r="C262" s="110"/>
      <c r="D262" s="110"/>
      <c r="E262" s="111" t="s">
        <v>1</v>
      </c>
      <c r="F262" s="149" t="s">
        <v>344</v>
      </c>
      <c r="G262" s="150"/>
      <c r="H262" s="150"/>
      <c r="I262" s="150"/>
      <c r="J262" s="110"/>
      <c r="K262" s="112">
        <v>2843.98</v>
      </c>
      <c r="L262" s="110"/>
      <c r="M262" s="110"/>
      <c r="N262" s="110"/>
      <c r="O262" s="110"/>
      <c r="P262" s="110"/>
      <c r="Q262" s="110"/>
      <c r="R262" s="113"/>
      <c r="T262" s="114"/>
      <c r="U262" s="110"/>
      <c r="V262" s="110"/>
      <c r="W262" s="110"/>
      <c r="X262" s="110"/>
      <c r="Y262" s="110"/>
      <c r="Z262" s="110"/>
      <c r="AA262" s="115"/>
      <c r="AT262" s="116" t="s">
        <v>106</v>
      </c>
      <c r="AU262" s="116" t="s">
        <v>54</v>
      </c>
      <c r="AV262" s="6" t="s">
        <v>54</v>
      </c>
      <c r="AW262" s="6" t="s">
        <v>21</v>
      </c>
      <c r="AX262" s="6" t="s">
        <v>44</v>
      </c>
      <c r="AY262" s="116" t="s">
        <v>100</v>
      </c>
    </row>
    <row r="263" spans="2:65" s="7" customFormat="1" ht="20.45" customHeight="1" x14ac:dyDescent="0.3">
      <c r="B263" s="117"/>
      <c r="C263" s="118"/>
      <c r="D263" s="118"/>
      <c r="E263" s="119" t="s">
        <v>1</v>
      </c>
      <c r="F263" s="151" t="s">
        <v>107</v>
      </c>
      <c r="G263" s="152"/>
      <c r="H263" s="152"/>
      <c r="I263" s="152"/>
      <c r="J263" s="118"/>
      <c r="K263" s="120">
        <v>2843.98</v>
      </c>
      <c r="L263" s="118"/>
      <c r="M263" s="118"/>
      <c r="N263" s="118"/>
      <c r="O263" s="118"/>
      <c r="P263" s="118"/>
      <c r="Q263" s="118"/>
      <c r="R263" s="121"/>
      <c r="T263" s="122"/>
      <c r="U263" s="118"/>
      <c r="V263" s="118"/>
      <c r="W263" s="118"/>
      <c r="X263" s="118"/>
      <c r="Y263" s="118"/>
      <c r="Z263" s="118"/>
      <c r="AA263" s="123"/>
      <c r="AT263" s="124" t="s">
        <v>106</v>
      </c>
      <c r="AU263" s="124" t="s">
        <v>54</v>
      </c>
      <c r="AV263" s="7" t="s">
        <v>105</v>
      </c>
      <c r="AW263" s="7" t="s">
        <v>21</v>
      </c>
      <c r="AX263" s="7" t="s">
        <v>45</v>
      </c>
      <c r="AY263" s="124" t="s">
        <v>100</v>
      </c>
    </row>
    <row r="264" spans="2:65" s="1" customFormat="1" ht="20.45" customHeight="1" x14ac:dyDescent="0.3">
      <c r="B264" s="73"/>
      <c r="C264" s="125" t="s">
        <v>237</v>
      </c>
      <c r="D264" s="125" t="s">
        <v>165</v>
      </c>
      <c r="E264" s="126" t="s">
        <v>238</v>
      </c>
      <c r="F264" s="162" t="s">
        <v>239</v>
      </c>
      <c r="G264" s="162"/>
      <c r="H264" s="162"/>
      <c r="I264" s="162"/>
      <c r="J264" s="127" t="s">
        <v>208</v>
      </c>
      <c r="K264" s="128">
        <v>2843.98</v>
      </c>
      <c r="L264" s="163">
        <v>0</v>
      </c>
      <c r="M264" s="163"/>
      <c r="N264" s="164">
        <f>ROUND(L264*K264,2)</f>
        <v>0</v>
      </c>
      <c r="O264" s="155"/>
      <c r="P264" s="155"/>
      <c r="Q264" s="155"/>
      <c r="R264" s="76"/>
      <c r="T264" s="106" t="s">
        <v>1</v>
      </c>
      <c r="U264" s="29" t="s">
        <v>27</v>
      </c>
      <c r="V264" s="25"/>
      <c r="W264" s="107">
        <f>V264*K264</f>
        <v>0</v>
      </c>
      <c r="X264" s="107">
        <v>0</v>
      </c>
      <c r="Y264" s="107">
        <f>X264*K264</f>
        <v>0</v>
      </c>
      <c r="Z264" s="107">
        <v>0</v>
      </c>
      <c r="AA264" s="108">
        <f>Z264*K264</f>
        <v>0</v>
      </c>
      <c r="AR264" s="12" t="s">
        <v>198</v>
      </c>
      <c r="AT264" s="12" t="s">
        <v>165</v>
      </c>
      <c r="AU264" s="12" t="s">
        <v>54</v>
      </c>
      <c r="AY264" s="12" t="s">
        <v>100</v>
      </c>
      <c r="BE264" s="53">
        <f>IF(U264="základní",N264,0)</f>
        <v>0</v>
      </c>
      <c r="BF264" s="53">
        <f>IF(U264="snížená",N264,0)</f>
        <v>0</v>
      </c>
      <c r="BG264" s="53">
        <f>IF(U264="zákl. přenesená",N264,0)</f>
        <v>0</v>
      </c>
      <c r="BH264" s="53">
        <f>IF(U264="sníž. přenesená",N264,0)</f>
        <v>0</v>
      </c>
      <c r="BI264" s="53">
        <f>IF(U264="nulová",N264,0)</f>
        <v>0</v>
      </c>
      <c r="BJ264" s="12" t="s">
        <v>45</v>
      </c>
      <c r="BK264" s="53">
        <f>ROUND(L264*K264,2)</f>
        <v>0</v>
      </c>
      <c r="BL264" s="12" t="s">
        <v>148</v>
      </c>
      <c r="BM264" s="12" t="s">
        <v>351</v>
      </c>
    </row>
    <row r="265" spans="2:65" s="6" customFormat="1" ht="20.45" customHeight="1" x14ac:dyDescent="0.3">
      <c r="B265" s="109"/>
      <c r="C265" s="110"/>
      <c r="D265" s="110"/>
      <c r="E265" s="111" t="s">
        <v>1</v>
      </c>
      <c r="F265" s="149" t="s">
        <v>352</v>
      </c>
      <c r="G265" s="150"/>
      <c r="H265" s="150"/>
      <c r="I265" s="150"/>
      <c r="J265" s="110"/>
      <c r="K265" s="112">
        <v>2843.98</v>
      </c>
      <c r="L265" s="110"/>
      <c r="M265" s="110"/>
      <c r="N265" s="110"/>
      <c r="O265" s="110"/>
      <c r="P265" s="110"/>
      <c r="Q265" s="110"/>
      <c r="R265" s="113"/>
      <c r="T265" s="114"/>
      <c r="U265" s="110"/>
      <c r="V265" s="110"/>
      <c r="W265" s="110"/>
      <c r="X265" s="110"/>
      <c r="Y265" s="110"/>
      <c r="Z265" s="110"/>
      <c r="AA265" s="115"/>
      <c r="AT265" s="116" t="s">
        <v>106</v>
      </c>
      <c r="AU265" s="116" t="s">
        <v>54</v>
      </c>
      <c r="AV265" s="6" t="s">
        <v>54</v>
      </c>
      <c r="AW265" s="6" t="s">
        <v>21</v>
      </c>
      <c r="AX265" s="6" t="s">
        <v>44</v>
      </c>
      <c r="AY265" s="116" t="s">
        <v>100</v>
      </c>
    </row>
    <row r="266" spans="2:65" s="7" customFormat="1" ht="20.45" customHeight="1" x14ac:dyDescent="0.3">
      <c r="B266" s="117"/>
      <c r="C266" s="118"/>
      <c r="D266" s="118"/>
      <c r="E266" s="119" t="s">
        <v>1</v>
      </c>
      <c r="F266" s="151" t="s">
        <v>107</v>
      </c>
      <c r="G266" s="152"/>
      <c r="H266" s="152"/>
      <c r="I266" s="152"/>
      <c r="J266" s="118"/>
      <c r="K266" s="120">
        <v>2843.98</v>
      </c>
      <c r="L266" s="118"/>
      <c r="M266" s="118"/>
      <c r="N266" s="118"/>
      <c r="O266" s="118"/>
      <c r="P266" s="118"/>
      <c r="Q266" s="118"/>
      <c r="R266" s="121"/>
      <c r="T266" s="122"/>
      <c r="U266" s="118"/>
      <c r="V266" s="118"/>
      <c r="W266" s="118"/>
      <c r="X266" s="118"/>
      <c r="Y266" s="118"/>
      <c r="Z266" s="118"/>
      <c r="AA266" s="123"/>
      <c r="AT266" s="124" t="s">
        <v>106</v>
      </c>
      <c r="AU266" s="124" t="s">
        <v>54</v>
      </c>
      <c r="AV266" s="7" t="s">
        <v>105</v>
      </c>
      <c r="AW266" s="7" t="s">
        <v>21</v>
      </c>
      <c r="AX266" s="7" t="s">
        <v>45</v>
      </c>
      <c r="AY266" s="124" t="s">
        <v>100</v>
      </c>
    </row>
    <row r="267" spans="2:65" s="5" customFormat="1" ht="37.35" customHeight="1" x14ac:dyDescent="0.35">
      <c r="B267" s="91"/>
      <c r="C267" s="92"/>
      <c r="D267" s="93" t="s">
        <v>71</v>
      </c>
      <c r="E267" s="93"/>
      <c r="F267" s="93"/>
      <c r="G267" s="93"/>
      <c r="H267" s="93"/>
      <c r="I267" s="93"/>
      <c r="J267" s="93"/>
      <c r="K267" s="93"/>
      <c r="L267" s="93"/>
      <c r="M267" s="93"/>
      <c r="N267" s="146">
        <f>BK267</f>
        <v>0</v>
      </c>
      <c r="O267" s="147"/>
      <c r="P267" s="147"/>
      <c r="Q267" s="147"/>
      <c r="R267" s="94"/>
      <c r="T267" s="95"/>
      <c r="U267" s="92"/>
      <c r="V267" s="92"/>
      <c r="W267" s="96">
        <f>W268+W275+W297+W301+W305</f>
        <v>0</v>
      </c>
      <c r="X267" s="92"/>
      <c r="Y267" s="96">
        <f>Y268+Y275+Y297+Y301+Y305</f>
        <v>0</v>
      </c>
      <c r="Z267" s="92"/>
      <c r="AA267" s="97">
        <f>AA268+AA275+AA297+AA301+AA305</f>
        <v>0</v>
      </c>
      <c r="AR267" s="98" t="s">
        <v>115</v>
      </c>
      <c r="AT267" s="99" t="s">
        <v>43</v>
      </c>
      <c r="AU267" s="99" t="s">
        <v>44</v>
      </c>
      <c r="AY267" s="98" t="s">
        <v>100</v>
      </c>
      <c r="BK267" s="100">
        <f>BK268+BK275+BK297+BK301+BK305</f>
        <v>0</v>
      </c>
    </row>
    <row r="268" spans="2:65" s="5" customFormat="1" ht="19.899999999999999" customHeight="1" x14ac:dyDescent="0.3">
      <c r="B268" s="91"/>
      <c r="C268" s="92"/>
      <c r="D268" s="101" t="s">
        <v>72</v>
      </c>
      <c r="E268" s="101"/>
      <c r="F268" s="101"/>
      <c r="G268" s="101"/>
      <c r="H268" s="101"/>
      <c r="I268" s="101"/>
      <c r="J268" s="101"/>
      <c r="K268" s="101"/>
      <c r="L268" s="101"/>
      <c r="M268" s="101"/>
      <c r="N268" s="158">
        <f>BK268</f>
        <v>0</v>
      </c>
      <c r="O268" s="159"/>
      <c r="P268" s="159"/>
      <c r="Q268" s="159"/>
      <c r="R268" s="94"/>
      <c r="T268" s="95"/>
      <c r="U268" s="92"/>
      <c r="V268" s="92"/>
      <c r="W268" s="96">
        <f>SUM(W269:W274)</f>
        <v>0</v>
      </c>
      <c r="X268" s="92"/>
      <c r="Y268" s="96">
        <f>SUM(Y269:Y274)</f>
        <v>0</v>
      </c>
      <c r="Z268" s="92"/>
      <c r="AA268" s="97">
        <f>SUM(AA269:AA274)</f>
        <v>0</v>
      </c>
      <c r="AR268" s="98" t="s">
        <v>115</v>
      </c>
      <c r="AT268" s="99" t="s">
        <v>43</v>
      </c>
      <c r="AU268" s="99" t="s">
        <v>45</v>
      </c>
      <c r="AY268" s="98" t="s">
        <v>100</v>
      </c>
      <c r="BK268" s="100">
        <f>SUM(BK269:BK274)</f>
        <v>0</v>
      </c>
    </row>
    <row r="269" spans="2:65" s="1" customFormat="1" ht="20.45" customHeight="1" x14ac:dyDescent="0.3">
      <c r="B269" s="73"/>
      <c r="C269" s="102" t="s">
        <v>240</v>
      </c>
      <c r="D269" s="102" t="s">
        <v>101</v>
      </c>
      <c r="E269" s="103" t="s">
        <v>241</v>
      </c>
      <c r="F269" s="153" t="s">
        <v>242</v>
      </c>
      <c r="G269" s="153"/>
      <c r="H269" s="153"/>
      <c r="I269" s="153"/>
      <c r="J269" s="104" t="s">
        <v>243</v>
      </c>
      <c r="K269" s="105">
        <v>1</v>
      </c>
      <c r="L269" s="154">
        <v>0</v>
      </c>
      <c r="M269" s="154"/>
      <c r="N269" s="155">
        <f>ROUND(L269*K269,2)</f>
        <v>0</v>
      </c>
      <c r="O269" s="155"/>
      <c r="P269" s="155"/>
      <c r="Q269" s="155"/>
      <c r="R269" s="76"/>
      <c r="T269" s="106" t="s">
        <v>1</v>
      </c>
      <c r="U269" s="29" t="s">
        <v>27</v>
      </c>
      <c r="V269" s="25"/>
      <c r="W269" s="107">
        <f>V269*K269</f>
        <v>0</v>
      </c>
      <c r="X269" s="107">
        <v>0</v>
      </c>
      <c r="Y269" s="107">
        <f>X269*K269</f>
        <v>0</v>
      </c>
      <c r="Z269" s="107">
        <v>0</v>
      </c>
      <c r="AA269" s="108">
        <f>Z269*K269</f>
        <v>0</v>
      </c>
      <c r="AR269" s="12" t="s">
        <v>244</v>
      </c>
      <c r="AT269" s="12" t="s">
        <v>101</v>
      </c>
      <c r="AU269" s="12" t="s">
        <v>54</v>
      </c>
      <c r="AY269" s="12" t="s">
        <v>100</v>
      </c>
      <c r="BE269" s="53">
        <f>IF(U269="základní",N269,0)</f>
        <v>0</v>
      </c>
      <c r="BF269" s="53">
        <f>IF(U269="snížená",N269,0)</f>
        <v>0</v>
      </c>
      <c r="BG269" s="53">
        <f>IF(U269="zákl. přenesená",N269,0)</f>
        <v>0</v>
      </c>
      <c r="BH269" s="53">
        <f>IF(U269="sníž. přenesená",N269,0)</f>
        <v>0</v>
      </c>
      <c r="BI269" s="53">
        <f>IF(U269="nulová",N269,0)</f>
        <v>0</v>
      </c>
      <c r="BJ269" s="12" t="s">
        <v>45</v>
      </c>
      <c r="BK269" s="53">
        <f>ROUND(L269*K269,2)</f>
        <v>0</v>
      </c>
      <c r="BL269" s="12" t="s">
        <v>244</v>
      </c>
      <c r="BM269" s="12" t="s">
        <v>353</v>
      </c>
    </row>
    <row r="270" spans="2:65" s="6" customFormat="1" ht="20.45" customHeight="1" x14ac:dyDescent="0.3">
      <c r="B270" s="109"/>
      <c r="C270" s="110"/>
      <c r="D270" s="110"/>
      <c r="E270" s="111" t="s">
        <v>1</v>
      </c>
      <c r="F270" s="149" t="s">
        <v>45</v>
      </c>
      <c r="G270" s="150"/>
      <c r="H270" s="150"/>
      <c r="I270" s="150"/>
      <c r="J270" s="110"/>
      <c r="K270" s="112">
        <v>1</v>
      </c>
      <c r="L270" s="110"/>
      <c r="M270" s="110"/>
      <c r="N270" s="110"/>
      <c r="O270" s="110"/>
      <c r="P270" s="110"/>
      <c r="Q270" s="110"/>
      <c r="R270" s="113"/>
      <c r="T270" s="114"/>
      <c r="U270" s="110"/>
      <c r="V270" s="110"/>
      <c r="W270" s="110"/>
      <c r="X270" s="110"/>
      <c r="Y270" s="110"/>
      <c r="Z270" s="110"/>
      <c r="AA270" s="115"/>
      <c r="AT270" s="116" t="s">
        <v>106</v>
      </c>
      <c r="AU270" s="116" t="s">
        <v>54</v>
      </c>
      <c r="AV270" s="6" t="s">
        <v>54</v>
      </c>
      <c r="AW270" s="6" t="s">
        <v>21</v>
      </c>
      <c r="AX270" s="6" t="s">
        <v>44</v>
      </c>
      <c r="AY270" s="116" t="s">
        <v>100</v>
      </c>
    </row>
    <row r="271" spans="2:65" s="7" customFormat="1" ht="20.45" customHeight="1" x14ac:dyDescent="0.3">
      <c r="B271" s="117"/>
      <c r="C271" s="118"/>
      <c r="D271" s="118"/>
      <c r="E271" s="119" t="s">
        <v>1</v>
      </c>
      <c r="F271" s="151" t="s">
        <v>107</v>
      </c>
      <c r="G271" s="152"/>
      <c r="H271" s="152"/>
      <c r="I271" s="152"/>
      <c r="J271" s="118"/>
      <c r="K271" s="120">
        <v>1</v>
      </c>
      <c r="L271" s="118"/>
      <c r="M271" s="118"/>
      <c r="N271" s="118"/>
      <c r="O271" s="118"/>
      <c r="P271" s="118"/>
      <c r="Q271" s="118"/>
      <c r="R271" s="121"/>
      <c r="T271" s="122"/>
      <c r="U271" s="118"/>
      <c r="V271" s="118"/>
      <c r="W271" s="118"/>
      <c r="X271" s="118"/>
      <c r="Y271" s="118"/>
      <c r="Z271" s="118"/>
      <c r="AA271" s="123"/>
      <c r="AT271" s="124" t="s">
        <v>106</v>
      </c>
      <c r="AU271" s="124" t="s">
        <v>54</v>
      </c>
      <c r="AV271" s="7" t="s">
        <v>105</v>
      </c>
      <c r="AW271" s="7" t="s">
        <v>21</v>
      </c>
      <c r="AX271" s="7" t="s">
        <v>45</v>
      </c>
      <c r="AY271" s="124" t="s">
        <v>100</v>
      </c>
    </row>
    <row r="272" spans="2:65" s="1" customFormat="1" ht="20.45" customHeight="1" x14ac:dyDescent="0.3">
      <c r="B272" s="73"/>
      <c r="C272" s="102" t="s">
        <v>245</v>
      </c>
      <c r="D272" s="102" t="s">
        <v>101</v>
      </c>
      <c r="E272" s="103" t="s">
        <v>246</v>
      </c>
      <c r="F272" s="153" t="s">
        <v>247</v>
      </c>
      <c r="G272" s="153"/>
      <c r="H272" s="153"/>
      <c r="I272" s="153"/>
      <c r="J272" s="104" t="s">
        <v>243</v>
      </c>
      <c r="K272" s="105">
        <v>1</v>
      </c>
      <c r="L272" s="154">
        <v>0</v>
      </c>
      <c r="M272" s="154"/>
      <c r="N272" s="155">
        <f>ROUND(L272*K272,2)</f>
        <v>0</v>
      </c>
      <c r="O272" s="155"/>
      <c r="P272" s="155"/>
      <c r="Q272" s="155"/>
      <c r="R272" s="76"/>
      <c r="T272" s="106" t="s">
        <v>1</v>
      </c>
      <c r="U272" s="29" t="s">
        <v>27</v>
      </c>
      <c r="V272" s="25"/>
      <c r="W272" s="107">
        <f>V272*K272</f>
        <v>0</v>
      </c>
      <c r="X272" s="107">
        <v>0</v>
      </c>
      <c r="Y272" s="107">
        <f>X272*K272</f>
        <v>0</v>
      </c>
      <c r="Z272" s="107">
        <v>0</v>
      </c>
      <c r="AA272" s="108">
        <f>Z272*K272</f>
        <v>0</v>
      </c>
      <c r="AR272" s="12" t="s">
        <v>244</v>
      </c>
      <c r="AT272" s="12" t="s">
        <v>101</v>
      </c>
      <c r="AU272" s="12" t="s">
        <v>54</v>
      </c>
      <c r="AY272" s="12" t="s">
        <v>100</v>
      </c>
      <c r="BE272" s="53">
        <f>IF(U272="základní",N272,0)</f>
        <v>0</v>
      </c>
      <c r="BF272" s="53">
        <f>IF(U272="snížená",N272,0)</f>
        <v>0</v>
      </c>
      <c r="BG272" s="53">
        <f>IF(U272="zákl. přenesená",N272,0)</f>
        <v>0</v>
      </c>
      <c r="BH272" s="53">
        <f>IF(U272="sníž. přenesená",N272,0)</f>
        <v>0</v>
      </c>
      <c r="BI272" s="53">
        <f>IF(U272="nulová",N272,0)</f>
        <v>0</v>
      </c>
      <c r="BJ272" s="12" t="s">
        <v>45</v>
      </c>
      <c r="BK272" s="53">
        <f>ROUND(L272*K272,2)</f>
        <v>0</v>
      </c>
      <c r="BL272" s="12" t="s">
        <v>244</v>
      </c>
      <c r="BM272" s="12" t="s">
        <v>354</v>
      </c>
    </row>
    <row r="273" spans="2:65" s="6" customFormat="1" ht="20.45" customHeight="1" x14ac:dyDescent="0.3">
      <c r="B273" s="109"/>
      <c r="C273" s="110"/>
      <c r="D273" s="110"/>
      <c r="E273" s="111" t="s">
        <v>1</v>
      </c>
      <c r="F273" s="149" t="s">
        <v>45</v>
      </c>
      <c r="G273" s="150"/>
      <c r="H273" s="150"/>
      <c r="I273" s="150"/>
      <c r="J273" s="110"/>
      <c r="K273" s="112">
        <v>1</v>
      </c>
      <c r="L273" s="110"/>
      <c r="M273" s="110"/>
      <c r="N273" s="110"/>
      <c r="O273" s="110"/>
      <c r="P273" s="110"/>
      <c r="Q273" s="110"/>
      <c r="R273" s="113"/>
      <c r="T273" s="114"/>
      <c r="U273" s="110"/>
      <c r="V273" s="110"/>
      <c r="W273" s="110"/>
      <c r="X273" s="110"/>
      <c r="Y273" s="110"/>
      <c r="Z273" s="110"/>
      <c r="AA273" s="115"/>
      <c r="AT273" s="116" t="s">
        <v>106</v>
      </c>
      <c r="AU273" s="116" t="s">
        <v>54</v>
      </c>
      <c r="AV273" s="6" t="s">
        <v>54</v>
      </c>
      <c r="AW273" s="6" t="s">
        <v>21</v>
      </c>
      <c r="AX273" s="6" t="s">
        <v>44</v>
      </c>
      <c r="AY273" s="116" t="s">
        <v>100</v>
      </c>
    </row>
    <row r="274" spans="2:65" s="7" customFormat="1" ht="20.45" customHeight="1" x14ac:dyDescent="0.3">
      <c r="B274" s="117"/>
      <c r="C274" s="118"/>
      <c r="D274" s="118"/>
      <c r="E274" s="119" t="s">
        <v>1</v>
      </c>
      <c r="F274" s="151" t="s">
        <v>107</v>
      </c>
      <c r="G274" s="152"/>
      <c r="H274" s="152"/>
      <c r="I274" s="152"/>
      <c r="J274" s="118"/>
      <c r="K274" s="120">
        <v>1</v>
      </c>
      <c r="L274" s="118"/>
      <c r="M274" s="118"/>
      <c r="N274" s="118"/>
      <c r="O274" s="118"/>
      <c r="P274" s="118"/>
      <c r="Q274" s="118"/>
      <c r="R274" s="121"/>
      <c r="T274" s="122"/>
      <c r="U274" s="118"/>
      <c r="V274" s="118"/>
      <c r="W274" s="118"/>
      <c r="X274" s="118"/>
      <c r="Y274" s="118"/>
      <c r="Z274" s="118"/>
      <c r="AA274" s="123"/>
      <c r="AT274" s="124" t="s">
        <v>106</v>
      </c>
      <c r="AU274" s="124" t="s">
        <v>54</v>
      </c>
      <c r="AV274" s="7" t="s">
        <v>105</v>
      </c>
      <c r="AW274" s="7" t="s">
        <v>21</v>
      </c>
      <c r="AX274" s="7" t="s">
        <v>45</v>
      </c>
      <c r="AY274" s="124" t="s">
        <v>100</v>
      </c>
    </row>
    <row r="275" spans="2:65" s="5" customFormat="1" ht="29.85" customHeight="1" x14ac:dyDescent="0.3">
      <c r="B275" s="91"/>
      <c r="C275" s="92"/>
      <c r="D275" s="101" t="s">
        <v>73</v>
      </c>
      <c r="E275" s="101"/>
      <c r="F275" s="101"/>
      <c r="G275" s="101"/>
      <c r="H275" s="101"/>
      <c r="I275" s="101"/>
      <c r="J275" s="101"/>
      <c r="K275" s="101"/>
      <c r="L275" s="101"/>
      <c r="M275" s="101"/>
      <c r="N275" s="158">
        <f>BK275</f>
        <v>0</v>
      </c>
      <c r="O275" s="159"/>
      <c r="P275" s="159"/>
      <c r="Q275" s="159"/>
      <c r="R275" s="94"/>
      <c r="T275" s="95"/>
      <c r="U275" s="92"/>
      <c r="V275" s="92"/>
      <c r="W275" s="96">
        <f>SUM(W276:W296)</f>
        <v>0</v>
      </c>
      <c r="X275" s="92"/>
      <c r="Y275" s="96">
        <f>SUM(Y276:Y296)</f>
        <v>0</v>
      </c>
      <c r="Z275" s="92"/>
      <c r="AA275" s="97">
        <f>SUM(AA276:AA296)</f>
        <v>0</v>
      </c>
      <c r="AR275" s="98" t="s">
        <v>115</v>
      </c>
      <c r="AT275" s="99" t="s">
        <v>43</v>
      </c>
      <c r="AU275" s="99" t="s">
        <v>45</v>
      </c>
      <c r="AY275" s="98" t="s">
        <v>100</v>
      </c>
      <c r="BK275" s="100">
        <f>SUM(BK276:BK296)</f>
        <v>0</v>
      </c>
    </row>
    <row r="276" spans="2:65" s="1" customFormat="1" ht="20.45" customHeight="1" x14ac:dyDescent="0.3">
      <c r="B276" s="73"/>
      <c r="C276" s="102" t="s">
        <v>248</v>
      </c>
      <c r="D276" s="102" t="s">
        <v>101</v>
      </c>
      <c r="E276" s="103" t="s">
        <v>249</v>
      </c>
      <c r="F276" s="153" t="s">
        <v>250</v>
      </c>
      <c r="G276" s="153"/>
      <c r="H276" s="153"/>
      <c r="I276" s="153"/>
      <c r="J276" s="104" t="s">
        <v>243</v>
      </c>
      <c r="K276" s="105">
        <v>1</v>
      </c>
      <c r="L276" s="154">
        <v>0</v>
      </c>
      <c r="M276" s="154"/>
      <c r="N276" s="155">
        <f>ROUND(L276*K276,2)</f>
        <v>0</v>
      </c>
      <c r="O276" s="155"/>
      <c r="P276" s="155"/>
      <c r="Q276" s="155"/>
      <c r="R276" s="76"/>
      <c r="T276" s="106" t="s">
        <v>1</v>
      </c>
      <c r="U276" s="29" t="s">
        <v>27</v>
      </c>
      <c r="V276" s="25"/>
      <c r="W276" s="107">
        <f>V276*K276</f>
        <v>0</v>
      </c>
      <c r="X276" s="107">
        <v>0</v>
      </c>
      <c r="Y276" s="107">
        <f>X276*K276</f>
        <v>0</v>
      </c>
      <c r="Z276" s="107">
        <v>0</v>
      </c>
      <c r="AA276" s="108">
        <f>Z276*K276</f>
        <v>0</v>
      </c>
      <c r="AR276" s="12" t="s">
        <v>244</v>
      </c>
      <c r="AT276" s="12" t="s">
        <v>101</v>
      </c>
      <c r="AU276" s="12" t="s">
        <v>54</v>
      </c>
      <c r="AY276" s="12" t="s">
        <v>100</v>
      </c>
      <c r="BE276" s="53">
        <f>IF(U276="základní",N276,0)</f>
        <v>0</v>
      </c>
      <c r="BF276" s="53">
        <f>IF(U276="snížená",N276,0)</f>
        <v>0</v>
      </c>
      <c r="BG276" s="53">
        <f>IF(U276="zákl. přenesená",N276,0)</f>
        <v>0</v>
      </c>
      <c r="BH276" s="53">
        <f>IF(U276="sníž. přenesená",N276,0)</f>
        <v>0</v>
      </c>
      <c r="BI276" s="53">
        <f>IF(U276="nulová",N276,0)</f>
        <v>0</v>
      </c>
      <c r="BJ276" s="12" t="s">
        <v>45</v>
      </c>
      <c r="BK276" s="53">
        <f>ROUND(L276*K276,2)</f>
        <v>0</v>
      </c>
      <c r="BL276" s="12" t="s">
        <v>244</v>
      </c>
      <c r="BM276" s="12" t="s">
        <v>355</v>
      </c>
    </row>
    <row r="277" spans="2:65" s="6" customFormat="1" ht="20.45" customHeight="1" x14ac:dyDescent="0.3">
      <c r="B277" s="109"/>
      <c r="C277" s="110"/>
      <c r="D277" s="110"/>
      <c r="E277" s="111" t="s">
        <v>1</v>
      </c>
      <c r="F277" s="149" t="s">
        <v>45</v>
      </c>
      <c r="G277" s="150"/>
      <c r="H277" s="150"/>
      <c r="I277" s="150"/>
      <c r="J277" s="110"/>
      <c r="K277" s="112">
        <v>1</v>
      </c>
      <c r="L277" s="110"/>
      <c r="M277" s="110"/>
      <c r="N277" s="110"/>
      <c r="O277" s="110"/>
      <c r="P277" s="110"/>
      <c r="Q277" s="110"/>
      <c r="R277" s="113"/>
      <c r="T277" s="114"/>
      <c r="U277" s="110"/>
      <c r="V277" s="110"/>
      <c r="W277" s="110"/>
      <c r="X277" s="110"/>
      <c r="Y277" s="110"/>
      <c r="Z277" s="110"/>
      <c r="AA277" s="115"/>
      <c r="AT277" s="116" t="s">
        <v>106</v>
      </c>
      <c r="AU277" s="116" t="s">
        <v>54</v>
      </c>
      <c r="AV277" s="6" t="s">
        <v>54</v>
      </c>
      <c r="AW277" s="6" t="s">
        <v>21</v>
      </c>
      <c r="AX277" s="6" t="s">
        <v>44</v>
      </c>
      <c r="AY277" s="116" t="s">
        <v>100</v>
      </c>
    </row>
    <row r="278" spans="2:65" s="7" customFormat="1" ht="20.45" customHeight="1" x14ac:dyDescent="0.3">
      <c r="B278" s="117"/>
      <c r="C278" s="118"/>
      <c r="D278" s="118"/>
      <c r="E278" s="119" t="s">
        <v>1</v>
      </c>
      <c r="F278" s="151" t="s">
        <v>107</v>
      </c>
      <c r="G278" s="152"/>
      <c r="H278" s="152"/>
      <c r="I278" s="152"/>
      <c r="J278" s="118"/>
      <c r="K278" s="120">
        <v>1</v>
      </c>
      <c r="L278" s="118"/>
      <c r="M278" s="118"/>
      <c r="N278" s="118"/>
      <c r="O278" s="118"/>
      <c r="P278" s="118"/>
      <c r="Q278" s="118"/>
      <c r="R278" s="121"/>
      <c r="T278" s="122"/>
      <c r="U278" s="118"/>
      <c r="V278" s="118"/>
      <c r="W278" s="118"/>
      <c r="X278" s="118"/>
      <c r="Y278" s="118"/>
      <c r="Z278" s="118"/>
      <c r="AA278" s="123"/>
      <c r="AT278" s="124" t="s">
        <v>106</v>
      </c>
      <c r="AU278" s="124" t="s">
        <v>54</v>
      </c>
      <c r="AV278" s="7" t="s">
        <v>105</v>
      </c>
      <c r="AW278" s="7" t="s">
        <v>21</v>
      </c>
      <c r="AX278" s="7" t="s">
        <v>45</v>
      </c>
      <c r="AY278" s="124" t="s">
        <v>100</v>
      </c>
    </row>
    <row r="279" spans="2:65" s="1" customFormat="1" ht="20.45" customHeight="1" x14ac:dyDescent="0.3">
      <c r="B279" s="73"/>
      <c r="C279" s="102" t="s">
        <v>251</v>
      </c>
      <c r="D279" s="102" t="s">
        <v>101</v>
      </c>
      <c r="E279" s="103" t="s">
        <v>252</v>
      </c>
      <c r="F279" s="153" t="s">
        <v>253</v>
      </c>
      <c r="G279" s="153"/>
      <c r="H279" s="153"/>
      <c r="I279" s="153"/>
      <c r="J279" s="104" t="s">
        <v>243</v>
      </c>
      <c r="K279" s="105">
        <v>1</v>
      </c>
      <c r="L279" s="154">
        <v>0</v>
      </c>
      <c r="M279" s="154"/>
      <c r="N279" s="155">
        <f>ROUND(L279*K279,2)</f>
        <v>0</v>
      </c>
      <c r="O279" s="155"/>
      <c r="P279" s="155"/>
      <c r="Q279" s="155"/>
      <c r="R279" s="76"/>
      <c r="T279" s="106" t="s">
        <v>1</v>
      </c>
      <c r="U279" s="29" t="s">
        <v>27</v>
      </c>
      <c r="V279" s="25"/>
      <c r="W279" s="107">
        <f>V279*K279</f>
        <v>0</v>
      </c>
      <c r="X279" s="107">
        <v>0</v>
      </c>
      <c r="Y279" s="107">
        <f>X279*K279</f>
        <v>0</v>
      </c>
      <c r="Z279" s="107">
        <v>0</v>
      </c>
      <c r="AA279" s="108">
        <f>Z279*K279</f>
        <v>0</v>
      </c>
      <c r="AR279" s="12" t="s">
        <v>244</v>
      </c>
      <c r="AT279" s="12" t="s">
        <v>101</v>
      </c>
      <c r="AU279" s="12" t="s">
        <v>54</v>
      </c>
      <c r="AY279" s="12" t="s">
        <v>100</v>
      </c>
      <c r="BE279" s="53">
        <f>IF(U279="základní",N279,0)</f>
        <v>0</v>
      </c>
      <c r="BF279" s="53">
        <f>IF(U279="snížená",N279,0)</f>
        <v>0</v>
      </c>
      <c r="BG279" s="53">
        <f>IF(U279="zákl. přenesená",N279,0)</f>
        <v>0</v>
      </c>
      <c r="BH279" s="53">
        <f>IF(U279="sníž. přenesená",N279,0)</f>
        <v>0</v>
      </c>
      <c r="BI279" s="53">
        <f>IF(U279="nulová",N279,0)</f>
        <v>0</v>
      </c>
      <c r="BJ279" s="12" t="s">
        <v>45</v>
      </c>
      <c r="BK279" s="53">
        <f>ROUND(L279*K279,2)</f>
        <v>0</v>
      </c>
      <c r="BL279" s="12" t="s">
        <v>244</v>
      </c>
      <c r="BM279" s="12" t="s">
        <v>356</v>
      </c>
    </row>
    <row r="280" spans="2:65" s="6" customFormat="1" ht="20.45" customHeight="1" x14ac:dyDescent="0.3">
      <c r="B280" s="109"/>
      <c r="C280" s="110"/>
      <c r="D280" s="110"/>
      <c r="E280" s="111" t="s">
        <v>1</v>
      </c>
      <c r="F280" s="149" t="s">
        <v>45</v>
      </c>
      <c r="G280" s="150"/>
      <c r="H280" s="150"/>
      <c r="I280" s="150"/>
      <c r="J280" s="110"/>
      <c r="K280" s="112">
        <v>1</v>
      </c>
      <c r="L280" s="110"/>
      <c r="M280" s="110"/>
      <c r="N280" s="110"/>
      <c r="O280" s="110"/>
      <c r="P280" s="110"/>
      <c r="Q280" s="110"/>
      <c r="R280" s="113"/>
      <c r="T280" s="114"/>
      <c r="U280" s="110"/>
      <c r="V280" s="110"/>
      <c r="W280" s="110"/>
      <c r="X280" s="110"/>
      <c r="Y280" s="110"/>
      <c r="Z280" s="110"/>
      <c r="AA280" s="115"/>
      <c r="AT280" s="116" t="s">
        <v>106</v>
      </c>
      <c r="AU280" s="116" t="s">
        <v>54</v>
      </c>
      <c r="AV280" s="6" t="s">
        <v>54</v>
      </c>
      <c r="AW280" s="6" t="s">
        <v>21</v>
      </c>
      <c r="AX280" s="6" t="s">
        <v>44</v>
      </c>
      <c r="AY280" s="116" t="s">
        <v>100</v>
      </c>
    </row>
    <row r="281" spans="2:65" s="7" customFormat="1" ht="20.45" customHeight="1" x14ac:dyDescent="0.3">
      <c r="B281" s="117"/>
      <c r="C281" s="118"/>
      <c r="D281" s="118"/>
      <c r="E281" s="119" t="s">
        <v>1</v>
      </c>
      <c r="F281" s="151" t="s">
        <v>107</v>
      </c>
      <c r="G281" s="152"/>
      <c r="H281" s="152"/>
      <c r="I281" s="152"/>
      <c r="J281" s="118"/>
      <c r="K281" s="120">
        <v>1</v>
      </c>
      <c r="L281" s="118"/>
      <c r="M281" s="118"/>
      <c r="N281" s="118"/>
      <c r="O281" s="118"/>
      <c r="P281" s="118"/>
      <c r="Q281" s="118"/>
      <c r="R281" s="121"/>
      <c r="T281" s="122"/>
      <c r="U281" s="118"/>
      <c r="V281" s="118"/>
      <c r="W281" s="118"/>
      <c r="X281" s="118"/>
      <c r="Y281" s="118"/>
      <c r="Z281" s="118"/>
      <c r="AA281" s="123"/>
      <c r="AT281" s="124" t="s">
        <v>106</v>
      </c>
      <c r="AU281" s="124" t="s">
        <v>54</v>
      </c>
      <c r="AV281" s="7" t="s">
        <v>105</v>
      </c>
      <c r="AW281" s="7" t="s">
        <v>21</v>
      </c>
      <c r="AX281" s="7" t="s">
        <v>45</v>
      </c>
      <c r="AY281" s="124" t="s">
        <v>100</v>
      </c>
    </row>
    <row r="282" spans="2:65" s="1" customFormat="1" ht="28.9" customHeight="1" x14ac:dyDescent="0.3">
      <c r="B282" s="73"/>
      <c r="C282" s="102" t="s">
        <v>254</v>
      </c>
      <c r="D282" s="102" t="s">
        <v>101</v>
      </c>
      <c r="E282" s="103" t="s">
        <v>255</v>
      </c>
      <c r="F282" s="153" t="s">
        <v>256</v>
      </c>
      <c r="G282" s="153"/>
      <c r="H282" s="153"/>
      <c r="I282" s="153"/>
      <c r="J282" s="104" t="s">
        <v>243</v>
      </c>
      <c r="K282" s="105">
        <v>1</v>
      </c>
      <c r="L282" s="154">
        <v>0</v>
      </c>
      <c r="M282" s="154"/>
      <c r="N282" s="155">
        <f>ROUND(L282*K282,2)</f>
        <v>0</v>
      </c>
      <c r="O282" s="155"/>
      <c r="P282" s="155"/>
      <c r="Q282" s="155"/>
      <c r="R282" s="76"/>
      <c r="T282" s="106" t="s">
        <v>1</v>
      </c>
      <c r="U282" s="29" t="s">
        <v>27</v>
      </c>
      <c r="V282" s="25"/>
      <c r="W282" s="107">
        <f>V282*K282</f>
        <v>0</v>
      </c>
      <c r="X282" s="107">
        <v>0</v>
      </c>
      <c r="Y282" s="107">
        <f>X282*K282</f>
        <v>0</v>
      </c>
      <c r="Z282" s="107">
        <v>0</v>
      </c>
      <c r="AA282" s="108">
        <f>Z282*K282</f>
        <v>0</v>
      </c>
      <c r="AR282" s="12" t="s">
        <v>244</v>
      </c>
      <c r="AT282" s="12" t="s">
        <v>101</v>
      </c>
      <c r="AU282" s="12" t="s">
        <v>54</v>
      </c>
      <c r="AY282" s="12" t="s">
        <v>100</v>
      </c>
      <c r="BE282" s="53">
        <f>IF(U282="základní",N282,0)</f>
        <v>0</v>
      </c>
      <c r="BF282" s="53">
        <f>IF(U282="snížená",N282,0)</f>
        <v>0</v>
      </c>
      <c r="BG282" s="53">
        <f>IF(U282="zákl. přenesená",N282,0)</f>
        <v>0</v>
      </c>
      <c r="BH282" s="53">
        <f>IF(U282="sníž. přenesená",N282,0)</f>
        <v>0</v>
      </c>
      <c r="BI282" s="53">
        <f>IF(U282="nulová",N282,0)</f>
        <v>0</v>
      </c>
      <c r="BJ282" s="12" t="s">
        <v>45</v>
      </c>
      <c r="BK282" s="53">
        <f>ROUND(L282*K282,2)</f>
        <v>0</v>
      </c>
      <c r="BL282" s="12" t="s">
        <v>244</v>
      </c>
      <c r="BM282" s="12" t="s">
        <v>357</v>
      </c>
    </row>
    <row r="283" spans="2:65" s="6" customFormat="1" ht="20.45" customHeight="1" x14ac:dyDescent="0.3">
      <c r="B283" s="109"/>
      <c r="C283" s="110"/>
      <c r="D283" s="110"/>
      <c r="E283" s="111" t="s">
        <v>1</v>
      </c>
      <c r="F283" s="149" t="s">
        <v>45</v>
      </c>
      <c r="G283" s="150"/>
      <c r="H283" s="150"/>
      <c r="I283" s="150"/>
      <c r="J283" s="110"/>
      <c r="K283" s="112">
        <v>1</v>
      </c>
      <c r="L283" s="110"/>
      <c r="M283" s="110"/>
      <c r="N283" s="110"/>
      <c r="O283" s="110"/>
      <c r="P283" s="110"/>
      <c r="Q283" s="110"/>
      <c r="R283" s="113"/>
      <c r="T283" s="114"/>
      <c r="U283" s="110"/>
      <c r="V283" s="110"/>
      <c r="W283" s="110"/>
      <c r="X283" s="110"/>
      <c r="Y283" s="110"/>
      <c r="Z283" s="110"/>
      <c r="AA283" s="115"/>
      <c r="AT283" s="116" t="s">
        <v>106</v>
      </c>
      <c r="AU283" s="116" t="s">
        <v>54</v>
      </c>
      <c r="AV283" s="6" t="s">
        <v>54</v>
      </c>
      <c r="AW283" s="6" t="s">
        <v>21</v>
      </c>
      <c r="AX283" s="6" t="s">
        <v>44</v>
      </c>
      <c r="AY283" s="116" t="s">
        <v>100</v>
      </c>
    </row>
    <row r="284" spans="2:65" s="7" customFormat="1" ht="20.45" customHeight="1" x14ac:dyDescent="0.3">
      <c r="B284" s="117"/>
      <c r="C284" s="118"/>
      <c r="D284" s="118"/>
      <c r="E284" s="119" t="s">
        <v>1</v>
      </c>
      <c r="F284" s="151" t="s">
        <v>107</v>
      </c>
      <c r="G284" s="152"/>
      <c r="H284" s="152"/>
      <c r="I284" s="152"/>
      <c r="J284" s="118"/>
      <c r="K284" s="120">
        <v>1</v>
      </c>
      <c r="L284" s="118"/>
      <c r="M284" s="118"/>
      <c r="N284" s="118"/>
      <c r="O284" s="118"/>
      <c r="P284" s="118"/>
      <c r="Q284" s="118"/>
      <c r="R284" s="121"/>
      <c r="T284" s="122"/>
      <c r="U284" s="118"/>
      <c r="V284" s="118"/>
      <c r="W284" s="118"/>
      <c r="X284" s="118"/>
      <c r="Y284" s="118"/>
      <c r="Z284" s="118"/>
      <c r="AA284" s="123"/>
      <c r="AT284" s="124" t="s">
        <v>106</v>
      </c>
      <c r="AU284" s="124" t="s">
        <v>54</v>
      </c>
      <c r="AV284" s="7" t="s">
        <v>105</v>
      </c>
      <c r="AW284" s="7" t="s">
        <v>21</v>
      </c>
      <c r="AX284" s="7" t="s">
        <v>45</v>
      </c>
      <c r="AY284" s="124" t="s">
        <v>100</v>
      </c>
    </row>
    <row r="285" spans="2:65" s="1" customFormat="1" ht="20.45" customHeight="1" x14ac:dyDescent="0.3">
      <c r="B285" s="73"/>
      <c r="C285" s="102" t="s">
        <v>257</v>
      </c>
      <c r="D285" s="102" t="s">
        <v>101</v>
      </c>
      <c r="E285" s="103" t="s">
        <v>258</v>
      </c>
      <c r="F285" s="153" t="s">
        <v>259</v>
      </c>
      <c r="G285" s="153"/>
      <c r="H285" s="153"/>
      <c r="I285" s="153"/>
      <c r="J285" s="104" t="s">
        <v>243</v>
      </c>
      <c r="K285" s="105">
        <v>1</v>
      </c>
      <c r="L285" s="154">
        <v>0</v>
      </c>
      <c r="M285" s="154"/>
      <c r="N285" s="155">
        <f>ROUND(L285*K285,2)</f>
        <v>0</v>
      </c>
      <c r="O285" s="155"/>
      <c r="P285" s="155"/>
      <c r="Q285" s="155"/>
      <c r="R285" s="76"/>
      <c r="T285" s="106" t="s">
        <v>1</v>
      </c>
      <c r="U285" s="29" t="s">
        <v>27</v>
      </c>
      <c r="V285" s="25"/>
      <c r="W285" s="107">
        <f>V285*K285</f>
        <v>0</v>
      </c>
      <c r="X285" s="107">
        <v>0</v>
      </c>
      <c r="Y285" s="107">
        <f>X285*K285</f>
        <v>0</v>
      </c>
      <c r="Z285" s="107">
        <v>0</v>
      </c>
      <c r="AA285" s="108">
        <f>Z285*K285</f>
        <v>0</v>
      </c>
      <c r="AR285" s="12" t="s">
        <v>244</v>
      </c>
      <c r="AT285" s="12" t="s">
        <v>101</v>
      </c>
      <c r="AU285" s="12" t="s">
        <v>54</v>
      </c>
      <c r="AY285" s="12" t="s">
        <v>100</v>
      </c>
      <c r="BE285" s="53">
        <f>IF(U285="základní",N285,0)</f>
        <v>0</v>
      </c>
      <c r="BF285" s="53">
        <f>IF(U285="snížená",N285,0)</f>
        <v>0</v>
      </c>
      <c r="BG285" s="53">
        <f>IF(U285="zákl. přenesená",N285,0)</f>
        <v>0</v>
      </c>
      <c r="BH285" s="53">
        <f>IF(U285="sníž. přenesená",N285,0)</f>
        <v>0</v>
      </c>
      <c r="BI285" s="53">
        <f>IF(U285="nulová",N285,0)</f>
        <v>0</v>
      </c>
      <c r="BJ285" s="12" t="s">
        <v>45</v>
      </c>
      <c r="BK285" s="53">
        <f>ROUND(L285*K285,2)</f>
        <v>0</v>
      </c>
      <c r="BL285" s="12" t="s">
        <v>244</v>
      </c>
      <c r="BM285" s="12" t="s">
        <v>358</v>
      </c>
    </row>
    <row r="286" spans="2:65" s="6" customFormat="1" ht="20.45" customHeight="1" x14ac:dyDescent="0.3">
      <c r="B286" s="109"/>
      <c r="C286" s="110"/>
      <c r="D286" s="110"/>
      <c r="E286" s="111" t="s">
        <v>1</v>
      </c>
      <c r="F286" s="149" t="s">
        <v>45</v>
      </c>
      <c r="G286" s="150"/>
      <c r="H286" s="150"/>
      <c r="I286" s="150"/>
      <c r="J286" s="110"/>
      <c r="K286" s="112">
        <v>1</v>
      </c>
      <c r="L286" s="110"/>
      <c r="M286" s="110"/>
      <c r="N286" s="110"/>
      <c r="O286" s="110"/>
      <c r="P286" s="110"/>
      <c r="Q286" s="110"/>
      <c r="R286" s="113"/>
      <c r="T286" s="114"/>
      <c r="U286" s="110"/>
      <c r="V286" s="110"/>
      <c r="W286" s="110"/>
      <c r="X286" s="110"/>
      <c r="Y286" s="110"/>
      <c r="Z286" s="110"/>
      <c r="AA286" s="115"/>
      <c r="AT286" s="116" t="s">
        <v>106</v>
      </c>
      <c r="AU286" s="116" t="s">
        <v>54</v>
      </c>
      <c r="AV286" s="6" t="s">
        <v>54</v>
      </c>
      <c r="AW286" s="6" t="s">
        <v>21</v>
      </c>
      <c r="AX286" s="6" t="s">
        <v>44</v>
      </c>
      <c r="AY286" s="116" t="s">
        <v>100</v>
      </c>
    </row>
    <row r="287" spans="2:65" s="7" customFormat="1" ht="20.45" customHeight="1" x14ac:dyDescent="0.3">
      <c r="B287" s="117"/>
      <c r="C287" s="118"/>
      <c r="D287" s="118"/>
      <c r="E287" s="119" t="s">
        <v>1</v>
      </c>
      <c r="F287" s="151" t="s">
        <v>107</v>
      </c>
      <c r="G287" s="152"/>
      <c r="H287" s="152"/>
      <c r="I287" s="152"/>
      <c r="J287" s="118"/>
      <c r="K287" s="120">
        <v>1</v>
      </c>
      <c r="L287" s="118"/>
      <c r="M287" s="118"/>
      <c r="N287" s="118"/>
      <c r="O287" s="118"/>
      <c r="P287" s="118"/>
      <c r="Q287" s="118"/>
      <c r="R287" s="121"/>
      <c r="T287" s="122"/>
      <c r="U287" s="118"/>
      <c r="V287" s="118"/>
      <c r="W287" s="118"/>
      <c r="X287" s="118"/>
      <c r="Y287" s="118"/>
      <c r="Z287" s="118"/>
      <c r="AA287" s="123"/>
      <c r="AT287" s="124" t="s">
        <v>106</v>
      </c>
      <c r="AU287" s="124" t="s">
        <v>54</v>
      </c>
      <c r="AV287" s="7" t="s">
        <v>105</v>
      </c>
      <c r="AW287" s="7" t="s">
        <v>21</v>
      </c>
      <c r="AX287" s="7" t="s">
        <v>45</v>
      </c>
      <c r="AY287" s="124" t="s">
        <v>100</v>
      </c>
    </row>
    <row r="288" spans="2:65" s="1" customFormat="1" ht="20.45" customHeight="1" x14ac:dyDescent="0.3">
      <c r="B288" s="73"/>
      <c r="C288" s="102" t="s">
        <v>260</v>
      </c>
      <c r="D288" s="102" t="s">
        <v>101</v>
      </c>
      <c r="E288" s="103" t="s">
        <v>261</v>
      </c>
      <c r="F288" s="153" t="s">
        <v>262</v>
      </c>
      <c r="G288" s="153"/>
      <c r="H288" s="153"/>
      <c r="I288" s="153"/>
      <c r="J288" s="104" t="s">
        <v>243</v>
      </c>
      <c r="K288" s="105">
        <v>1</v>
      </c>
      <c r="L288" s="154">
        <v>0</v>
      </c>
      <c r="M288" s="154"/>
      <c r="N288" s="155">
        <f>ROUND(L288*K288,2)</f>
        <v>0</v>
      </c>
      <c r="O288" s="155"/>
      <c r="P288" s="155"/>
      <c r="Q288" s="155"/>
      <c r="R288" s="76"/>
      <c r="T288" s="106" t="s">
        <v>1</v>
      </c>
      <c r="U288" s="29" t="s">
        <v>27</v>
      </c>
      <c r="V288" s="25"/>
      <c r="W288" s="107">
        <f>V288*K288</f>
        <v>0</v>
      </c>
      <c r="X288" s="107">
        <v>0</v>
      </c>
      <c r="Y288" s="107">
        <f>X288*K288</f>
        <v>0</v>
      </c>
      <c r="Z288" s="107">
        <v>0</v>
      </c>
      <c r="AA288" s="108">
        <f>Z288*K288</f>
        <v>0</v>
      </c>
      <c r="AR288" s="12" t="s">
        <v>244</v>
      </c>
      <c r="AT288" s="12" t="s">
        <v>101</v>
      </c>
      <c r="AU288" s="12" t="s">
        <v>54</v>
      </c>
      <c r="AY288" s="12" t="s">
        <v>100</v>
      </c>
      <c r="BE288" s="53">
        <f>IF(U288="základní",N288,0)</f>
        <v>0</v>
      </c>
      <c r="BF288" s="53">
        <f>IF(U288="snížená",N288,0)</f>
        <v>0</v>
      </c>
      <c r="BG288" s="53">
        <f>IF(U288="zákl. přenesená",N288,0)</f>
        <v>0</v>
      </c>
      <c r="BH288" s="53">
        <f>IF(U288="sníž. přenesená",N288,0)</f>
        <v>0</v>
      </c>
      <c r="BI288" s="53">
        <f>IF(U288="nulová",N288,0)</f>
        <v>0</v>
      </c>
      <c r="BJ288" s="12" t="s">
        <v>45</v>
      </c>
      <c r="BK288" s="53">
        <f>ROUND(L288*K288,2)</f>
        <v>0</v>
      </c>
      <c r="BL288" s="12" t="s">
        <v>244</v>
      </c>
      <c r="BM288" s="12" t="s">
        <v>359</v>
      </c>
    </row>
    <row r="289" spans="2:65" s="6" customFormat="1" ht="20.45" customHeight="1" x14ac:dyDescent="0.3">
      <c r="B289" s="109"/>
      <c r="C289" s="110"/>
      <c r="D289" s="110"/>
      <c r="E289" s="111" t="s">
        <v>1</v>
      </c>
      <c r="F289" s="149" t="s">
        <v>45</v>
      </c>
      <c r="G289" s="150"/>
      <c r="H289" s="150"/>
      <c r="I289" s="150"/>
      <c r="J289" s="110"/>
      <c r="K289" s="112">
        <v>1</v>
      </c>
      <c r="L289" s="110"/>
      <c r="M289" s="110"/>
      <c r="N289" s="110"/>
      <c r="O289" s="110"/>
      <c r="P289" s="110"/>
      <c r="Q289" s="110"/>
      <c r="R289" s="113"/>
      <c r="T289" s="114"/>
      <c r="U289" s="110"/>
      <c r="V289" s="110"/>
      <c r="W289" s="110"/>
      <c r="X289" s="110"/>
      <c r="Y289" s="110"/>
      <c r="Z289" s="110"/>
      <c r="AA289" s="115"/>
      <c r="AT289" s="116" t="s">
        <v>106</v>
      </c>
      <c r="AU289" s="116" t="s">
        <v>54</v>
      </c>
      <c r="AV289" s="6" t="s">
        <v>54</v>
      </c>
      <c r="AW289" s="6" t="s">
        <v>21</v>
      </c>
      <c r="AX289" s="6" t="s">
        <v>44</v>
      </c>
      <c r="AY289" s="116" t="s">
        <v>100</v>
      </c>
    </row>
    <row r="290" spans="2:65" s="7" customFormat="1" ht="20.45" customHeight="1" x14ac:dyDescent="0.3">
      <c r="B290" s="117"/>
      <c r="C290" s="118"/>
      <c r="D290" s="118"/>
      <c r="E290" s="119" t="s">
        <v>1</v>
      </c>
      <c r="F290" s="151" t="s">
        <v>107</v>
      </c>
      <c r="G290" s="152"/>
      <c r="H290" s="152"/>
      <c r="I290" s="152"/>
      <c r="J290" s="118"/>
      <c r="K290" s="120">
        <v>1</v>
      </c>
      <c r="L290" s="118"/>
      <c r="M290" s="118"/>
      <c r="N290" s="118"/>
      <c r="O290" s="118"/>
      <c r="P290" s="118"/>
      <c r="Q290" s="118"/>
      <c r="R290" s="121"/>
      <c r="T290" s="122"/>
      <c r="U290" s="118"/>
      <c r="V290" s="118"/>
      <c r="W290" s="118"/>
      <c r="X290" s="118"/>
      <c r="Y290" s="118"/>
      <c r="Z290" s="118"/>
      <c r="AA290" s="123"/>
      <c r="AT290" s="124" t="s">
        <v>106</v>
      </c>
      <c r="AU290" s="124" t="s">
        <v>54</v>
      </c>
      <c r="AV290" s="7" t="s">
        <v>105</v>
      </c>
      <c r="AW290" s="7" t="s">
        <v>21</v>
      </c>
      <c r="AX290" s="7" t="s">
        <v>45</v>
      </c>
      <c r="AY290" s="124" t="s">
        <v>100</v>
      </c>
    </row>
    <row r="291" spans="2:65" s="1" customFormat="1" ht="20.45" customHeight="1" x14ac:dyDescent="0.3">
      <c r="B291" s="73"/>
      <c r="C291" s="102" t="s">
        <v>263</v>
      </c>
      <c r="D291" s="102" t="s">
        <v>101</v>
      </c>
      <c r="E291" s="103" t="s">
        <v>264</v>
      </c>
      <c r="F291" s="153" t="s">
        <v>265</v>
      </c>
      <c r="G291" s="153"/>
      <c r="H291" s="153"/>
      <c r="I291" s="153"/>
      <c r="J291" s="104" t="s">
        <v>243</v>
      </c>
      <c r="K291" s="105">
        <v>1</v>
      </c>
      <c r="L291" s="154">
        <v>0</v>
      </c>
      <c r="M291" s="154"/>
      <c r="N291" s="155">
        <f>ROUND(L291*K291,2)</f>
        <v>0</v>
      </c>
      <c r="O291" s="155"/>
      <c r="P291" s="155"/>
      <c r="Q291" s="155"/>
      <c r="R291" s="76"/>
      <c r="T291" s="106" t="s">
        <v>1</v>
      </c>
      <c r="U291" s="29" t="s">
        <v>27</v>
      </c>
      <c r="V291" s="25"/>
      <c r="W291" s="107">
        <f>V291*K291</f>
        <v>0</v>
      </c>
      <c r="X291" s="107">
        <v>0</v>
      </c>
      <c r="Y291" s="107">
        <f>X291*K291</f>
        <v>0</v>
      </c>
      <c r="Z291" s="107">
        <v>0</v>
      </c>
      <c r="AA291" s="108">
        <f>Z291*K291</f>
        <v>0</v>
      </c>
      <c r="AR291" s="12" t="s">
        <v>244</v>
      </c>
      <c r="AT291" s="12" t="s">
        <v>101</v>
      </c>
      <c r="AU291" s="12" t="s">
        <v>54</v>
      </c>
      <c r="AY291" s="12" t="s">
        <v>100</v>
      </c>
      <c r="BE291" s="53">
        <f>IF(U291="základní",N291,0)</f>
        <v>0</v>
      </c>
      <c r="BF291" s="53">
        <f>IF(U291="snížená",N291,0)</f>
        <v>0</v>
      </c>
      <c r="BG291" s="53">
        <f>IF(U291="zákl. přenesená",N291,0)</f>
        <v>0</v>
      </c>
      <c r="BH291" s="53">
        <f>IF(U291="sníž. přenesená",N291,0)</f>
        <v>0</v>
      </c>
      <c r="BI291" s="53">
        <f>IF(U291="nulová",N291,0)</f>
        <v>0</v>
      </c>
      <c r="BJ291" s="12" t="s">
        <v>45</v>
      </c>
      <c r="BK291" s="53">
        <f>ROUND(L291*K291,2)</f>
        <v>0</v>
      </c>
      <c r="BL291" s="12" t="s">
        <v>244</v>
      </c>
      <c r="BM291" s="12" t="s">
        <v>360</v>
      </c>
    </row>
    <row r="292" spans="2:65" s="6" customFormat="1" ht="20.45" customHeight="1" x14ac:dyDescent="0.3">
      <c r="B292" s="109"/>
      <c r="C292" s="110"/>
      <c r="D292" s="110"/>
      <c r="E292" s="111" t="s">
        <v>1</v>
      </c>
      <c r="F292" s="149" t="s">
        <v>45</v>
      </c>
      <c r="G292" s="150"/>
      <c r="H292" s="150"/>
      <c r="I292" s="150"/>
      <c r="J292" s="110"/>
      <c r="K292" s="112">
        <v>1</v>
      </c>
      <c r="L292" s="110"/>
      <c r="M292" s="110"/>
      <c r="N292" s="110"/>
      <c r="O292" s="110"/>
      <c r="P292" s="110"/>
      <c r="Q292" s="110"/>
      <c r="R292" s="113"/>
      <c r="T292" s="114"/>
      <c r="U292" s="110"/>
      <c r="V292" s="110"/>
      <c r="W292" s="110"/>
      <c r="X292" s="110"/>
      <c r="Y292" s="110"/>
      <c r="Z292" s="110"/>
      <c r="AA292" s="115"/>
      <c r="AT292" s="116" t="s">
        <v>106</v>
      </c>
      <c r="AU292" s="116" t="s">
        <v>54</v>
      </c>
      <c r="AV292" s="6" t="s">
        <v>54</v>
      </c>
      <c r="AW292" s="6" t="s">
        <v>21</v>
      </c>
      <c r="AX292" s="6" t="s">
        <v>44</v>
      </c>
      <c r="AY292" s="116" t="s">
        <v>100</v>
      </c>
    </row>
    <row r="293" spans="2:65" s="7" customFormat="1" ht="20.45" customHeight="1" x14ac:dyDescent="0.3">
      <c r="B293" s="117"/>
      <c r="C293" s="118"/>
      <c r="D293" s="118"/>
      <c r="E293" s="119" t="s">
        <v>1</v>
      </c>
      <c r="F293" s="151" t="s">
        <v>107</v>
      </c>
      <c r="G293" s="152"/>
      <c r="H293" s="152"/>
      <c r="I293" s="152"/>
      <c r="J293" s="118"/>
      <c r="K293" s="120">
        <v>1</v>
      </c>
      <c r="L293" s="118"/>
      <c r="M293" s="118"/>
      <c r="N293" s="118"/>
      <c r="O293" s="118"/>
      <c r="P293" s="118"/>
      <c r="Q293" s="118"/>
      <c r="R293" s="121"/>
      <c r="T293" s="122"/>
      <c r="U293" s="118"/>
      <c r="V293" s="118"/>
      <c r="W293" s="118"/>
      <c r="X293" s="118"/>
      <c r="Y293" s="118"/>
      <c r="Z293" s="118"/>
      <c r="AA293" s="123"/>
      <c r="AT293" s="124" t="s">
        <v>106</v>
      </c>
      <c r="AU293" s="124" t="s">
        <v>54</v>
      </c>
      <c r="AV293" s="7" t="s">
        <v>105</v>
      </c>
      <c r="AW293" s="7" t="s">
        <v>21</v>
      </c>
      <c r="AX293" s="7" t="s">
        <v>45</v>
      </c>
      <c r="AY293" s="124" t="s">
        <v>100</v>
      </c>
    </row>
    <row r="294" spans="2:65" s="1" customFormat="1" ht="28.9" customHeight="1" x14ac:dyDescent="0.3">
      <c r="B294" s="73"/>
      <c r="C294" s="102" t="s">
        <v>266</v>
      </c>
      <c r="D294" s="102" t="s">
        <v>101</v>
      </c>
      <c r="E294" s="103" t="s">
        <v>267</v>
      </c>
      <c r="F294" s="153" t="s">
        <v>268</v>
      </c>
      <c r="G294" s="153"/>
      <c r="H294" s="153"/>
      <c r="I294" s="153"/>
      <c r="J294" s="104" t="s">
        <v>243</v>
      </c>
      <c r="K294" s="105">
        <v>1</v>
      </c>
      <c r="L294" s="154">
        <v>0</v>
      </c>
      <c r="M294" s="154"/>
      <c r="N294" s="155">
        <f>ROUND(L294*K294,2)</f>
        <v>0</v>
      </c>
      <c r="O294" s="155"/>
      <c r="P294" s="155"/>
      <c r="Q294" s="155"/>
      <c r="R294" s="76"/>
      <c r="T294" s="106" t="s">
        <v>1</v>
      </c>
      <c r="U294" s="29" t="s">
        <v>27</v>
      </c>
      <c r="V294" s="25"/>
      <c r="W294" s="107">
        <f>V294*K294</f>
        <v>0</v>
      </c>
      <c r="X294" s="107">
        <v>0</v>
      </c>
      <c r="Y294" s="107">
        <f>X294*K294</f>
        <v>0</v>
      </c>
      <c r="Z294" s="107">
        <v>0</v>
      </c>
      <c r="AA294" s="108">
        <f>Z294*K294</f>
        <v>0</v>
      </c>
      <c r="AR294" s="12" t="s">
        <v>244</v>
      </c>
      <c r="AT294" s="12" t="s">
        <v>101</v>
      </c>
      <c r="AU294" s="12" t="s">
        <v>54</v>
      </c>
      <c r="AY294" s="12" t="s">
        <v>100</v>
      </c>
      <c r="BE294" s="53">
        <f>IF(U294="základní",N294,0)</f>
        <v>0</v>
      </c>
      <c r="BF294" s="53">
        <f>IF(U294="snížená",N294,0)</f>
        <v>0</v>
      </c>
      <c r="BG294" s="53">
        <f>IF(U294="zákl. přenesená",N294,0)</f>
        <v>0</v>
      </c>
      <c r="BH294" s="53">
        <f>IF(U294="sníž. přenesená",N294,0)</f>
        <v>0</v>
      </c>
      <c r="BI294" s="53">
        <f>IF(U294="nulová",N294,0)</f>
        <v>0</v>
      </c>
      <c r="BJ294" s="12" t="s">
        <v>45</v>
      </c>
      <c r="BK294" s="53">
        <f>ROUND(L294*K294,2)</f>
        <v>0</v>
      </c>
      <c r="BL294" s="12" t="s">
        <v>244</v>
      </c>
      <c r="BM294" s="12" t="s">
        <v>361</v>
      </c>
    </row>
    <row r="295" spans="2:65" s="6" customFormat="1" ht="20.45" customHeight="1" x14ac:dyDescent="0.3">
      <c r="B295" s="109"/>
      <c r="C295" s="110"/>
      <c r="D295" s="110"/>
      <c r="E295" s="111" t="s">
        <v>1</v>
      </c>
      <c r="F295" s="149" t="s">
        <v>45</v>
      </c>
      <c r="G295" s="150"/>
      <c r="H295" s="150"/>
      <c r="I295" s="150"/>
      <c r="J295" s="110"/>
      <c r="K295" s="112">
        <v>1</v>
      </c>
      <c r="L295" s="110"/>
      <c r="M295" s="110"/>
      <c r="N295" s="110"/>
      <c r="O295" s="110"/>
      <c r="P295" s="110"/>
      <c r="Q295" s="110"/>
      <c r="R295" s="113"/>
      <c r="T295" s="114"/>
      <c r="U295" s="110"/>
      <c r="V295" s="110"/>
      <c r="W295" s="110"/>
      <c r="X295" s="110"/>
      <c r="Y295" s="110"/>
      <c r="Z295" s="110"/>
      <c r="AA295" s="115"/>
      <c r="AT295" s="116" t="s">
        <v>106</v>
      </c>
      <c r="AU295" s="116" t="s">
        <v>54</v>
      </c>
      <c r="AV295" s="6" t="s">
        <v>54</v>
      </c>
      <c r="AW295" s="6" t="s">
        <v>21</v>
      </c>
      <c r="AX295" s="6" t="s">
        <v>44</v>
      </c>
      <c r="AY295" s="116" t="s">
        <v>100</v>
      </c>
    </row>
    <row r="296" spans="2:65" s="7" customFormat="1" ht="20.45" customHeight="1" x14ac:dyDescent="0.3">
      <c r="B296" s="117"/>
      <c r="C296" s="118"/>
      <c r="D296" s="118"/>
      <c r="E296" s="119" t="s">
        <v>1</v>
      </c>
      <c r="F296" s="151" t="s">
        <v>107</v>
      </c>
      <c r="G296" s="152"/>
      <c r="H296" s="152"/>
      <c r="I296" s="152"/>
      <c r="J296" s="118"/>
      <c r="K296" s="120">
        <v>1</v>
      </c>
      <c r="L296" s="118"/>
      <c r="M296" s="118"/>
      <c r="N296" s="118"/>
      <c r="O296" s="118"/>
      <c r="P296" s="118"/>
      <c r="Q296" s="118"/>
      <c r="R296" s="121"/>
      <c r="T296" s="122"/>
      <c r="U296" s="118"/>
      <c r="V296" s="118"/>
      <c r="W296" s="118"/>
      <c r="X296" s="118"/>
      <c r="Y296" s="118"/>
      <c r="Z296" s="118"/>
      <c r="AA296" s="123"/>
      <c r="AT296" s="124" t="s">
        <v>106</v>
      </c>
      <c r="AU296" s="124" t="s">
        <v>54</v>
      </c>
      <c r="AV296" s="7" t="s">
        <v>105</v>
      </c>
      <c r="AW296" s="7" t="s">
        <v>21</v>
      </c>
      <c r="AX296" s="7" t="s">
        <v>45</v>
      </c>
      <c r="AY296" s="124" t="s">
        <v>100</v>
      </c>
    </row>
    <row r="297" spans="2:65" s="5" customFormat="1" ht="29.85" customHeight="1" x14ac:dyDescent="0.3">
      <c r="B297" s="91"/>
      <c r="C297" s="92"/>
      <c r="D297" s="101" t="s">
        <v>74</v>
      </c>
      <c r="E297" s="101"/>
      <c r="F297" s="101"/>
      <c r="G297" s="101"/>
      <c r="H297" s="101"/>
      <c r="I297" s="101"/>
      <c r="J297" s="101"/>
      <c r="K297" s="101"/>
      <c r="L297" s="101"/>
      <c r="M297" s="101"/>
      <c r="N297" s="158">
        <f>BK297</f>
        <v>0</v>
      </c>
      <c r="O297" s="159"/>
      <c r="P297" s="159"/>
      <c r="Q297" s="159"/>
      <c r="R297" s="94"/>
      <c r="T297" s="95"/>
      <c r="U297" s="92"/>
      <c r="V297" s="92"/>
      <c r="W297" s="96">
        <f>SUM(W298:W300)</f>
        <v>0</v>
      </c>
      <c r="X297" s="92"/>
      <c r="Y297" s="96">
        <f>SUM(Y298:Y300)</f>
        <v>0</v>
      </c>
      <c r="Z297" s="92"/>
      <c r="AA297" s="97">
        <f>SUM(AA298:AA300)</f>
        <v>0</v>
      </c>
      <c r="AR297" s="98" t="s">
        <v>115</v>
      </c>
      <c r="AT297" s="99" t="s">
        <v>43</v>
      </c>
      <c r="AU297" s="99" t="s">
        <v>45</v>
      </c>
      <c r="AY297" s="98" t="s">
        <v>100</v>
      </c>
      <c r="BK297" s="100">
        <f>SUM(BK298:BK300)</f>
        <v>0</v>
      </c>
    </row>
    <row r="298" spans="2:65" s="1" customFormat="1" ht="20.45" customHeight="1" x14ac:dyDescent="0.3">
      <c r="B298" s="73"/>
      <c r="C298" s="102" t="s">
        <v>269</v>
      </c>
      <c r="D298" s="102" t="s">
        <v>101</v>
      </c>
      <c r="E298" s="103" t="s">
        <v>270</v>
      </c>
      <c r="F298" s="153" t="s">
        <v>271</v>
      </c>
      <c r="G298" s="153"/>
      <c r="H298" s="153"/>
      <c r="I298" s="153"/>
      <c r="J298" s="104" t="s">
        <v>243</v>
      </c>
      <c r="K298" s="105">
        <v>1</v>
      </c>
      <c r="L298" s="154">
        <v>0</v>
      </c>
      <c r="M298" s="154"/>
      <c r="N298" s="155">
        <f>ROUND(L298*K298,2)</f>
        <v>0</v>
      </c>
      <c r="O298" s="155"/>
      <c r="P298" s="155"/>
      <c r="Q298" s="155"/>
      <c r="R298" s="76"/>
      <c r="T298" s="106" t="s">
        <v>1</v>
      </c>
      <c r="U298" s="29" t="s">
        <v>27</v>
      </c>
      <c r="V298" s="25"/>
      <c r="W298" s="107">
        <f>V298*K298</f>
        <v>0</v>
      </c>
      <c r="X298" s="107">
        <v>0</v>
      </c>
      <c r="Y298" s="107">
        <f>X298*K298</f>
        <v>0</v>
      </c>
      <c r="Z298" s="107">
        <v>0</v>
      </c>
      <c r="AA298" s="108">
        <f>Z298*K298</f>
        <v>0</v>
      </c>
      <c r="AR298" s="12" t="s">
        <v>244</v>
      </c>
      <c r="AT298" s="12" t="s">
        <v>101</v>
      </c>
      <c r="AU298" s="12" t="s">
        <v>54</v>
      </c>
      <c r="AY298" s="12" t="s">
        <v>100</v>
      </c>
      <c r="BE298" s="53">
        <f>IF(U298="základní",N298,0)</f>
        <v>0</v>
      </c>
      <c r="BF298" s="53">
        <f>IF(U298="snížená",N298,0)</f>
        <v>0</v>
      </c>
      <c r="BG298" s="53">
        <f>IF(U298="zákl. přenesená",N298,0)</f>
        <v>0</v>
      </c>
      <c r="BH298" s="53">
        <f>IF(U298="sníž. přenesená",N298,0)</f>
        <v>0</v>
      </c>
      <c r="BI298" s="53">
        <f>IF(U298="nulová",N298,0)</f>
        <v>0</v>
      </c>
      <c r="BJ298" s="12" t="s">
        <v>45</v>
      </c>
      <c r="BK298" s="53">
        <f>ROUND(L298*K298,2)</f>
        <v>0</v>
      </c>
      <c r="BL298" s="12" t="s">
        <v>244</v>
      </c>
      <c r="BM298" s="12" t="s">
        <v>362</v>
      </c>
    </row>
    <row r="299" spans="2:65" s="6" customFormat="1" ht="20.45" customHeight="1" x14ac:dyDescent="0.3">
      <c r="B299" s="109"/>
      <c r="C299" s="110"/>
      <c r="D299" s="110"/>
      <c r="E299" s="111" t="s">
        <v>1</v>
      </c>
      <c r="F299" s="149" t="s">
        <v>45</v>
      </c>
      <c r="G299" s="150"/>
      <c r="H299" s="150"/>
      <c r="I299" s="150"/>
      <c r="J299" s="110"/>
      <c r="K299" s="112">
        <v>1</v>
      </c>
      <c r="L299" s="110"/>
      <c r="M299" s="110"/>
      <c r="N299" s="110"/>
      <c r="O299" s="110"/>
      <c r="P299" s="110"/>
      <c r="Q299" s="110"/>
      <c r="R299" s="113"/>
      <c r="T299" s="114"/>
      <c r="U299" s="110"/>
      <c r="V299" s="110"/>
      <c r="W299" s="110"/>
      <c r="X299" s="110"/>
      <c r="Y299" s="110"/>
      <c r="Z299" s="110"/>
      <c r="AA299" s="115"/>
      <c r="AT299" s="116" t="s">
        <v>106</v>
      </c>
      <c r="AU299" s="116" t="s">
        <v>54</v>
      </c>
      <c r="AV299" s="6" t="s">
        <v>54</v>
      </c>
      <c r="AW299" s="6" t="s">
        <v>21</v>
      </c>
      <c r="AX299" s="6" t="s">
        <v>44</v>
      </c>
      <c r="AY299" s="116" t="s">
        <v>100</v>
      </c>
    </row>
    <row r="300" spans="2:65" s="7" customFormat="1" ht="20.45" customHeight="1" x14ac:dyDescent="0.3">
      <c r="B300" s="117"/>
      <c r="C300" s="118"/>
      <c r="D300" s="118"/>
      <c r="E300" s="119" t="s">
        <v>1</v>
      </c>
      <c r="F300" s="151" t="s">
        <v>107</v>
      </c>
      <c r="G300" s="152"/>
      <c r="H300" s="152"/>
      <c r="I300" s="152"/>
      <c r="J300" s="118"/>
      <c r="K300" s="120">
        <v>1</v>
      </c>
      <c r="L300" s="118"/>
      <c r="M300" s="118"/>
      <c r="N300" s="118"/>
      <c r="O300" s="118"/>
      <c r="P300" s="118"/>
      <c r="Q300" s="118"/>
      <c r="R300" s="121"/>
      <c r="T300" s="122"/>
      <c r="U300" s="118"/>
      <c r="V300" s="118"/>
      <c r="W300" s="118"/>
      <c r="X300" s="118"/>
      <c r="Y300" s="118"/>
      <c r="Z300" s="118"/>
      <c r="AA300" s="123"/>
      <c r="AT300" s="124" t="s">
        <v>106</v>
      </c>
      <c r="AU300" s="124" t="s">
        <v>54</v>
      </c>
      <c r="AV300" s="7" t="s">
        <v>105</v>
      </c>
      <c r="AW300" s="7" t="s">
        <v>21</v>
      </c>
      <c r="AX300" s="7" t="s">
        <v>45</v>
      </c>
      <c r="AY300" s="124" t="s">
        <v>100</v>
      </c>
    </row>
    <row r="301" spans="2:65" s="5" customFormat="1" ht="29.85" customHeight="1" x14ac:dyDescent="0.3">
      <c r="B301" s="91"/>
      <c r="C301" s="92"/>
      <c r="D301" s="101" t="s">
        <v>75</v>
      </c>
      <c r="E301" s="101"/>
      <c r="F301" s="101"/>
      <c r="G301" s="101"/>
      <c r="H301" s="101"/>
      <c r="I301" s="101"/>
      <c r="J301" s="101"/>
      <c r="K301" s="101"/>
      <c r="L301" s="101"/>
      <c r="M301" s="101"/>
      <c r="N301" s="158">
        <f>BK301</f>
        <v>0</v>
      </c>
      <c r="O301" s="159"/>
      <c r="P301" s="159"/>
      <c r="Q301" s="159"/>
      <c r="R301" s="94"/>
      <c r="T301" s="95"/>
      <c r="U301" s="92"/>
      <c r="V301" s="92"/>
      <c r="W301" s="96">
        <f>SUM(W302:W304)</f>
        <v>0</v>
      </c>
      <c r="X301" s="92"/>
      <c r="Y301" s="96">
        <f>SUM(Y302:Y304)</f>
        <v>0</v>
      </c>
      <c r="Z301" s="92"/>
      <c r="AA301" s="97">
        <f>SUM(AA302:AA304)</f>
        <v>0</v>
      </c>
      <c r="AR301" s="98" t="s">
        <v>115</v>
      </c>
      <c r="AT301" s="99" t="s">
        <v>43</v>
      </c>
      <c r="AU301" s="99" t="s">
        <v>45</v>
      </c>
      <c r="AY301" s="98" t="s">
        <v>100</v>
      </c>
      <c r="BK301" s="100">
        <f>SUM(BK302:BK304)</f>
        <v>0</v>
      </c>
    </row>
    <row r="302" spans="2:65" s="1" customFormat="1" ht="28.9" customHeight="1" x14ac:dyDescent="0.3">
      <c r="B302" s="73"/>
      <c r="C302" s="102" t="s">
        <v>272</v>
      </c>
      <c r="D302" s="102" t="s">
        <v>101</v>
      </c>
      <c r="E302" s="103" t="s">
        <v>273</v>
      </c>
      <c r="F302" s="153" t="s">
        <v>282</v>
      </c>
      <c r="G302" s="153"/>
      <c r="H302" s="153"/>
      <c r="I302" s="153"/>
      <c r="J302" s="104" t="s">
        <v>243</v>
      </c>
      <c r="K302" s="105">
        <v>1</v>
      </c>
      <c r="L302" s="154">
        <v>0</v>
      </c>
      <c r="M302" s="154"/>
      <c r="N302" s="155">
        <f>ROUND(L302*K302,2)</f>
        <v>0</v>
      </c>
      <c r="O302" s="155"/>
      <c r="P302" s="155"/>
      <c r="Q302" s="155"/>
      <c r="R302" s="76"/>
      <c r="T302" s="106" t="s">
        <v>1</v>
      </c>
      <c r="U302" s="29" t="s">
        <v>27</v>
      </c>
      <c r="V302" s="25"/>
      <c r="W302" s="107">
        <f>V302*K302</f>
        <v>0</v>
      </c>
      <c r="X302" s="107">
        <v>0</v>
      </c>
      <c r="Y302" s="107">
        <f>X302*K302</f>
        <v>0</v>
      </c>
      <c r="Z302" s="107">
        <v>0</v>
      </c>
      <c r="AA302" s="108">
        <f>Z302*K302</f>
        <v>0</v>
      </c>
      <c r="AR302" s="12" t="s">
        <v>244</v>
      </c>
      <c r="AT302" s="12" t="s">
        <v>101</v>
      </c>
      <c r="AU302" s="12" t="s">
        <v>54</v>
      </c>
      <c r="AY302" s="12" t="s">
        <v>100</v>
      </c>
      <c r="BE302" s="53">
        <f>IF(U302="základní",N302,0)</f>
        <v>0</v>
      </c>
      <c r="BF302" s="53">
        <f>IF(U302="snížená",N302,0)</f>
        <v>0</v>
      </c>
      <c r="BG302" s="53">
        <f>IF(U302="zákl. přenesená",N302,0)</f>
        <v>0</v>
      </c>
      <c r="BH302" s="53">
        <f>IF(U302="sníž. přenesená",N302,0)</f>
        <v>0</v>
      </c>
      <c r="BI302" s="53">
        <f>IF(U302="nulová",N302,0)</f>
        <v>0</v>
      </c>
      <c r="BJ302" s="12" t="s">
        <v>45</v>
      </c>
      <c r="BK302" s="53">
        <f>ROUND(L302*K302,2)</f>
        <v>0</v>
      </c>
      <c r="BL302" s="12" t="s">
        <v>244</v>
      </c>
      <c r="BM302" s="12" t="s">
        <v>363</v>
      </c>
    </row>
    <row r="303" spans="2:65" s="6" customFormat="1" ht="20.45" customHeight="1" x14ac:dyDescent="0.3">
      <c r="B303" s="109"/>
      <c r="C303" s="110"/>
      <c r="D303" s="110"/>
      <c r="E303" s="111" t="s">
        <v>1</v>
      </c>
      <c r="F303" s="149" t="s">
        <v>45</v>
      </c>
      <c r="G303" s="150"/>
      <c r="H303" s="150"/>
      <c r="I303" s="150"/>
      <c r="J303" s="110"/>
      <c r="K303" s="112">
        <v>1</v>
      </c>
      <c r="L303" s="110"/>
      <c r="M303" s="110"/>
      <c r="N303" s="110"/>
      <c r="O303" s="110"/>
      <c r="P303" s="110"/>
      <c r="Q303" s="110"/>
      <c r="R303" s="113"/>
      <c r="T303" s="114"/>
      <c r="U303" s="110"/>
      <c r="V303" s="110"/>
      <c r="W303" s="110"/>
      <c r="X303" s="110"/>
      <c r="Y303" s="110"/>
      <c r="Z303" s="110"/>
      <c r="AA303" s="115"/>
      <c r="AT303" s="116" t="s">
        <v>106</v>
      </c>
      <c r="AU303" s="116" t="s">
        <v>54</v>
      </c>
      <c r="AV303" s="6" t="s">
        <v>54</v>
      </c>
      <c r="AW303" s="6" t="s">
        <v>21</v>
      </c>
      <c r="AX303" s="6" t="s">
        <v>44</v>
      </c>
      <c r="AY303" s="116" t="s">
        <v>100</v>
      </c>
    </row>
    <row r="304" spans="2:65" s="7" customFormat="1" ht="20.45" customHeight="1" x14ac:dyDescent="0.3">
      <c r="B304" s="117"/>
      <c r="C304" s="118"/>
      <c r="D304" s="118"/>
      <c r="E304" s="119" t="s">
        <v>1</v>
      </c>
      <c r="F304" s="151" t="s">
        <v>107</v>
      </c>
      <c r="G304" s="152"/>
      <c r="H304" s="152"/>
      <c r="I304" s="152"/>
      <c r="J304" s="118"/>
      <c r="K304" s="120">
        <v>1</v>
      </c>
      <c r="L304" s="118"/>
      <c r="M304" s="118"/>
      <c r="N304" s="118"/>
      <c r="O304" s="118"/>
      <c r="P304" s="118"/>
      <c r="Q304" s="118"/>
      <c r="R304" s="121"/>
      <c r="T304" s="122"/>
      <c r="U304" s="118"/>
      <c r="V304" s="118"/>
      <c r="W304" s="118"/>
      <c r="X304" s="118"/>
      <c r="Y304" s="118"/>
      <c r="Z304" s="118"/>
      <c r="AA304" s="123"/>
      <c r="AT304" s="124" t="s">
        <v>106</v>
      </c>
      <c r="AU304" s="124" t="s">
        <v>54</v>
      </c>
      <c r="AV304" s="7" t="s">
        <v>105</v>
      </c>
      <c r="AW304" s="7" t="s">
        <v>21</v>
      </c>
      <c r="AX304" s="7" t="s">
        <v>45</v>
      </c>
      <c r="AY304" s="124" t="s">
        <v>100</v>
      </c>
    </row>
    <row r="305" spans="2:65" s="5" customFormat="1" ht="29.85" customHeight="1" x14ac:dyDescent="0.3">
      <c r="B305" s="91"/>
      <c r="C305" s="92"/>
      <c r="D305" s="101" t="s">
        <v>76</v>
      </c>
      <c r="E305" s="101"/>
      <c r="F305" s="101"/>
      <c r="G305" s="101"/>
      <c r="H305" s="101"/>
      <c r="I305" s="101"/>
      <c r="J305" s="101"/>
      <c r="K305" s="101"/>
      <c r="L305" s="101"/>
      <c r="M305" s="101"/>
      <c r="N305" s="158">
        <f>BK305</f>
        <v>0</v>
      </c>
      <c r="O305" s="159"/>
      <c r="P305" s="159"/>
      <c r="Q305" s="159"/>
      <c r="R305" s="94"/>
      <c r="T305" s="95"/>
      <c r="U305" s="92"/>
      <c r="V305" s="92"/>
      <c r="W305" s="96">
        <f>SUM(W306:W308)</f>
        <v>0</v>
      </c>
      <c r="X305" s="92"/>
      <c r="Y305" s="96">
        <f>SUM(Y306:Y308)</f>
        <v>0</v>
      </c>
      <c r="Z305" s="92"/>
      <c r="AA305" s="97">
        <f>SUM(AA306:AA308)</f>
        <v>0</v>
      </c>
      <c r="AR305" s="98" t="s">
        <v>115</v>
      </c>
      <c r="AT305" s="99" t="s">
        <v>43</v>
      </c>
      <c r="AU305" s="99" t="s">
        <v>45</v>
      </c>
      <c r="AY305" s="98" t="s">
        <v>100</v>
      </c>
      <c r="BK305" s="100">
        <f>SUM(BK306:BK308)</f>
        <v>0</v>
      </c>
    </row>
    <row r="306" spans="2:65" s="1" customFormat="1" ht="40.15" customHeight="1" x14ac:dyDescent="0.3">
      <c r="B306" s="73"/>
      <c r="C306" s="102" t="s">
        <v>274</v>
      </c>
      <c r="D306" s="102" t="s">
        <v>101</v>
      </c>
      <c r="E306" s="103" t="s">
        <v>275</v>
      </c>
      <c r="F306" s="153" t="s">
        <v>276</v>
      </c>
      <c r="G306" s="153"/>
      <c r="H306" s="153"/>
      <c r="I306" s="153"/>
      <c r="J306" s="104" t="s">
        <v>243</v>
      </c>
      <c r="K306" s="105">
        <v>1</v>
      </c>
      <c r="L306" s="154">
        <v>0</v>
      </c>
      <c r="M306" s="154"/>
      <c r="N306" s="155">
        <f>ROUND(L306*K306,2)</f>
        <v>0</v>
      </c>
      <c r="O306" s="155"/>
      <c r="P306" s="155"/>
      <c r="Q306" s="155"/>
      <c r="R306" s="76"/>
      <c r="T306" s="106" t="s">
        <v>1</v>
      </c>
      <c r="U306" s="29" t="s">
        <v>27</v>
      </c>
      <c r="V306" s="25"/>
      <c r="W306" s="107">
        <f>V306*K306</f>
        <v>0</v>
      </c>
      <c r="X306" s="107">
        <v>0</v>
      </c>
      <c r="Y306" s="107">
        <f>X306*K306</f>
        <v>0</v>
      </c>
      <c r="Z306" s="107">
        <v>0</v>
      </c>
      <c r="AA306" s="108">
        <f>Z306*K306</f>
        <v>0</v>
      </c>
      <c r="AR306" s="12" t="s">
        <v>244</v>
      </c>
      <c r="AT306" s="12" t="s">
        <v>101</v>
      </c>
      <c r="AU306" s="12" t="s">
        <v>54</v>
      </c>
      <c r="AY306" s="12" t="s">
        <v>100</v>
      </c>
      <c r="BE306" s="53">
        <f>IF(U306="základní",N306,0)</f>
        <v>0</v>
      </c>
      <c r="BF306" s="53">
        <f>IF(U306="snížená",N306,0)</f>
        <v>0</v>
      </c>
      <c r="BG306" s="53">
        <f>IF(U306="zákl. přenesená",N306,0)</f>
        <v>0</v>
      </c>
      <c r="BH306" s="53">
        <f>IF(U306="sníž. přenesená",N306,0)</f>
        <v>0</v>
      </c>
      <c r="BI306" s="53">
        <f>IF(U306="nulová",N306,0)</f>
        <v>0</v>
      </c>
      <c r="BJ306" s="12" t="s">
        <v>45</v>
      </c>
      <c r="BK306" s="53">
        <f>ROUND(L306*K306,2)</f>
        <v>0</v>
      </c>
      <c r="BL306" s="12" t="s">
        <v>244</v>
      </c>
      <c r="BM306" s="12" t="s">
        <v>364</v>
      </c>
    </row>
    <row r="307" spans="2:65" s="6" customFormat="1" ht="20.45" customHeight="1" x14ac:dyDescent="0.3">
      <c r="B307" s="109"/>
      <c r="C307" s="110"/>
      <c r="D307" s="110"/>
      <c r="E307" s="111" t="s">
        <v>1</v>
      </c>
      <c r="F307" s="149" t="s">
        <v>45</v>
      </c>
      <c r="G307" s="150"/>
      <c r="H307" s="150"/>
      <c r="I307" s="150"/>
      <c r="J307" s="110"/>
      <c r="K307" s="112">
        <v>1</v>
      </c>
      <c r="L307" s="110"/>
      <c r="M307" s="110"/>
      <c r="N307" s="110"/>
      <c r="O307" s="110"/>
      <c r="P307" s="110"/>
      <c r="Q307" s="110"/>
      <c r="R307" s="113"/>
      <c r="T307" s="114"/>
      <c r="U307" s="110"/>
      <c r="V307" s="110"/>
      <c r="W307" s="110"/>
      <c r="X307" s="110"/>
      <c r="Y307" s="110"/>
      <c r="Z307" s="110"/>
      <c r="AA307" s="115"/>
      <c r="AT307" s="116" t="s">
        <v>106</v>
      </c>
      <c r="AU307" s="116" t="s">
        <v>54</v>
      </c>
      <c r="AV307" s="6" t="s">
        <v>54</v>
      </c>
      <c r="AW307" s="6" t="s">
        <v>21</v>
      </c>
      <c r="AX307" s="6" t="s">
        <v>44</v>
      </c>
      <c r="AY307" s="116" t="s">
        <v>100</v>
      </c>
    </row>
    <row r="308" spans="2:65" s="7" customFormat="1" ht="20.45" customHeight="1" x14ac:dyDescent="0.3">
      <c r="B308" s="117"/>
      <c r="C308" s="118"/>
      <c r="D308" s="118"/>
      <c r="E308" s="119" t="s">
        <v>1</v>
      </c>
      <c r="F308" s="151" t="s">
        <v>107</v>
      </c>
      <c r="G308" s="152"/>
      <c r="H308" s="152"/>
      <c r="I308" s="152"/>
      <c r="J308" s="118"/>
      <c r="K308" s="120">
        <v>1</v>
      </c>
      <c r="L308" s="118"/>
      <c r="M308" s="118"/>
      <c r="N308" s="118"/>
      <c r="O308" s="118"/>
      <c r="P308" s="118"/>
      <c r="Q308" s="118"/>
      <c r="R308" s="121"/>
      <c r="T308" s="122"/>
      <c r="U308" s="118"/>
      <c r="V308" s="118"/>
      <c r="W308" s="118"/>
      <c r="X308" s="118"/>
      <c r="Y308" s="118"/>
      <c r="Z308" s="118"/>
      <c r="AA308" s="123"/>
      <c r="AT308" s="124" t="s">
        <v>106</v>
      </c>
      <c r="AU308" s="124" t="s">
        <v>54</v>
      </c>
      <c r="AV308" s="7" t="s">
        <v>105</v>
      </c>
      <c r="AW308" s="7" t="s">
        <v>21</v>
      </c>
      <c r="AX308" s="7" t="s">
        <v>45</v>
      </c>
      <c r="AY308" s="124" t="s">
        <v>100</v>
      </c>
    </row>
    <row r="309" spans="2:65" s="1" customFormat="1" ht="49.9" customHeight="1" x14ac:dyDescent="0.35">
      <c r="B309" s="24"/>
      <c r="C309" s="25"/>
      <c r="D309" s="93" t="s">
        <v>277</v>
      </c>
      <c r="E309" s="25"/>
      <c r="F309" s="25"/>
      <c r="G309" s="25"/>
      <c r="H309" s="25"/>
      <c r="I309" s="25"/>
      <c r="J309" s="25"/>
      <c r="K309" s="25"/>
      <c r="L309" s="25"/>
      <c r="M309" s="25"/>
      <c r="N309" s="146">
        <f>BK309</f>
        <v>0</v>
      </c>
      <c r="O309" s="147"/>
      <c r="P309" s="147"/>
      <c r="Q309" s="147"/>
      <c r="R309" s="26"/>
      <c r="T309" s="129"/>
      <c r="U309" s="36"/>
      <c r="V309" s="36"/>
      <c r="W309" s="36"/>
      <c r="X309" s="36"/>
      <c r="Y309" s="36"/>
      <c r="Z309" s="36"/>
      <c r="AA309" s="38"/>
      <c r="AT309" s="12" t="s">
        <v>43</v>
      </c>
      <c r="AU309" s="12" t="s">
        <v>44</v>
      </c>
      <c r="AY309" s="12" t="s">
        <v>278</v>
      </c>
      <c r="BK309" s="53">
        <v>0</v>
      </c>
    </row>
    <row r="310" spans="2:65" s="1" customFormat="1" ht="6.95" customHeight="1" x14ac:dyDescent="0.3"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1"/>
    </row>
  </sheetData>
  <mergeCells count="36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63:I163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F193:I193"/>
    <mergeCell ref="F194:I194"/>
    <mergeCell ref="F195:I195"/>
    <mergeCell ref="L195:M195"/>
    <mergeCell ref="N195:Q195"/>
    <mergeCell ref="F196:I196"/>
    <mergeCell ref="F197:I197"/>
    <mergeCell ref="F199:I199"/>
    <mergeCell ref="L199:M199"/>
    <mergeCell ref="N199:Q199"/>
    <mergeCell ref="F200:I200"/>
    <mergeCell ref="F201:I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206:I206"/>
    <mergeCell ref="F207:I207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L223:M223"/>
    <mergeCell ref="N223:Q223"/>
    <mergeCell ref="F224:I224"/>
    <mergeCell ref="F225:I225"/>
    <mergeCell ref="F226:I226"/>
    <mergeCell ref="L226:M226"/>
    <mergeCell ref="N226:Q226"/>
    <mergeCell ref="F227:I227"/>
    <mergeCell ref="F228:I228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L238:M238"/>
    <mergeCell ref="N238:Q238"/>
    <mergeCell ref="F239:I239"/>
    <mergeCell ref="F240:I240"/>
    <mergeCell ref="F242:I242"/>
    <mergeCell ref="L242:M242"/>
    <mergeCell ref="N242:Q242"/>
    <mergeCell ref="F245:I245"/>
    <mergeCell ref="L245:M245"/>
    <mergeCell ref="N245:Q245"/>
    <mergeCell ref="F246:I246"/>
    <mergeCell ref="F247:I247"/>
    <mergeCell ref="F248:I248"/>
    <mergeCell ref="L248:M248"/>
    <mergeCell ref="N248:Q248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L254:M254"/>
    <mergeCell ref="N254:Q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59:I259"/>
    <mergeCell ref="F260:I260"/>
    <mergeCell ref="F261:I261"/>
    <mergeCell ref="L261:M261"/>
    <mergeCell ref="N261:Q261"/>
    <mergeCell ref="F262:I262"/>
    <mergeCell ref="F263:I263"/>
    <mergeCell ref="F264:I264"/>
    <mergeCell ref="L264:M264"/>
    <mergeCell ref="N264:Q264"/>
    <mergeCell ref="F265:I265"/>
    <mergeCell ref="F266:I266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3:I273"/>
    <mergeCell ref="F274:I274"/>
    <mergeCell ref="F276:I276"/>
    <mergeCell ref="L276:M276"/>
    <mergeCell ref="N276:Q276"/>
    <mergeCell ref="F277:I277"/>
    <mergeCell ref="F278:I278"/>
    <mergeCell ref="F279:I279"/>
    <mergeCell ref="L279:M279"/>
    <mergeCell ref="N279:Q279"/>
    <mergeCell ref="F280:I280"/>
    <mergeCell ref="F281:I281"/>
    <mergeCell ref="F282:I282"/>
    <mergeCell ref="L282:M282"/>
    <mergeCell ref="N282:Q282"/>
    <mergeCell ref="F283:I283"/>
    <mergeCell ref="F284:I284"/>
    <mergeCell ref="F285:I285"/>
    <mergeCell ref="L285:M285"/>
    <mergeCell ref="N285:Q285"/>
    <mergeCell ref="F286:I286"/>
    <mergeCell ref="F287:I287"/>
    <mergeCell ref="F288:I288"/>
    <mergeCell ref="L288:M288"/>
    <mergeCell ref="N288:Q288"/>
    <mergeCell ref="F289:I289"/>
    <mergeCell ref="F290:I290"/>
    <mergeCell ref="F291:I291"/>
    <mergeCell ref="L291:M291"/>
    <mergeCell ref="N291:Q291"/>
    <mergeCell ref="F303:I303"/>
    <mergeCell ref="F304:I304"/>
    <mergeCell ref="F306:I306"/>
    <mergeCell ref="L306:M306"/>
    <mergeCell ref="N306:Q306"/>
    <mergeCell ref="F292:I292"/>
    <mergeCell ref="F293:I293"/>
    <mergeCell ref="F294:I294"/>
    <mergeCell ref="L294:M294"/>
    <mergeCell ref="N294:Q294"/>
    <mergeCell ref="F295:I295"/>
    <mergeCell ref="F296:I296"/>
    <mergeCell ref="F298:I298"/>
    <mergeCell ref="L298:M298"/>
    <mergeCell ref="N298:Q298"/>
    <mergeCell ref="N309:Q309"/>
    <mergeCell ref="H1:K1"/>
    <mergeCell ref="S2:AC2"/>
    <mergeCell ref="F307:I307"/>
    <mergeCell ref="F308:I308"/>
    <mergeCell ref="N128:Q128"/>
    <mergeCell ref="N129:Q129"/>
    <mergeCell ref="N130:Q130"/>
    <mergeCell ref="N164:Q164"/>
    <mergeCell ref="N198:Q198"/>
    <mergeCell ref="N241:Q241"/>
    <mergeCell ref="N243:Q243"/>
    <mergeCell ref="N244:Q244"/>
    <mergeCell ref="N267:Q267"/>
    <mergeCell ref="N268:Q268"/>
    <mergeCell ref="N275:Q275"/>
    <mergeCell ref="N297:Q297"/>
    <mergeCell ref="N301:Q301"/>
    <mergeCell ref="N305:Q305"/>
    <mergeCell ref="F299:I299"/>
    <mergeCell ref="F300:I300"/>
    <mergeCell ref="F302:I302"/>
    <mergeCell ref="L302:M302"/>
    <mergeCell ref="N302:Q302"/>
  </mergeCells>
  <hyperlinks>
    <hyperlink ref="F1:G1" location="C2" display="1) Krycí list rozpočtu"/>
    <hyperlink ref="H1:K1" location="C86" display="2) Rekapitulace rozpočtu"/>
    <hyperlink ref="L1" location="C127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ÚSEK 5 - NTZ 06 Horkovod,...</vt:lpstr>
      <vt:lpstr>'ÚSEK 5 - NTZ 06 Horkovod,...'!Názvy_tisku</vt:lpstr>
      <vt:lpstr>'ÚSEK 5 - NTZ 06 Horkovod,...'!Oblast_tisku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2017-04-26T19:16:35Z</cp:lastPrinted>
  <dcterms:created xsi:type="dcterms:W3CDTF">2017-04-26T19:12:07Z</dcterms:created>
  <dcterms:modified xsi:type="dcterms:W3CDTF">2017-05-17T10:21:25Z</dcterms:modified>
</cp:coreProperties>
</file>