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profily\racin\Dokumenty\5.VRŠANSKÁ UHELNÁ\HOŘANSKÝ KORIDOR\SETEP\VŘ SeTep\VÝSTAVBA POTRUBÍ 2017\ROZPOČTY - výkazy výměr\ROZPOČTY výkazy výměr_finále\Výkaz výměr ÚSEK 2\"/>
    </mc:Choice>
  </mc:AlternateContent>
  <bookViews>
    <workbookView xWindow="135" yWindow="510" windowWidth="22710" windowHeight="13425"/>
  </bookViews>
  <sheets>
    <sheet name="ÚSEK 2 - NTZ 06 Horkovod,..." sheetId="3" r:id="rId1"/>
  </sheets>
  <definedNames>
    <definedName name="_xlnm.Print_Titles" localSheetId="0">'ÚSEK 2 - NTZ 06 Horkovod,...'!$127:$127</definedName>
    <definedName name="_xlnm.Print_Area" localSheetId="0">'ÚSEK 2 - NTZ 06 Horkovod,...'!$C$4:$Q$70,'ÚSEK 2 - NTZ 06 Horkovod,...'!$C$76:$Q$111,'ÚSEK 2 - NTZ 06 Horkovod,...'!$C$117:$Q$339</definedName>
  </definedNames>
  <calcPr calcId="152511"/>
</workbook>
</file>

<file path=xl/calcChain.xml><?xml version="1.0" encoding="utf-8"?>
<calcChain xmlns="http://schemas.openxmlformats.org/spreadsheetml/2006/main">
  <c r="N339" i="3" l="1"/>
  <c r="BI336" i="3"/>
  <c r="BH336" i="3"/>
  <c r="BG336" i="3"/>
  <c r="BF336" i="3"/>
  <c r="AA336" i="3"/>
  <c r="AA335" i="3" s="1"/>
  <c r="Y336" i="3"/>
  <c r="Y335" i="3" s="1"/>
  <c r="W336" i="3"/>
  <c r="W335" i="3" s="1"/>
  <c r="BK336" i="3"/>
  <c r="BK335" i="3" s="1"/>
  <c r="N335" i="3" s="1"/>
  <c r="N101" i="3" s="1"/>
  <c r="N336" i="3"/>
  <c r="BE336" i="3" s="1"/>
  <c r="BI332" i="3"/>
  <c r="BH332" i="3"/>
  <c r="BG332" i="3"/>
  <c r="BF332" i="3"/>
  <c r="AA332" i="3"/>
  <c r="AA331" i="3" s="1"/>
  <c r="Y332" i="3"/>
  <c r="Y331" i="3" s="1"/>
  <c r="W332" i="3"/>
  <c r="W331" i="3" s="1"/>
  <c r="BK332" i="3"/>
  <c r="BK331" i="3" s="1"/>
  <c r="N331" i="3" s="1"/>
  <c r="N100" i="3" s="1"/>
  <c r="N332" i="3"/>
  <c r="BE332" i="3" s="1"/>
  <c r="BI328" i="3"/>
  <c r="BH328" i="3"/>
  <c r="BG328" i="3"/>
  <c r="BF328" i="3"/>
  <c r="BE328" i="3"/>
  <c r="AA328" i="3"/>
  <c r="AA327" i="3" s="1"/>
  <c r="Y328" i="3"/>
  <c r="Y327" i="3" s="1"/>
  <c r="W328" i="3"/>
  <c r="W327" i="3" s="1"/>
  <c r="BK328" i="3"/>
  <c r="BK327" i="3" s="1"/>
  <c r="N327" i="3" s="1"/>
  <c r="N99" i="3" s="1"/>
  <c r="N328" i="3"/>
  <c r="BI324" i="3"/>
  <c r="BH324" i="3"/>
  <c r="BG324" i="3"/>
  <c r="BF324" i="3"/>
  <c r="AA324" i="3"/>
  <c r="Y324" i="3"/>
  <c r="W324" i="3"/>
  <c r="BK324" i="3"/>
  <c r="N324" i="3"/>
  <c r="BE324" i="3" s="1"/>
  <c r="BI321" i="3"/>
  <c r="BH321" i="3"/>
  <c r="BG321" i="3"/>
  <c r="BF321" i="3"/>
  <c r="AA321" i="3"/>
  <c r="Y321" i="3"/>
  <c r="W321" i="3"/>
  <c r="BK321" i="3"/>
  <c r="N321" i="3"/>
  <c r="BE321" i="3" s="1"/>
  <c r="BI318" i="3"/>
  <c r="BH318" i="3"/>
  <c r="BG318" i="3"/>
  <c r="BF318" i="3"/>
  <c r="AA318" i="3"/>
  <c r="Y318" i="3"/>
  <c r="W318" i="3"/>
  <c r="BK318" i="3"/>
  <c r="N318" i="3"/>
  <c r="BE318" i="3" s="1"/>
  <c r="BI315" i="3"/>
  <c r="BH315" i="3"/>
  <c r="BG315" i="3"/>
  <c r="BF315" i="3"/>
  <c r="AA315" i="3"/>
  <c r="Y315" i="3"/>
  <c r="W315" i="3"/>
  <c r="BK315" i="3"/>
  <c r="N315" i="3"/>
  <c r="BE315" i="3" s="1"/>
  <c r="BI312" i="3"/>
  <c r="BH312" i="3"/>
  <c r="BG312" i="3"/>
  <c r="BF312" i="3"/>
  <c r="AA312" i="3"/>
  <c r="Y312" i="3"/>
  <c r="W312" i="3"/>
  <c r="BK312" i="3"/>
  <c r="N312" i="3"/>
  <c r="BE312" i="3" s="1"/>
  <c r="BI309" i="3"/>
  <c r="BH309" i="3"/>
  <c r="BG309" i="3"/>
  <c r="BF309" i="3"/>
  <c r="AA309" i="3"/>
  <c r="Y309" i="3"/>
  <c r="W309" i="3"/>
  <c r="BK309" i="3"/>
  <c r="N309" i="3"/>
  <c r="BE309" i="3" s="1"/>
  <c r="BI306" i="3"/>
  <c r="BH306" i="3"/>
  <c r="BG306" i="3"/>
  <c r="BF306" i="3"/>
  <c r="AA306" i="3"/>
  <c r="Y306" i="3"/>
  <c r="W306" i="3"/>
  <c r="BK306" i="3"/>
  <c r="BK305" i="3" s="1"/>
  <c r="N305" i="3" s="1"/>
  <c r="N98" i="3" s="1"/>
  <c r="N306" i="3"/>
  <c r="BE306" i="3" s="1"/>
  <c r="BI302" i="3"/>
  <c r="BH302" i="3"/>
  <c r="BG302" i="3"/>
  <c r="BF302" i="3"/>
  <c r="AA302" i="3"/>
  <c r="Y302" i="3"/>
  <c r="W302" i="3"/>
  <c r="BK302" i="3"/>
  <c r="N302" i="3"/>
  <c r="BE302" i="3" s="1"/>
  <c r="BI299" i="3"/>
  <c r="BH299" i="3"/>
  <c r="BG299" i="3"/>
  <c r="BF299" i="3"/>
  <c r="BE299" i="3"/>
  <c r="AA299" i="3"/>
  <c r="Y299" i="3"/>
  <c r="W299" i="3"/>
  <c r="W298" i="3" s="1"/>
  <c r="BK299" i="3"/>
  <c r="BK298" i="3" s="1"/>
  <c r="N299" i="3"/>
  <c r="BI294" i="3"/>
  <c r="BH294" i="3"/>
  <c r="BG294" i="3"/>
  <c r="BF294" i="3"/>
  <c r="AA294" i="3"/>
  <c r="Y294" i="3"/>
  <c r="W294" i="3"/>
  <c r="BK294" i="3"/>
  <c r="N294" i="3"/>
  <c r="BE294" i="3" s="1"/>
  <c r="BI291" i="3"/>
  <c r="BH291" i="3"/>
  <c r="BG291" i="3"/>
  <c r="BF291" i="3"/>
  <c r="BE291" i="3"/>
  <c r="AA291" i="3"/>
  <c r="Y291" i="3"/>
  <c r="W291" i="3"/>
  <c r="BK291" i="3"/>
  <c r="N291" i="3"/>
  <c r="BI288" i="3"/>
  <c r="BH288" i="3"/>
  <c r="BG288" i="3"/>
  <c r="BF288" i="3"/>
  <c r="AA288" i="3"/>
  <c r="Y288" i="3"/>
  <c r="W288" i="3"/>
  <c r="BK288" i="3"/>
  <c r="N288" i="3"/>
  <c r="BE288" i="3" s="1"/>
  <c r="BI285" i="3"/>
  <c r="BH285" i="3"/>
  <c r="BG285" i="3"/>
  <c r="BF285" i="3"/>
  <c r="BE285" i="3"/>
  <c r="AA285" i="3"/>
  <c r="Y285" i="3"/>
  <c r="W285" i="3"/>
  <c r="BK285" i="3"/>
  <c r="N285" i="3"/>
  <c r="BI284" i="3"/>
  <c r="BH284" i="3"/>
  <c r="BG284" i="3"/>
  <c r="BF284" i="3"/>
  <c r="AA284" i="3"/>
  <c r="Y284" i="3"/>
  <c r="W284" i="3"/>
  <c r="BK284" i="3"/>
  <c r="N284" i="3"/>
  <c r="BE284" i="3" s="1"/>
  <c r="BI281" i="3"/>
  <c r="BH281" i="3"/>
  <c r="BG281" i="3"/>
  <c r="BF281" i="3"/>
  <c r="BE281" i="3"/>
  <c r="AA281" i="3"/>
  <c r="Y281" i="3"/>
  <c r="W281" i="3"/>
  <c r="BK281" i="3"/>
  <c r="N281" i="3"/>
  <c r="BI278" i="3"/>
  <c r="BH278" i="3"/>
  <c r="BG278" i="3"/>
  <c r="BF278" i="3"/>
  <c r="AA278" i="3"/>
  <c r="Y278" i="3"/>
  <c r="W278" i="3"/>
  <c r="BK278" i="3"/>
  <c r="N278" i="3"/>
  <c r="BE278" i="3" s="1"/>
  <c r="BI275" i="3"/>
  <c r="BH275" i="3"/>
  <c r="BG275" i="3"/>
  <c r="BF275" i="3"/>
  <c r="BE275" i="3"/>
  <c r="AA275" i="3"/>
  <c r="Y275" i="3"/>
  <c r="W275" i="3"/>
  <c r="BK275" i="3"/>
  <c r="N275" i="3"/>
  <c r="BI272" i="3"/>
  <c r="BH272" i="3"/>
  <c r="BG272" i="3"/>
  <c r="BF272" i="3"/>
  <c r="AA272" i="3"/>
  <c r="AA271" i="3" s="1"/>
  <c r="Y272" i="3"/>
  <c r="Y271" i="3" s="1"/>
  <c r="W272" i="3"/>
  <c r="W271" i="3" s="1"/>
  <c r="BK272" i="3"/>
  <c r="BK271" i="3" s="1"/>
  <c r="N271" i="3" s="1"/>
  <c r="N93" i="3" s="1"/>
  <c r="N272" i="3"/>
  <c r="BE272" i="3" s="1"/>
  <c r="BI268" i="3"/>
  <c r="BH268" i="3"/>
  <c r="BG268" i="3"/>
  <c r="BF268" i="3"/>
  <c r="AA268" i="3"/>
  <c r="Y268" i="3"/>
  <c r="W268" i="3"/>
  <c r="BK268" i="3"/>
  <c r="N268" i="3"/>
  <c r="BE268" i="3" s="1"/>
  <c r="BI265" i="3"/>
  <c r="BH265" i="3"/>
  <c r="BG265" i="3"/>
  <c r="BF265" i="3"/>
  <c r="AA265" i="3"/>
  <c r="Y265" i="3"/>
  <c r="W265" i="3"/>
  <c r="BK265" i="3"/>
  <c r="N265" i="3"/>
  <c r="BE265" i="3" s="1"/>
  <c r="BI262" i="3"/>
  <c r="BH262" i="3"/>
  <c r="BG262" i="3"/>
  <c r="BF262" i="3"/>
  <c r="AA262" i="3"/>
  <c r="Y262" i="3"/>
  <c r="W262" i="3"/>
  <c r="BK262" i="3"/>
  <c r="N262" i="3"/>
  <c r="BE262" i="3" s="1"/>
  <c r="BI259" i="3"/>
  <c r="BH259" i="3"/>
  <c r="BG259" i="3"/>
  <c r="BF259" i="3"/>
  <c r="AA259" i="3"/>
  <c r="Y259" i="3"/>
  <c r="W259" i="3"/>
  <c r="BK259" i="3"/>
  <c r="N259" i="3"/>
  <c r="BE259" i="3" s="1"/>
  <c r="BI256" i="3"/>
  <c r="BH256" i="3"/>
  <c r="BG256" i="3"/>
  <c r="BF256" i="3"/>
  <c r="AA256" i="3"/>
  <c r="Y256" i="3"/>
  <c r="W256" i="3"/>
  <c r="BK256" i="3"/>
  <c r="N256" i="3"/>
  <c r="BE256" i="3" s="1"/>
  <c r="BI253" i="3"/>
  <c r="BH253" i="3"/>
  <c r="BG253" i="3"/>
  <c r="BF253" i="3"/>
  <c r="AA253" i="3"/>
  <c r="Y253" i="3"/>
  <c r="W253" i="3"/>
  <c r="BK253" i="3"/>
  <c r="N253" i="3"/>
  <c r="BE253" i="3" s="1"/>
  <c r="BI250" i="3"/>
  <c r="BH250" i="3"/>
  <c r="BG250" i="3"/>
  <c r="BF250" i="3"/>
  <c r="AA250" i="3"/>
  <c r="Y250" i="3"/>
  <c r="W250" i="3"/>
  <c r="BK250" i="3"/>
  <c r="N250" i="3"/>
  <c r="BE250" i="3" s="1"/>
  <c r="BI247" i="3"/>
  <c r="BH247" i="3"/>
  <c r="BG247" i="3"/>
  <c r="BF247" i="3"/>
  <c r="AA247" i="3"/>
  <c r="Y247" i="3"/>
  <c r="W247" i="3"/>
  <c r="BK247" i="3"/>
  <c r="N247" i="3"/>
  <c r="BE247" i="3" s="1"/>
  <c r="BI244" i="3"/>
  <c r="BH244" i="3"/>
  <c r="BG244" i="3"/>
  <c r="BF244" i="3"/>
  <c r="AA244" i="3"/>
  <c r="Y244" i="3"/>
  <c r="W244" i="3"/>
  <c r="BK244" i="3"/>
  <c r="N244" i="3"/>
  <c r="BE244" i="3" s="1"/>
  <c r="BI241" i="3"/>
  <c r="BH241" i="3"/>
  <c r="BG241" i="3"/>
  <c r="BF241" i="3"/>
  <c r="AA241" i="3"/>
  <c r="Y241" i="3"/>
  <c r="W241" i="3"/>
  <c r="BK241" i="3"/>
  <c r="N241" i="3"/>
  <c r="BE241" i="3" s="1"/>
  <c r="BI238" i="3"/>
  <c r="BH238" i="3"/>
  <c r="BG238" i="3"/>
  <c r="BF238" i="3"/>
  <c r="AA238" i="3"/>
  <c r="Y238" i="3"/>
  <c r="W238" i="3"/>
  <c r="BK238" i="3"/>
  <c r="N238" i="3"/>
  <c r="BE238" i="3" s="1"/>
  <c r="BI235" i="3"/>
  <c r="BH235" i="3"/>
  <c r="BG235" i="3"/>
  <c r="BF235" i="3"/>
  <c r="AA235" i="3"/>
  <c r="Y235" i="3"/>
  <c r="W235" i="3"/>
  <c r="BK235" i="3"/>
  <c r="N235" i="3"/>
  <c r="BE235" i="3" s="1"/>
  <c r="BI232" i="3"/>
  <c r="BH232" i="3"/>
  <c r="BG232" i="3"/>
  <c r="BF232" i="3"/>
  <c r="AA232" i="3"/>
  <c r="Y232" i="3"/>
  <c r="W232" i="3"/>
  <c r="BK232" i="3"/>
  <c r="N232" i="3"/>
  <c r="BE232" i="3" s="1"/>
  <c r="BI229" i="3"/>
  <c r="BH229" i="3"/>
  <c r="BG229" i="3"/>
  <c r="BF229" i="3"/>
  <c r="AA229" i="3"/>
  <c r="Y229" i="3"/>
  <c r="W229" i="3"/>
  <c r="W228" i="3" s="1"/>
  <c r="BK229" i="3"/>
  <c r="N229" i="3"/>
  <c r="BE229" i="3" s="1"/>
  <c r="BI225" i="3"/>
  <c r="BH225" i="3"/>
  <c r="BG225" i="3"/>
  <c r="BF225" i="3"/>
  <c r="AA225" i="3"/>
  <c r="Y225" i="3"/>
  <c r="W225" i="3"/>
  <c r="BK225" i="3"/>
  <c r="N225" i="3"/>
  <c r="BE225" i="3" s="1"/>
  <c r="BI219" i="3"/>
  <c r="BH219" i="3"/>
  <c r="BG219" i="3"/>
  <c r="BF219" i="3"/>
  <c r="BE219" i="3"/>
  <c r="AA219" i="3"/>
  <c r="Y219" i="3"/>
  <c r="W219" i="3"/>
  <c r="BK219" i="3"/>
  <c r="N219" i="3"/>
  <c r="BI216" i="3"/>
  <c r="BH216" i="3"/>
  <c r="BG216" i="3"/>
  <c r="BF216" i="3"/>
  <c r="AA216" i="3"/>
  <c r="Y216" i="3"/>
  <c r="W216" i="3"/>
  <c r="BK216" i="3"/>
  <c r="N216" i="3"/>
  <c r="BE216" i="3" s="1"/>
  <c r="BI206" i="3"/>
  <c r="BH206" i="3"/>
  <c r="BG206" i="3"/>
  <c r="BF206" i="3"/>
  <c r="BE206" i="3"/>
  <c r="AA206" i="3"/>
  <c r="Y206" i="3"/>
  <c r="W206" i="3"/>
  <c r="BK206" i="3"/>
  <c r="N206" i="3"/>
  <c r="BI199" i="3"/>
  <c r="BH199" i="3"/>
  <c r="BG199" i="3"/>
  <c r="BF199" i="3"/>
  <c r="AA199" i="3"/>
  <c r="Y199" i="3"/>
  <c r="W199" i="3"/>
  <c r="BK199" i="3"/>
  <c r="N199" i="3"/>
  <c r="BE199" i="3" s="1"/>
  <c r="BI196" i="3"/>
  <c r="BH196" i="3"/>
  <c r="BG196" i="3"/>
  <c r="BF196" i="3"/>
  <c r="BE196" i="3"/>
  <c r="AA196" i="3"/>
  <c r="Y196" i="3"/>
  <c r="W196" i="3"/>
  <c r="BK196" i="3"/>
  <c r="N196" i="3"/>
  <c r="BI191" i="3"/>
  <c r="BH191" i="3"/>
  <c r="BG191" i="3"/>
  <c r="BF191" i="3"/>
  <c r="AA191" i="3"/>
  <c r="Y191" i="3"/>
  <c r="W191" i="3"/>
  <c r="BK191" i="3"/>
  <c r="N191" i="3"/>
  <c r="BE191" i="3" s="1"/>
  <c r="BI186" i="3"/>
  <c r="BH186" i="3"/>
  <c r="BG186" i="3"/>
  <c r="BF186" i="3"/>
  <c r="BE186" i="3"/>
  <c r="AA186" i="3"/>
  <c r="Y186" i="3"/>
  <c r="W186" i="3"/>
  <c r="BK186" i="3"/>
  <c r="N186" i="3"/>
  <c r="BI181" i="3"/>
  <c r="BH181" i="3"/>
  <c r="BG181" i="3"/>
  <c r="BF181" i="3"/>
  <c r="AA181" i="3"/>
  <c r="Y181" i="3"/>
  <c r="W181" i="3"/>
  <c r="BK181" i="3"/>
  <c r="N181" i="3"/>
  <c r="BE181" i="3" s="1"/>
  <c r="BI176" i="3"/>
  <c r="BH176" i="3"/>
  <c r="BG176" i="3"/>
  <c r="BF176" i="3"/>
  <c r="BE176" i="3"/>
  <c r="AA176" i="3"/>
  <c r="Y176" i="3"/>
  <c r="W176" i="3"/>
  <c r="BK176" i="3"/>
  <c r="BK175" i="3" s="1"/>
  <c r="N175" i="3" s="1"/>
  <c r="N91" i="3" s="1"/>
  <c r="N176" i="3"/>
  <c r="BI171" i="3"/>
  <c r="BH171" i="3"/>
  <c r="BG171" i="3"/>
  <c r="BF171" i="3"/>
  <c r="AA171" i="3"/>
  <c r="Y171" i="3"/>
  <c r="W171" i="3"/>
  <c r="BK171" i="3"/>
  <c r="N171" i="3"/>
  <c r="BE171" i="3" s="1"/>
  <c r="BI168" i="3"/>
  <c r="BH168" i="3"/>
  <c r="BG168" i="3"/>
  <c r="BF168" i="3"/>
  <c r="AA168" i="3"/>
  <c r="Y168" i="3"/>
  <c r="W168" i="3"/>
  <c r="BK168" i="3"/>
  <c r="N168" i="3"/>
  <c r="BE168" i="3" s="1"/>
  <c r="BI165" i="3"/>
  <c r="BH165" i="3"/>
  <c r="BG165" i="3"/>
  <c r="BF165" i="3"/>
  <c r="AA165" i="3"/>
  <c r="Y165" i="3"/>
  <c r="W165" i="3"/>
  <c r="BK165" i="3"/>
  <c r="N165" i="3"/>
  <c r="BE165" i="3" s="1"/>
  <c r="BI162" i="3"/>
  <c r="BH162" i="3"/>
  <c r="BG162" i="3"/>
  <c r="BF162" i="3"/>
  <c r="AA162" i="3"/>
  <c r="Y162" i="3"/>
  <c r="W162" i="3"/>
  <c r="BK162" i="3"/>
  <c r="N162" i="3"/>
  <c r="BE162" i="3" s="1"/>
  <c r="BI157" i="3"/>
  <c r="BH157" i="3"/>
  <c r="BG157" i="3"/>
  <c r="BF157" i="3"/>
  <c r="AA157" i="3"/>
  <c r="Y157" i="3"/>
  <c r="W157" i="3"/>
  <c r="BK157" i="3"/>
  <c r="N157" i="3"/>
  <c r="BE157" i="3" s="1"/>
  <c r="BI152" i="3"/>
  <c r="BH152" i="3"/>
  <c r="BG152" i="3"/>
  <c r="BF152" i="3"/>
  <c r="AA152" i="3"/>
  <c r="Y152" i="3"/>
  <c r="W152" i="3"/>
  <c r="BK152" i="3"/>
  <c r="N152" i="3"/>
  <c r="BE152" i="3" s="1"/>
  <c r="BI147" i="3"/>
  <c r="BH147" i="3"/>
  <c r="BG147" i="3"/>
  <c r="BF147" i="3"/>
  <c r="AA147" i="3"/>
  <c r="Y147" i="3"/>
  <c r="W147" i="3"/>
  <c r="BK147" i="3"/>
  <c r="N147" i="3"/>
  <c r="BE147" i="3" s="1"/>
  <c r="BI144" i="3"/>
  <c r="BH144" i="3"/>
  <c r="BG144" i="3"/>
  <c r="BF144" i="3"/>
  <c r="AA144" i="3"/>
  <c r="Y144" i="3"/>
  <c r="W144" i="3"/>
  <c r="BK144" i="3"/>
  <c r="N144" i="3"/>
  <c r="BE144" i="3" s="1"/>
  <c r="BI139" i="3"/>
  <c r="BH139" i="3"/>
  <c r="BG139" i="3"/>
  <c r="BF139" i="3"/>
  <c r="AA139" i="3"/>
  <c r="Y139" i="3"/>
  <c r="W139" i="3"/>
  <c r="BK139" i="3"/>
  <c r="N139" i="3"/>
  <c r="BE139" i="3" s="1"/>
  <c r="BI136" i="3"/>
  <c r="BH136" i="3"/>
  <c r="BG136" i="3"/>
  <c r="BF136" i="3"/>
  <c r="AA136" i="3"/>
  <c r="Y136" i="3"/>
  <c r="W136" i="3"/>
  <c r="BK136" i="3"/>
  <c r="N136" i="3"/>
  <c r="BE136" i="3" s="1"/>
  <c r="BI131" i="3"/>
  <c r="BH131" i="3"/>
  <c r="BG131" i="3"/>
  <c r="BF131" i="3"/>
  <c r="AA131" i="3"/>
  <c r="AA130" i="3" s="1"/>
  <c r="Y131" i="3"/>
  <c r="W131" i="3"/>
  <c r="BK131" i="3"/>
  <c r="N131" i="3"/>
  <c r="BE131" i="3" s="1"/>
  <c r="M125" i="3"/>
  <c r="F125" i="3"/>
  <c r="M124" i="3"/>
  <c r="F124" i="3"/>
  <c r="F122" i="3"/>
  <c r="F120" i="3"/>
  <c r="BI109" i="3"/>
  <c r="BH109" i="3"/>
  <c r="BG109" i="3"/>
  <c r="BF109" i="3"/>
  <c r="BI108" i="3"/>
  <c r="BH108" i="3"/>
  <c r="BG108" i="3"/>
  <c r="BF108" i="3"/>
  <c r="BI107" i="3"/>
  <c r="BH107" i="3"/>
  <c r="BG107" i="3"/>
  <c r="BF107" i="3"/>
  <c r="BI106" i="3"/>
  <c r="BH106" i="3"/>
  <c r="BG106" i="3"/>
  <c r="BF106" i="3"/>
  <c r="BI105" i="3"/>
  <c r="BH105" i="3"/>
  <c r="BG105" i="3"/>
  <c r="BF105" i="3"/>
  <c r="BI104" i="3"/>
  <c r="BH104" i="3"/>
  <c r="BG104" i="3"/>
  <c r="BF104" i="3"/>
  <c r="M84" i="3"/>
  <c r="F84" i="3"/>
  <c r="M83" i="3"/>
  <c r="F83" i="3"/>
  <c r="F81" i="3"/>
  <c r="F79" i="3"/>
  <c r="O9" i="3"/>
  <c r="M122" i="3" s="1"/>
  <c r="F6" i="3"/>
  <c r="F119" i="3" s="1"/>
  <c r="AA129" i="3" l="1"/>
  <c r="H36" i="3"/>
  <c r="BK274" i="3"/>
  <c r="W305" i="3"/>
  <c r="W297" i="3" s="1"/>
  <c r="BK228" i="3"/>
  <c r="N228" i="3" s="1"/>
  <c r="N92" i="3" s="1"/>
  <c r="W274" i="3"/>
  <c r="W273" i="3" s="1"/>
  <c r="H35" i="3"/>
  <c r="BK130" i="3"/>
  <c r="W175" i="3"/>
  <c r="H33" i="3"/>
  <c r="W130" i="3"/>
  <c r="W129" i="3" s="1"/>
  <c r="Y175" i="3"/>
  <c r="Y228" i="3"/>
  <c r="Y274" i="3"/>
  <c r="Y273" i="3" s="1"/>
  <c r="Y298" i="3"/>
  <c r="Y297" i="3" s="1"/>
  <c r="Y305" i="3"/>
  <c r="H34" i="3"/>
  <c r="Y130" i="3"/>
  <c r="Y129" i="3" s="1"/>
  <c r="Y128" i="3" s="1"/>
  <c r="AA175" i="3"/>
  <c r="AA228" i="3"/>
  <c r="AA274" i="3"/>
  <c r="AA273" i="3" s="1"/>
  <c r="AA298" i="3"/>
  <c r="AA297" i="3" s="1"/>
  <c r="AA305" i="3"/>
  <c r="N130" i="3"/>
  <c r="N90" i="3" s="1"/>
  <c r="N274" i="3"/>
  <c r="N95" i="3" s="1"/>
  <c r="BK273" i="3"/>
  <c r="N273" i="3" s="1"/>
  <c r="N94" i="3" s="1"/>
  <c r="N298" i="3"/>
  <c r="N97" i="3" s="1"/>
  <c r="BK297" i="3"/>
  <c r="N297" i="3" s="1"/>
  <c r="N96" i="3" s="1"/>
  <c r="F78" i="3"/>
  <c r="M33" i="3"/>
  <c r="M81" i="3"/>
  <c r="W128" i="3" l="1"/>
  <c r="BK129" i="3"/>
  <c r="AA128" i="3"/>
  <c r="N129" i="3"/>
  <c r="N89" i="3" s="1"/>
  <c r="BK128" i="3"/>
  <c r="N128" i="3" s="1"/>
  <c r="N88" i="3" s="1"/>
  <c r="N109" i="3" l="1"/>
  <c r="BE109" i="3" s="1"/>
  <c r="N108" i="3"/>
  <c r="BE108" i="3" s="1"/>
  <c r="N107" i="3"/>
  <c r="BE107" i="3" s="1"/>
  <c r="N106" i="3"/>
  <c r="BE106" i="3" s="1"/>
  <c r="N105" i="3"/>
  <c r="BE105" i="3" s="1"/>
  <c r="N104" i="3"/>
  <c r="M27" i="3"/>
  <c r="BE104" i="3" l="1"/>
  <c r="N103" i="3"/>
  <c r="H32" i="3" l="1"/>
  <c r="M32" i="3"/>
  <c r="M28" i="3"/>
  <c r="L111" i="3"/>
  <c r="M30" i="3" l="1"/>
  <c r="L38" i="3" l="1"/>
</calcChain>
</file>

<file path=xl/sharedStrings.xml><?xml version="1.0" encoding="utf-8"?>
<sst xmlns="http://schemas.openxmlformats.org/spreadsheetml/2006/main" count="2140" uniqueCount="394">
  <si>
    <t>List obsahuje:</t>
  </si>
  <si>
    <t/>
  </si>
  <si>
    <t>False</t>
  </si>
  <si>
    <t>optimalizováno pro tisk sestav ve formátu A4 - na výšku</t>
  </si>
  <si>
    <t>&gt;&gt;  skryté sloupce  &lt;&lt;</t>
  </si>
  <si>
    <t>21</t>
  </si>
  <si>
    <t>15</t>
  </si>
  <si>
    <t>v ---  níže se nacházejí doplnkové a pomocné údaje k sestavám  --- v</t>
  </si>
  <si>
    <t>Stavba:</t>
  </si>
  <si>
    <t>JKSO:</t>
  </si>
  <si>
    <t>CC-CZ:</t>
  </si>
  <si>
    <t>Místo:</t>
  </si>
  <si>
    <t>Slatinice</t>
  </si>
  <si>
    <t>Datum:</t>
  </si>
  <si>
    <t>Objednatel:</t>
  </si>
  <si>
    <t>IČ:</t>
  </si>
  <si>
    <t>Vršanská uhelná, a.s.</t>
  </si>
  <si>
    <t>DIČ:</t>
  </si>
  <si>
    <t>Zhotovitel:</t>
  </si>
  <si>
    <t>Projektant:</t>
  </si>
  <si>
    <t>Ing. Vladimír Šmelhaus</t>
  </si>
  <si>
    <t>True</t>
  </si>
  <si>
    <t>Zpracovatel:</t>
  </si>
  <si>
    <t>Pavel Šouta</t>
  </si>
  <si>
    <t>Poznámka: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</si>
  <si>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</si>
  <si>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</si>
  <si>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</si>
  <si>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</si>
  <si>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</si>
  <si>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</si>
  <si>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</si>
  <si>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</si>
  <si>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</si>
  <si>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</si>
  <si>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</si>
  <si>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</si>
  <si>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</si>
  <si>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</si>
  <si>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</si>
  <si>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</si>
  <si>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</si>
  <si>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Kód</t>
  </si>
  <si>
    <t>D</t>
  </si>
  <si>
    <t>0</t>
  </si>
  <si>
    <t>1</t>
  </si>
  <si>
    <t>{0ff3fd7e-e17c-4491-9b40-b732d00fe325}</t>
  </si>
  <si>
    <t>Ostatní náklady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</si>
  <si>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</si>
  <si>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</si>
  <si>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</si>
  <si>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</si>
  <si>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</si>
  <si>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</si>
  <si>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</si>
  <si>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</si>
  <si>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</si>
  <si>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dle výběrového řízení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</si>
  <si>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</si>
  <si>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</si>
  <si>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</si>
  <si>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</si>
  <si>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</si>
  <si>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</si>
  <si>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</si>
  <si>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</si>
  <si>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</si>
  <si>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9 - Ostatní konstrukce a práce, bourání</t>
  </si>
  <si>
    <t xml:space="preserve">    998 - Přesun hmot</t>
  </si>
  <si>
    <t>PSV - Práce a dodávky PSV</t>
  </si>
  <si>
    <t xml:space="preserve">    789 - Povrchové úpravy ocelových konstrukcí a technologických zařízení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</si>
  <si>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</si>
  <si>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</si>
  <si>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</si>
  <si>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</si>
  <si>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</si>
  <si>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</si>
  <si>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</si>
  <si>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</si>
  <si>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</si>
  <si>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</si>
  <si>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</si>
  <si>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</si>
  <si>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</si>
  <si>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</si>
  <si>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</si>
  <si>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</si>
  <si>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</si>
  <si>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</si>
  <si>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</si>
  <si>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</si>
  <si>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</si>
  <si>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</si>
  <si>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</si>
  <si>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</si>
  <si>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</si>
  <si>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</si>
  <si>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</si>
  <si>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</si>
  <si>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</si>
  <si>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</si>
  <si>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</si>
  <si>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131201102</t>
  </si>
  <si>
    <t>Hloubení jam nezapažených v hornině tř. 3 objemu do 1000 m3</t>
  </si>
  <si>
    <t>m3</t>
  </si>
  <si>
    <t>4</t>
  </si>
  <si>
    <t>VV</t>
  </si>
  <si>
    <t>Součet</t>
  </si>
  <si>
    <t>131201109</t>
  </si>
  <si>
    <t>Příplatek za lepivost u hloubení jam nezapažených v hornině tř. 3</t>
  </si>
  <si>
    <t>3</t>
  </si>
  <si>
    <t>131301102</t>
  </si>
  <si>
    <t>Hloubení jam nezapažených v hornině tř. 4 objemu do 1000 m3</t>
  </si>
  <si>
    <t>131301109</t>
  </si>
  <si>
    <t>Příplatek za lepivost u hloubení jam nezapažených v hornině tř. 4</t>
  </si>
  <si>
    <t>5</t>
  </si>
  <si>
    <t>161101101</t>
  </si>
  <si>
    <t>Svislé přemístění výkopku z horniny tř. 1 až 4 hl výkopu do 2,5 m</t>
  </si>
  <si>
    <t>6</t>
  </si>
  <si>
    <t>162201102</t>
  </si>
  <si>
    <t>Vodorovné přemístění do 50 m výkopku/sypaniny z horniny tř. 1 až 4</t>
  </si>
  <si>
    <t>7</t>
  </si>
  <si>
    <t>162601101</t>
  </si>
  <si>
    <t>Vodorovné přemístění do 4000 m výkopku/sypaniny z horniny tř. 1 až 4</t>
  </si>
  <si>
    <t>8</t>
  </si>
  <si>
    <t>167101102</t>
  </si>
  <si>
    <t>Nakládání výkopku z hornin tř. 1 až 4 přes 100 m3</t>
  </si>
  <si>
    <t>9</t>
  </si>
  <si>
    <t>171201101</t>
  </si>
  <si>
    <t>Uložení sypaniny do násypů nezhutněných</t>
  </si>
  <si>
    <t>10</t>
  </si>
  <si>
    <t>174101101</t>
  </si>
  <si>
    <t>Zásyp jam, šachet rýh nebo kolem objektů sypaninou se zhutněním</t>
  </si>
  <si>
    <t>11</t>
  </si>
  <si>
    <t>181951102</t>
  </si>
  <si>
    <t>Úprava pláně v hornině tř. 1 až 4 se zhutněním</t>
  </si>
  <si>
    <t>m2</t>
  </si>
  <si>
    <t>12</t>
  </si>
  <si>
    <t>215901101</t>
  </si>
  <si>
    <t>Zhutnění podloží z hornin soudržných do 92% PS nebo nesoudržných sypkých I(d) do 0,8</t>
  </si>
  <si>
    <t>13</t>
  </si>
  <si>
    <t>271572211</t>
  </si>
  <si>
    <t>Podsyp pod základové konstrukce se zhutněním z netříděného štěrkopísku</t>
  </si>
  <si>
    <t>14</t>
  </si>
  <si>
    <t>273313511</t>
  </si>
  <si>
    <t>Základové desky z betonu tř. C 12/15</t>
  </si>
  <si>
    <t>273351215</t>
  </si>
  <si>
    <t>Zřízení bednění stěn základových desek</t>
  </si>
  <si>
    <t>16</t>
  </si>
  <si>
    <t>273351216</t>
  </si>
  <si>
    <t>Odstranění bednění stěn základových desek</t>
  </si>
  <si>
    <t>17</t>
  </si>
  <si>
    <t>275321511</t>
  </si>
  <si>
    <t>Základové patky ze ŽB bez zvýšených nároků na prostředí tř. C 25/30</t>
  </si>
  <si>
    <t>18</t>
  </si>
  <si>
    <t>275351215</t>
  </si>
  <si>
    <t>Zřízení bednění stěn základových patek</t>
  </si>
  <si>
    <t>19</t>
  </si>
  <si>
    <t>275351216</t>
  </si>
  <si>
    <t>Odstranění bednění stěn základových patek</t>
  </si>
  <si>
    <t>20</t>
  </si>
  <si>
    <t>275361821</t>
  </si>
  <si>
    <t>Výztuž základových patek betonářskou ocelí 10 505 (R)</t>
  </si>
  <si>
    <t>t</t>
  </si>
  <si>
    <t>1380*1*0,001*1,03</t>
  </si>
  <si>
    <t>M</t>
  </si>
  <si>
    <t>NC 0000.3</t>
  </si>
  <si>
    <t>atypická montáž kotvení dle PD komplet</t>
  </si>
  <si>
    <t>ks</t>
  </si>
  <si>
    <t>22</t>
  </si>
  <si>
    <t>941321111</t>
  </si>
  <si>
    <t>Montáž lešení řadového modulového těžkého zatížení do 300 kg/m2 š do 1,2 m v do 10 m</t>
  </si>
  <si>
    <t>23</t>
  </si>
  <si>
    <t>941321211</t>
  </si>
  <si>
    <t>Příplatek k lešení řadovému modulovému těžkému š 1,2 m v do 25 m za první a ZKD den použití</t>
  </si>
  <si>
    <t>24</t>
  </si>
  <si>
    <t>941321811</t>
  </si>
  <si>
    <t>Demontáž lešení řadového modulového těžkého zatížení do 300 kg/m2 š do 1,2 m v do 10 m</t>
  </si>
  <si>
    <t>25</t>
  </si>
  <si>
    <t>944511111</t>
  </si>
  <si>
    <t>Montáž ochranné sítě z textilie z umělých vláken</t>
  </si>
  <si>
    <t>26</t>
  </si>
  <si>
    <t>944511211</t>
  </si>
  <si>
    <t>Příplatek k ochranné síti za první a ZKD den použití</t>
  </si>
  <si>
    <t>27</t>
  </si>
  <si>
    <t>944511811</t>
  </si>
  <si>
    <t>Demontáž ochranné sítě z textilie z umělých vláken</t>
  </si>
  <si>
    <t>28</t>
  </si>
  <si>
    <t>944711111</t>
  </si>
  <si>
    <t>Montáž záchytné stříšky š do 1,5 m</t>
  </si>
  <si>
    <t>m</t>
  </si>
  <si>
    <t>29</t>
  </si>
  <si>
    <t>944711211</t>
  </si>
  <si>
    <t>Příplatek k záchytné stříšce š do 1,5 m za první a ZKD den použití</t>
  </si>
  <si>
    <t>30</t>
  </si>
  <si>
    <t>944711811</t>
  </si>
  <si>
    <t>Demontáž záchytné stříšky š do 1,5 m</t>
  </si>
  <si>
    <t>31</t>
  </si>
  <si>
    <t>953946114</t>
  </si>
  <si>
    <t>Montáž atypických ocelových kcí hmotnosti do 10 t z profilů hmotnosti do 13 kg/m</t>
  </si>
  <si>
    <t>32</t>
  </si>
  <si>
    <t>953946125</t>
  </si>
  <si>
    <t>Montáž atypických ocelových kcí hmotnosti do 20 t z profilů hmotnosti do 30 kg/m</t>
  </si>
  <si>
    <t>33</t>
  </si>
  <si>
    <t>953946136</t>
  </si>
  <si>
    <t>Montáž atypických ocelových kcí hmotnosti do 40 t z profilů hmotnosti přes 30 kg/m</t>
  </si>
  <si>
    <t>34</t>
  </si>
  <si>
    <t>NC 0000</t>
  </si>
  <si>
    <t>dodávka ocelové kotevní konstrukce dle PD komplet včetně dílenské přípravy, výroby a dopravy na stavbu</t>
  </si>
  <si>
    <t>kg</t>
  </si>
  <si>
    <t>35</t>
  </si>
  <si>
    <t>NC 0000.1</t>
  </si>
  <si>
    <t>pomocné dočasné podpěrné konstrukce a zdvihací zařízení</t>
  </si>
  <si>
    <t>kpl</t>
  </si>
  <si>
    <t>36</t>
  </si>
  <si>
    <t>998014221</t>
  </si>
  <si>
    <t>Přesun hmot pro budovy vícepodlažní v do 18 m z kovových dílců</t>
  </si>
  <si>
    <t>37</t>
  </si>
  <si>
    <t>789111230</t>
  </si>
  <si>
    <t>Osušení nečlenitých zařízení</t>
  </si>
  <si>
    <t>38</t>
  </si>
  <si>
    <t>789111240</t>
  </si>
  <si>
    <t>Odmaštění nečlenitých zařízení</t>
  </si>
  <si>
    <t>39</t>
  </si>
  <si>
    <t>789223122</t>
  </si>
  <si>
    <t>Provedení otryskání ocelových konstrukcí třídy III stupeň zarezavění B stupeň přípravy Sa 2 1/2</t>
  </si>
  <si>
    <t>40</t>
  </si>
  <si>
    <t>421181010</t>
  </si>
  <si>
    <t>OLIVÍN - ostrohranný tvrdý písek, bal. 1000 kg</t>
  </si>
  <si>
    <t>41</t>
  </si>
  <si>
    <t>789321211</t>
  </si>
  <si>
    <t>Zhotovení nátěru ocelových konstrukcí třídy I 2složkového základního tl do 80 µm</t>
  </si>
  <si>
    <t>42</t>
  </si>
  <si>
    <t>789321216</t>
  </si>
  <si>
    <t>Zhotovení nátěru ocelových konstrukcí třídy I 2složkového mezivrstvy tl do 80 μm</t>
  </si>
  <si>
    <t>43</t>
  </si>
  <si>
    <t>789321221</t>
  </si>
  <si>
    <t>Zhotovení nátěru ocelových konstrukcí třídy I 2složkového krycího (vrchního) tl do 80 µm</t>
  </si>
  <si>
    <t>44</t>
  </si>
  <si>
    <t>NC 0000.2</t>
  </si>
  <si>
    <t>dodávka nátěrových hmot komplet</t>
  </si>
  <si>
    <t>45</t>
  </si>
  <si>
    <t>012103000</t>
  </si>
  <si>
    <t>Geodetické práce před výstavbou</t>
  </si>
  <si>
    <t>Kč</t>
  </si>
  <si>
    <t>1024</t>
  </si>
  <si>
    <t>46</t>
  </si>
  <si>
    <t>012303000</t>
  </si>
  <si>
    <t>Geodetické práce po výstavbě</t>
  </si>
  <si>
    <t>47</t>
  </si>
  <si>
    <t>032002000</t>
  </si>
  <si>
    <t>Vybavení staveniště</t>
  </si>
  <si>
    <t>48</t>
  </si>
  <si>
    <t>032403000</t>
  </si>
  <si>
    <t>Provizorní komunikace</t>
  </si>
  <si>
    <t>49</t>
  </si>
  <si>
    <t>032903000</t>
  </si>
  <si>
    <t>Náklady na provoz a údržbu vybavení staveniště</t>
  </si>
  <si>
    <t>50</t>
  </si>
  <si>
    <t>034002000</t>
  </si>
  <si>
    <t>Zabezpečení staveniště</t>
  </si>
  <si>
    <t>51</t>
  </si>
  <si>
    <t>034503000</t>
  </si>
  <si>
    <t>Informační tabule na staveništi</t>
  </si>
  <si>
    <t>52</t>
  </si>
  <si>
    <t>039002000</t>
  </si>
  <si>
    <t>Zrušení zařízení staveniště</t>
  </si>
  <si>
    <t>53</t>
  </si>
  <si>
    <t>039203000</t>
  </si>
  <si>
    <t>Úprava terénu po zrušení zařízení staveniště</t>
  </si>
  <si>
    <t>54</t>
  </si>
  <si>
    <t>042503000</t>
  </si>
  <si>
    <t>Plán BOZP na staveništi</t>
  </si>
  <si>
    <t>55</t>
  </si>
  <si>
    <t>052103000</t>
  </si>
  <si>
    <t>56</t>
  </si>
  <si>
    <t>075603000</t>
  </si>
  <si>
    <t>Jiná ochranná pásma, respektování podzemních a nadzemních inženýrských sítí</t>
  </si>
  <si>
    <t>VP - Vícepráce</t>
  </si>
  <si>
    <t>PN</t>
  </si>
  <si>
    <t>ÚSEK 2 - NTZ 06 Horkovod, stavební část - založení</t>
  </si>
  <si>
    <t>1170067717</t>
  </si>
  <si>
    <t>630,50*0,50</t>
  </si>
  <si>
    <t>3,50*10*2*0,50</t>
  </si>
  <si>
    <t>6,50*10,50*2*0,50</t>
  </si>
  <si>
    <t>812068428</t>
  </si>
  <si>
    <t>418,50*0,50</t>
  </si>
  <si>
    <t>1038239275</t>
  </si>
  <si>
    <t>-1423796516</t>
  </si>
  <si>
    <t>-1313779977</t>
  </si>
  <si>
    <t>630,50</t>
  </si>
  <si>
    <t>3,50*10*2</t>
  </si>
  <si>
    <t>6,50*10,50*2</t>
  </si>
  <si>
    <t>-1934738218</t>
  </si>
  <si>
    <t>236</t>
  </si>
  <si>
    <t>3,50*10*2*0,35</t>
  </si>
  <si>
    <t>6,50*10,50*2*0,35</t>
  </si>
  <si>
    <t>1382182102</t>
  </si>
  <si>
    <t>630,50-236</t>
  </si>
  <si>
    <t>3,50*10,2*0,65</t>
  </si>
  <si>
    <t>6,50*10,50*2*0,65</t>
  </si>
  <si>
    <t>-176250308</t>
  </si>
  <si>
    <t>308,275</t>
  </si>
  <si>
    <t>-841111728</t>
  </si>
  <si>
    <t>506,43</t>
  </si>
  <si>
    <t>-11025117</t>
  </si>
  <si>
    <t>1291607763</t>
  </si>
  <si>
    <t>17*25</t>
  </si>
  <si>
    <t>2*35</t>
  </si>
  <si>
    <t>-1647429061</t>
  </si>
  <si>
    <t>26*10*1,20</t>
  </si>
  <si>
    <t>3,50*10</t>
  </si>
  <si>
    <t>6,50*10,50</t>
  </si>
  <si>
    <t>-1917864124</t>
  </si>
  <si>
    <t>26*1,20</t>
  </si>
  <si>
    <t>3,50*10*0,10</t>
  </si>
  <si>
    <t>6,50*10,50*0,10</t>
  </si>
  <si>
    <t>1974481643</t>
  </si>
  <si>
    <t>2,80*9,80*0,10</t>
  </si>
  <si>
    <t>6,20*9,60*0,10</t>
  </si>
  <si>
    <t>177657442</t>
  </si>
  <si>
    <t>17*0,10*13</t>
  </si>
  <si>
    <t>27*0,10</t>
  </si>
  <si>
    <t>34*0,10</t>
  </si>
  <si>
    <t>-1171107891</t>
  </si>
  <si>
    <t>28,20</t>
  </si>
  <si>
    <t>1434693554</t>
  </si>
  <si>
    <t>313</t>
  </si>
  <si>
    <t>2,50*9*1,50</t>
  </si>
  <si>
    <t>1*1*1,80*2</t>
  </si>
  <si>
    <t>5,50*9*1,50</t>
  </si>
  <si>
    <t>3,50*1*0,60*2</t>
  </si>
  <si>
    <t>354566036</t>
  </si>
  <si>
    <t>375</t>
  </si>
  <si>
    <t>18*1,50</t>
  </si>
  <si>
    <t>5*1,50</t>
  </si>
  <si>
    <t>4*1,80*2</t>
  </si>
  <si>
    <t>11*1,50</t>
  </si>
  <si>
    <t>2*0,60*2*2</t>
  </si>
  <si>
    <t>3,50*0,60*2*2</t>
  </si>
  <si>
    <t>-2009582825</t>
  </si>
  <si>
    <t>480,60</t>
  </si>
  <si>
    <t>2112256762</t>
  </si>
  <si>
    <t>1200*14*0,001*1,03</t>
  </si>
  <si>
    <t>1898*0,001*1,03</t>
  </si>
  <si>
    <t>3279*0,001*1,03</t>
  </si>
  <si>
    <t>1078074399</t>
  </si>
  <si>
    <t>17+4</t>
  </si>
  <si>
    <t>-1538294961</t>
  </si>
  <si>
    <t>1700</t>
  </si>
  <si>
    <t>551648822</t>
  </si>
  <si>
    <t>1700*40</t>
  </si>
  <si>
    <t>-1222360437</t>
  </si>
  <si>
    <t>-2012588088</t>
  </si>
  <si>
    <t>573287769</t>
  </si>
  <si>
    <t>1993450732</t>
  </si>
  <si>
    <t>179566476</t>
  </si>
  <si>
    <t>80</t>
  </si>
  <si>
    <t>89345909</t>
  </si>
  <si>
    <t>80*40</t>
  </si>
  <si>
    <t>-1333080741</t>
  </si>
  <si>
    <t>134283046</t>
  </si>
  <si>
    <t>10572*0,001</t>
  </si>
  <si>
    <t>-567115981</t>
  </si>
  <si>
    <t>20000*0,001</t>
  </si>
  <si>
    <t>-513671663</t>
  </si>
  <si>
    <t>30000*0,001</t>
  </si>
  <si>
    <t>-65226731</t>
  </si>
  <si>
    <t>60572</t>
  </si>
  <si>
    <t>1311537907</t>
  </si>
  <si>
    <t>1930857755</t>
  </si>
  <si>
    <t>239796214</t>
  </si>
  <si>
    <t>60572*0,033</t>
  </si>
  <si>
    <t>855385424</t>
  </si>
  <si>
    <t>-71865007</t>
  </si>
  <si>
    <t>805147810</t>
  </si>
  <si>
    <t>-2047406030</t>
  </si>
  <si>
    <t>-1553804819</t>
  </si>
  <si>
    <t>894239633</t>
  </si>
  <si>
    <t>1065107548</t>
  </si>
  <si>
    <t>1998,876</t>
  </si>
  <si>
    <t>81933088</t>
  </si>
  <si>
    <t>-839529773</t>
  </si>
  <si>
    <t>-749093526</t>
  </si>
  <si>
    <t>1291213775</t>
  </si>
  <si>
    <t>451965410</t>
  </si>
  <si>
    <t>-688695029</t>
  </si>
  <si>
    <t>-895169473</t>
  </si>
  <si>
    <t>-1507220422</t>
  </si>
  <si>
    <t>-745167118</t>
  </si>
  <si>
    <t>-377781446</t>
  </si>
  <si>
    <t>Rezerva investora, PEVNÁ ČÁSTKA : 370.000,-- Kč</t>
  </si>
  <si>
    <t>24769461</t>
  </si>
  <si>
    <t>985780334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</si>
</sst>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29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12"/>
      <color rgb="FF960000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8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14" fillId="0" borderId="23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4" fillId="0" borderId="10" xfId="0" applyNumberFormat="1" applyFont="1" applyBorder="1" applyAlignment="1"/>
    <xf numFmtId="166" fontId="24" fillId="0" borderId="11" xfId="0" applyNumberFormat="1" applyFont="1" applyBorder="1" applyAlignment="1"/>
    <xf numFmtId="4" fontId="25" fillId="0" borderId="0" xfId="0" applyNumberFormat="1" applyFont="1" applyAlignment="1">
      <alignment vertical="center"/>
    </xf>
    <xf numFmtId="0" fontId="6" fillId="0" borderId="4" xfId="0" applyFont="1" applyBorder="1" applyAlignment="1"/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6" fillId="0" borderId="5" xfId="0" applyFont="1" applyBorder="1" applyAlignment="1"/>
    <xf numFmtId="0" fontId="6" fillId="0" borderId="12" xfId="0" applyFont="1" applyBorder="1" applyAlignment="1"/>
    <xf numFmtId="166" fontId="6" fillId="0" borderId="0" xfId="0" applyNumberFormat="1" applyFont="1" applyBorder="1" applyAlignment="1"/>
    <xf numFmtId="166" fontId="6" fillId="0" borderId="13" xfId="0" applyNumberFormat="1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/>
    </xf>
    <xf numFmtId="0" fontId="0" fillId="0" borderId="23" xfId="0" applyFont="1" applyBorder="1" applyAlignment="1" applyProtection="1">
      <alignment horizontal="center" vertical="center"/>
      <protection locked="0"/>
    </xf>
    <xf numFmtId="49" fontId="0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167" fontId="0" fillId="0" borderId="23" xfId="0" applyNumberFormat="1" applyFont="1" applyBorder="1" applyAlignment="1" applyProtection="1">
      <alignment vertical="center"/>
      <protection locked="0"/>
    </xf>
    <xf numFmtId="0" fontId="1" fillId="4" borderId="23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167" fontId="7" fillId="0" borderId="0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27" fillId="0" borderId="23" xfId="0" applyFont="1" applyBorder="1" applyAlignment="1" applyProtection="1">
      <alignment horizontal="center" vertical="center"/>
      <protection locked="0"/>
    </xf>
    <xf numFmtId="49" fontId="27" fillId="0" borderId="23" xfId="0" applyNumberFormat="1" applyFont="1" applyBorder="1" applyAlignment="1" applyProtection="1">
      <alignment horizontal="left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167" fontId="27" fillId="0" borderId="23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4" fontId="19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5" fillId="4" borderId="0" xfId="0" applyNumberFormat="1" applyFont="1" applyFill="1" applyBorder="1" applyAlignment="1" applyProtection="1">
      <alignment vertical="center"/>
      <protection locked="0"/>
    </xf>
    <xf numFmtId="4" fontId="5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5" fillId="4" borderId="0" xfId="0" applyFont="1" applyFill="1" applyBorder="1" applyAlignment="1" applyProtection="1">
      <alignment horizontal="left" vertical="center"/>
      <protection locked="0"/>
    </xf>
    <xf numFmtId="4" fontId="19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9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/>
    <xf numFmtId="4" fontId="4" fillId="0" borderId="0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/>
    </xf>
    <xf numFmtId="0" fontId="2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0" fillId="0" borderId="23" xfId="0" applyFont="1" applyBorder="1" applyAlignment="1" applyProtection="1">
      <alignment horizontal="left" vertical="center" wrapText="1"/>
      <protection locked="0"/>
    </xf>
    <xf numFmtId="4" fontId="0" fillId="4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 applyProtection="1">
      <alignment vertical="center"/>
      <protection locked="0"/>
    </xf>
    <xf numFmtId="4" fontId="19" fillId="0" borderId="10" xfId="0" applyNumberFormat="1" applyFont="1" applyBorder="1" applyAlignment="1"/>
    <xf numFmtId="4" fontId="3" fillId="0" borderId="10" xfId="0" applyNumberFormat="1" applyFont="1" applyBorder="1" applyAlignment="1">
      <alignment vertical="center"/>
    </xf>
    <xf numFmtId="4" fontId="5" fillId="0" borderId="15" xfId="0" applyNumberFormat="1" applyFont="1" applyBorder="1" applyAlignment="1"/>
    <xf numFmtId="4" fontId="5" fillId="0" borderId="15" xfId="0" applyNumberFormat="1" applyFont="1" applyBorder="1" applyAlignment="1">
      <alignment vertical="center"/>
    </xf>
    <xf numFmtId="4" fontId="4" fillId="0" borderId="10" xfId="0" applyNumberFormat="1" applyFont="1" applyBorder="1" applyAlignment="1"/>
    <xf numFmtId="4" fontId="4" fillId="0" borderId="10" xfId="0" applyNumberFormat="1" applyFont="1" applyBorder="1" applyAlignment="1">
      <alignment vertical="center"/>
    </xf>
    <xf numFmtId="0" fontId="27" fillId="0" borderId="23" xfId="0" applyFont="1" applyBorder="1" applyAlignment="1" applyProtection="1">
      <alignment horizontal="left" vertical="center" wrapText="1"/>
      <protection locked="0"/>
    </xf>
    <xf numFmtId="4" fontId="27" fillId="4" borderId="23" xfId="0" applyNumberFormat="1" applyFont="1" applyFill="1" applyBorder="1" applyAlignment="1" applyProtection="1">
      <alignment vertical="center"/>
      <protection locked="0"/>
    </xf>
    <xf numFmtId="4" fontId="27" fillId="0" borderId="23" xfId="0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5" borderId="21" xfId="0" applyFont="1" applyFill="1" applyBorder="1" applyAlignment="1">
      <alignment horizontal="center" vertical="center" wrapText="1"/>
    </xf>
    <xf numFmtId="0" fontId="23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left" vertical="center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7" xfId="0" applyNumberFormat="1" applyFont="1" applyFill="1" applyBorder="1" applyAlignment="1">
      <alignment vertical="center"/>
    </xf>
    <xf numFmtId="4" fontId="3" fillId="5" borderId="8" xfId="0" applyNumberFormat="1" applyFont="1" applyFill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40"/>
  <sheetViews>
    <sheetView showGridLines="0" tabSelected="1" workbookViewId="0">
      <pane ySplit="1" topLeftCell="A2" activePane="bottomLeft" state="frozen"/>
      <selection pane="bottomLeft" activeCell="C4" sqref="C4:Q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12.16406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56"/>
      <c r="B1" s="8"/>
      <c r="C1" s="8"/>
      <c r="D1" s="9" t="s">
        <v>0</v>
      </c>
      <c r="E1" s="8"/>
      <c r="F1" s="10" t="s">
        <v>49</v>
      </c>
      <c r="G1" s="10"/>
      <c r="H1" s="148" t="s">
        <v>50</v>
      </c>
      <c r="I1" s="148"/>
      <c r="J1" s="148"/>
      <c r="K1" s="148"/>
      <c r="L1" s="10" t="s">
        <v>51</v>
      </c>
      <c r="M1" s="8"/>
      <c r="N1" s="8"/>
      <c r="O1" s="9" t="s">
        <v>52</v>
      </c>
      <c r="P1" s="8"/>
      <c r="Q1" s="8"/>
      <c r="R1" s="8"/>
      <c r="S1" s="10" t="s">
        <v>53</v>
      </c>
      <c r="T1" s="10"/>
      <c r="U1" s="56"/>
      <c r="V1" s="56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 ht="36.950000000000003" customHeight="1" x14ac:dyDescent="0.3">
      <c r="C2" s="140" t="s">
        <v>3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S2" s="131" t="s">
        <v>4</v>
      </c>
      <c r="T2" s="132"/>
      <c r="U2" s="132"/>
      <c r="V2" s="132"/>
      <c r="W2" s="132"/>
      <c r="X2" s="132"/>
      <c r="Y2" s="132"/>
      <c r="Z2" s="132"/>
      <c r="AA2" s="132"/>
      <c r="AB2" s="132"/>
      <c r="AC2" s="132"/>
      <c r="AT2" s="12" t="s">
        <v>46</v>
      </c>
    </row>
    <row r="3" spans="1:66" ht="6.95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  <c r="AT3" s="12" t="s">
        <v>54</v>
      </c>
    </row>
    <row r="4" spans="1:66" ht="36.950000000000003" customHeight="1" x14ac:dyDescent="0.3">
      <c r="B4" s="16"/>
      <c r="C4" s="135" t="s">
        <v>55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7"/>
      <c r="T4" s="18" t="s">
        <v>7</v>
      </c>
      <c r="AT4" s="12" t="s">
        <v>2</v>
      </c>
    </row>
    <row r="5" spans="1:66" ht="6.95" customHeight="1" x14ac:dyDescent="0.3">
      <c r="B5" s="16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7"/>
    </row>
    <row r="6" spans="1:66" ht="25.35" customHeight="1" x14ac:dyDescent="0.3">
      <c r="B6" s="16"/>
      <c r="C6" s="19"/>
      <c r="D6" s="22" t="s">
        <v>8</v>
      </c>
      <c r="E6" s="19"/>
      <c r="F6" s="167" t="e">
        <f>#REF!</f>
        <v>#REF!</v>
      </c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9"/>
      <c r="R6" s="17"/>
    </row>
    <row r="7" spans="1:66" s="1" customFormat="1" ht="32.85" customHeight="1" x14ac:dyDescent="0.3">
      <c r="B7" s="24"/>
      <c r="C7" s="25"/>
      <c r="D7" s="21" t="s">
        <v>56</v>
      </c>
      <c r="E7" s="25"/>
      <c r="F7" s="143" t="s">
        <v>280</v>
      </c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25"/>
      <c r="R7" s="26"/>
    </row>
    <row r="8" spans="1:66" s="1" customFormat="1" ht="14.45" customHeight="1" x14ac:dyDescent="0.3">
      <c r="B8" s="24"/>
      <c r="C8" s="25"/>
      <c r="D8" s="22" t="s">
        <v>9</v>
      </c>
      <c r="E8" s="25"/>
      <c r="F8" s="20" t="s">
        <v>1</v>
      </c>
      <c r="G8" s="25"/>
      <c r="H8" s="25"/>
      <c r="I8" s="25"/>
      <c r="J8" s="25"/>
      <c r="K8" s="25"/>
      <c r="L8" s="25"/>
      <c r="M8" s="22" t="s">
        <v>10</v>
      </c>
      <c r="N8" s="25"/>
      <c r="O8" s="20" t="s">
        <v>1</v>
      </c>
      <c r="P8" s="25"/>
      <c r="Q8" s="25"/>
      <c r="R8" s="26"/>
    </row>
    <row r="9" spans="1:66" s="1" customFormat="1" ht="14.45" customHeight="1" x14ac:dyDescent="0.3">
      <c r="B9" s="24"/>
      <c r="C9" s="25"/>
      <c r="D9" s="22" t="s">
        <v>11</v>
      </c>
      <c r="E9" s="25"/>
      <c r="F9" s="20" t="s">
        <v>12</v>
      </c>
      <c r="G9" s="25"/>
      <c r="H9" s="25"/>
      <c r="I9" s="25"/>
      <c r="J9" s="25"/>
      <c r="K9" s="25"/>
      <c r="L9" s="25"/>
      <c r="M9" s="22" t="s">
        <v>13</v>
      </c>
      <c r="N9" s="25"/>
      <c r="O9" s="186" t="e">
        <f>#REF!</f>
        <v>#REF!</v>
      </c>
      <c r="P9" s="170"/>
      <c r="Q9" s="25"/>
      <c r="R9" s="26"/>
    </row>
    <row r="10" spans="1:66" s="1" customFormat="1" ht="10.9" customHeight="1" x14ac:dyDescent="0.3"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6"/>
    </row>
    <row r="11" spans="1:66" s="1" customFormat="1" ht="14.45" customHeight="1" x14ac:dyDescent="0.3">
      <c r="B11" s="24"/>
      <c r="C11" s="25"/>
      <c r="D11" s="22" t="s">
        <v>14</v>
      </c>
      <c r="E11" s="25"/>
      <c r="F11" s="25"/>
      <c r="G11" s="25"/>
      <c r="H11" s="25"/>
      <c r="I11" s="25"/>
      <c r="J11" s="25"/>
      <c r="K11" s="25"/>
      <c r="L11" s="25"/>
      <c r="M11" s="22" t="s">
        <v>15</v>
      </c>
      <c r="N11" s="25"/>
      <c r="O11" s="142" t="s">
        <v>1</v>
      </c>
      <c r="P11" s="142"/>
      <c r="Q11" s="25"/>
      <c r="R11" s="26"/>
    </row>
    <row r="12" spans="1:66" s="1" customFormat="1" ht="18" customHeight="1" x14ac:dyDescent="0.3">
      <c r="B12" s="24"/>
      <c r="C12" s="25"/>
      <c r="D12" s="25"/>
      <c r="E12" s="20" t="s">
        <v>16</v>
      </c>
      <c r="F12" s="25"/>
      <c r="G12" s="25"/>
      <c r="H12" s="25"/>
      <c r="I12" s="25"/>
      <c r="J12" s="25"/>
      <c r="K12" s="25"/>
      <c r="L12" s="25"/>
      <c r="M12" s="22" t="s">
        <v>17</v>
      </c>
      <c r="N12" s="25"/>
      <c r="O12" s="142" t="s">
        <v>1</v>
      </c>
      <c r="P12" s="142"/>
      <c r="Q12" s="25"/>
      <c r="R12" s="26"/>
    </row>
    <row r="13" spans="1:66" s="1" customFormat="1" ht="6.95" customHeight="1" x14ac:dyDescent="0.3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6"/>
    </row>
    <row r="14" spans="1:66" s="1" customFormat="1" ht="14.45" customHeight="1" x14ac:dyDescent="0.3">
      <c r="B14" s="24"/>
      <c r="C14" s="25"/>
      <c r="D14" s="22" t="s">
        <v>18</v>
      </c>
      <c r="E14" s="25"/>
      <c r="F14" s="25"/>
      <c r="G14" s="25"/>
      <c r="H14" s="25"/>
      <c r="I14" s="25"/>
      <c r="J14" s="25"/>
      <c r="K14" s="25"/>
      <c r="L14" s="25"/>
      <c r="M14" s="22" t="s">
        <v>15</v>
      </c>
      <c r="N14" s="25"/>
      <c r="O14" s="187" t="s">
        <v>1</v>
      </c>
      <c r="P14" s="142"/>
      <c r="Q14" s="25"/>
      <c r="R14" s="26"/>
    </row>
    <row r="15" spans="1:66" s="1" customFormat="1" ht="18" customHeight="1" x14ac:dyDescent="0.3">
      <c r="B15" s="24"/>
      <c r="C15" s="25"/>
      <c r="D15" s="25"/>
      <c r="E15" s="187" t="s">
        <v>57</v>
      </c>
      <c r="F15" s="188"/>
      <c r="G15" s="188"/>
      <c r="H15" s="188"/>
      <c r="I15" s="188"/>
      <c r="J15" s="188"/>
      <c r="K15" s="188"/>
      <c r="L15" s="188"/>
      <c r="M15" s="22" t="s">
        <v>17</v>
      </c>
      <c r="N15" s="25"/>
      <c r="O15" s="187" t="s">
        <v>1</v>
      </c>
      <c r="P15" s="142"/>
      <c r="Q15" s="25"/>
      <c r="R15" s="26"/>
    </row>
    <row r="16" spans="1:66" s="1" customFormat="1" ht="6.95" customHeight="1" x14ac:dyDescent="0.3"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6"/>
    </row>
    <row r="17" spans="2:18" s="1" customFormat="1" ht="14.45" customHeight="1" x14ac:dyDescent="0.3">
      <c r="B17" s="24"/>
      <c r="C17" s="25"/>
      <c r="D17" s="22" t="s">
        <v>19</v>
      </c>
      <c r="E17" s="25"/>
      <c r="F17" s="25"/>
      <c r="G17" s="25"/>
      <c r="H17" s="25"/>
      <c r="I17" s="25"/>
      <c r="J17" s="25"/>
      <c r="K17" s="25"/>
      <c r="L17" s="25"/>
      <c r="M17" s="22" t="s">
        <v>15</v>
      </c>
      <c r="N17" s="25"/>
      <c r="O17" s="142" t="s">
        <v>1</v>
      </c>
      <c r="P17" s="142"/>
      <c r="Q17" s="25"/>
      <c r="R17" s="26"/>
    </row>
    <row r="18" spans="2:18" s="1" customFormat="1" ht="18" customHeight="1" x14ac:dyDescent="0.3">
      <c r="B18" s="24"/>
      <c r="C18" s="25"/>
      <c r="D18" s="25"/>
      <c r="E18" s="20" t="s">
        <v>20</v>
      </c>
      <c r="F18" s="25"/>
      <c r="G18" s="25"/>
      <c r="H18" s="25"/>
      <c r="I18" s="25"/>
      <c r="J18" s="25"/>
      <c r="K18" s="25"/>
      <c r="L18" s="25"/>
      <c r="M18" s="22" t="s">
        <v>17</v>
      </c>
      <c r="N18" s="25"/>
      <c r="O18" s="142" t="s">
        <v>1</v>
      </c>
      <c r="P18" s="142"/>
      <c r="Q18" s="25"/>
      <c r="R18" s="26"/>
    </row>
    <row r="19" spans="2:18" s="1" customFormat="1" ht="6.95" customHeight="1" x14ac:dyDescent="0.3">
      <c r="B19" s="24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6"/>
    </row>
    <row r="20" spans="2:18" s="1" customFormat="1" ht="14.45" customHeight="1" x14ac:dyDescent="0.3">
      <c r="B20" s="24"/>
      <c r="C20" s="25"/>
      <c r="D20" s="22" t="s">
        <v>22</v>
      </c>
      <c r="E20" s="25"/>
      <c r="F20" s="25"/>
      <c r="G20" s="25"/>
      <c r="H20" s="25"/>
      <c r="I20" s="25"/>
      <c r="J20" s="25"/>
      <c r="K20" s="25"/>
      <c r="L20" s="25"/>
      <c r="M20" s="22" t="s">
        <v>15</v>
      </c>
      <c r="N20" s="25"/>
      <c r="O20" s="142" t="s">
        <v>1</v>
      </c>
      <c r="P20" s="142"/>
      <c r="Q20" s="25"/>
      <c r="R20" s="26"/>
    </row>
    <row r="21" spans="2:18" s="1" customFormat="1" ht="18" customHeight="1" x14ac:dyDescent="0.3">
      <c r="B21" s="24"/>
      <c r="C21" s="25"/>
      <c r="D21" s="25"/>
      <c r="E21" s="20" t="s">
        <v>23</v>
      </c>
      <c r="F21" s="25"/>
      <c r="G21" s="25"/>
      <c r="H21" s="25"/>
      <c r="I21" s="25"/>
      <c r="J21" s="25"/>
      <c r="K21" s="25"/>
      <c r="L21" s="25"/>
      <c r="M21" s="22" t="s">
        <v>17</v>
      </c>
      <c r="N21" s="25"/>
      <c r="O21" s="142" t="s">
        <v>1</v>
      </c>
      <c r="P21" s="142"/>
      <c r="Q21" s="25"/>
      <c r="R21" s="26"/>
    </row>
    <row r="22" spans="2:18" s="1" customFormat="1" ht="6.95" customHeight="1" x14ac:dyDescent="0.3"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6"/>
    </row>
    <row r="23" spans="2:18" s="1" customFormat="1" ht="14.45" customHeight="1" x14ac:dyDescent="0.3">
      <c r="B23" s="24"/>
      <c r="C23" s="25"/>
      <c r="D23" s="22" t="s">
        <v>24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6"/>
    </row>
    <row r="24" spans="2:18" s="1" customFormat="1" ht="20.45" customHeight="1" x14ac:dyDescent="0.3">
      <c r="B24" s="24"/>
      <c r="C24" s="25"/>
      <c r="D24" s="25"/>
      <c r="E24" s="144" t="s">
        <v>1</v>
      </c>
      <c r="F24" s="144"/>
      <c r="G24" s="144"/>
      <c r="H24" s="144"/>
      <c r="I24" s="144"/>
      <c r="J24" s="144"/>
      <c r="K24" s="144"/>
      <c r="L24" s="144"/>
      <c r="M24" s="25"/>
      <c r="N24" s="25"/>
      <c r="O24" s="25"/>
      <c r="P24" s="25"/>
      <c r="Q24" s="25"/>
      <c r="R24" s="26"/>
    </row>
    <row r="25" spans="2:18" s="1" customFormat="1" ht="6.95" customHeight="1" x14ac:dyDescent="0.3">
      <c r="B25" s="24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6"/>
    </row>
    <row r="26" spans="2:18" s="1" customFormat="1" ht="6.95" customHeight="1" x14ac:dyDescent="0.3">
      <c r="B26" s="24"/>
      <c r="C26" s="25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25"/>
      <c r="R26" s="26"/>
    </row>
    <row r="27" spans="2:18" s="1" customFormat="1" ht="14.45" customHeight="1" x14ac:dyDescent="0.3">
      <c r="B27" s="24"/>
      <c r="C27" s="25"/>
      <c r="D27" s="57" t="s">
        <v>58</v>
      </c>
      <c r="E27" s="25"/>
      <c r="F27" s="25"/>
      <c r="G27" s="25"/>
      <c r="H27" s="25"/>
      <c r="I27" s="25"/>
      <c r="J27" s="25"/>
      <c r="K27" s="25"/>
      <c r="L27" s="25"/>
      <c r="M27" s="145">
        <f>N88</f>
        <v>0</v>
      </c>
      <c r="N27" s="145"/>
      <c r="O27" s="145"/>
      <c r="P27" s="145"/>
      <c r="Q27" s="25"/>
      <c r="R27" s="26"/>
    </row>
    <row r="28" spans="2:18" s="1" customFormat="1" ht="14.45" customHeight="1" x14ac:dyDescent="0.3">
      <c r="B28" s="24"/>
      <c r="C28" s="25"/>
      <c r="D28" s="23" t="s">
        <v>47</v>
      </c>
      <c r="E28" s="25"/>
      <c r="F28" s="25"/>
      <c r="G28" s="25"/>
      <c r="H28" s="25"/>
      <c r="I28" s="25"/>
      <c r="J28" s="25"/>
      <c r="K28" s="25"/>
      <c r="L28" s="25"/>
      <c r="M28" s="145">
        <f>N103</f>
        <v>0</v>
      </c>
      <c r="N28" s="145"/>
      <c r="O28" s="145"/>
      <c r="P28" s="145"/>
      <c r="Q28" s="25"/>
      <c r="R28" s="26"/>
    </row>
    <row r="29" spans="2:18" s="1" customFormat="1" ht="6.95" customHeight="1" x14ac:dyDescent="0.3"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</row>
    <row r="30" spans="2:18" s="1" customFormat="1" ht="25.35" customHeight="1" x14ac:dyDescent="0.3">
      <c r="B30" s="24"/>
      <c r="C30" s="25"/>
      <c r="D30" s="58" t="s">
        <v>25</v>
      </c>
      <c r="E30" s="25"/>
      <c r="F30" s="25"/>
      <c r="G30" s="25"/>
      <c r="H30" s="25"/>
      <c r="I30" s="25"/>
      <c r="J30" s="25"/>
      <c r="K30" s="25"/>
      <c r="L30" s="25"/>
      <c r="M30" s="185">
        <f>ROUND(M27+M28,2)</f>
        <v>0</v>
      </c>
      <c r="N30" s="169"/>
      <c r="O30" s="169"/>
      <c r="P30" s="169"/>
      <c r="Q30" s="25"/>
      <c r="R30" s="26"/>
    </row>
    <row r="31" spans="2:18" s="1" customFormat="1" ht="6.95" customHeight="1" x14ac:dyDescent="0.3">
      <c r="B31" s="24"/>
      <c r="C31" s="25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25"/>
      <c r="R31" s="26"/>
    </row>
    <row r="32" spans="2:18" s="1" customFormat="1" ht="14.45" customHeight="1" x14ac:dyDescent="0.3">
      <c r="B32" s="24"/>
      <c r="C32" s="25"/>
      <c r="D32" s="27" t="s">
        <v>26</v>
      </c>
      <c r="E32" s="27" t="s">
        <v>27</v>
      </c>
      <c r="F32" s="28">
        <v>0.21</v>
      </c>
      <c r="G32" s="59" t="s">
        <v>28</v>
      </c>
      <c r="H32" s="182">
        <f>(SUM(BE103:BE110)+SUM(BE128:BE338))</f>
        <v>0</v>
      </c>
      <c r="I32" s="169"/>
      <c r="J32" s="169"/>
      <c r="K32" s="25"/>
      <c r="L32" s="25"/>
      <c r="M32" s="182">
        <f>ROUND((SUM(BE103:BE110)+SUM(BE128:BE338)), 2)*F32</f>
        <v>0</v>
      </c>
      <c r="N32" s="169"/>
      <c r="O32" s="169"/>
      <c r="P32" s="169"/>
      <c r="Q32" s="25"/>
      <c r="R32" s="26"/>
    </row>
    <row r="33" spans="2:18" s="1" customFormat="1" ht="14.45" customHeight="1" x14ac:dyDescent="0.3">
      <c r="B33" s="24"/>
      <c r="C33" s="25"/>
      <c r="D33" s="25"/>
      <c r="E33" s="27" t="s">
        <v>29</v>
      </c>
      <c r="F33" s="28">
        <v>0.15</v>
      </c>
      <c r="G33" s="59" t="s">
        <v>28</v>
      </c>
      <c r="H33" s="182">
        <f>(SUM(BF103:BF110)+SUM(BF128:BF338))</f>
        <v>0</v>
      </c>
      <c r="I33" s="169"/>
      <c r="J33" s="169"/>
      <c r="K33" s="25"/>
      <c r="L33" s="25"/>
      <c r="M33" s="182">
        <f>ROUND((SUM(BF103:BF110)+SUM(BF128:BF338)), 2)*F33</f>
        <v>0</v>
      </c>
      <c r="N33" s="169"/>
      <c r="O33" s="169"/>
      <c r="P33" s="169"/>
      <c r="Q33" s="25"/>
      <c r="R33" s="26"/>
    </row>
    <row r="34" spans="2:18" s="1" customFormat="1" ht="14.45" hidden="1" customHeight="1" x14ac:dyDescent="0.3">
      <c r="B34" s="24"/>
      <c r="C34" s="25"/>
      <c r="D34" s="25"/>
      <c r="E34" s="27" t="s">
        <v>30</v>
      </c>
      <c r="F34" s="28">
        <v>0.21</v>
      </c>
      <c r="G34" s="59" t="s">
        <v>28</v>
      </c>
      <c r="H34" s="182">
        <f>(SUM(BG103:BG110)+SUM(BG128:BG338))</f>
        <v>0</v>
      </c>
      <c r="I34" s="169"/>
      <c r="J34" s="169"/>
      <c r="K34" s="25"/>
      <c r="L34" s="25"/>
      <c r="M34" s="182">
        <v>0</v>
      </c>
      <c r="N34" s="169"/>
      <c r="O34" s="169"/>
      <c r="P34" s="169"/>
      <c r="Q34" s="25"/>
      <c r="R34" s="26"/>
    </row>
    <row r="35" spans="2:18" s="1" customFormat="1" ht="14.45" hidden="1" customHeight="1" x14ac:dyDescent="0.3">
      <c r="B35" s="24"/>
      <c r="C35" s="25"/>
      <c r="D35" s="25"/>
      <c r="E35" s="27" t="s">
        <v>31</v>
      </c>
      <c r="F35" s="28">
        <v>0.15</v>
      </c>
      <c r="G35" s="59" t="s">
        <v>28</v>
      </c>
      <c r="H35" s="182">
        <f>(SUM(BH103:BH110)+SUM(BH128:BH338))</f>
        <v>0</v>
      </c>
      <c r="I35" s="169"/>
      <c r="J35" s="169"/>
      <c r="K35" s="25"/>
      <c r="L35" s="25"/>
      <c r="M35" s="182">
        <v>0</v>
      </c>
      <c r="N35" s="169"/>
      <c r="O35" s="169"/>
      <c r="P35" s="169"/>
      <c r="Q35" s="25"/>
      <c r="R35" s="26"/>
    </row>
    <row r="36" spans="2:18" s="1" customFormat="1" ht="14.45" hidden="1" customHeight="1" x14ac:dyDescent="0.3">
      <c r="B36" s="24"/>
      <c r="C36" s="25"/>
      <c r="D36" s="25"/>
      <c r="E36" s="27" t="s">
        <v>32</v>
      </c>
      <c r="F36" s="28">
        <v>0</v>
      </c>
      <c r="G36" s="59" t="s">
        <v>28</v>
      </c>
      <c r="H36" s="182">
        <f>(SUM(BI103:BI110)+SUM(BI128:BI338))</f>
        <v>0</v>
      </c>
      <c r="I36" s="169"/>
      <c r="J36" s="169"/>
      <c r="K36" s="25"/>
      <c r="L36" s="25"/>
      <c r="M36" s="182">
        <v>0</v>
      </c>
      <c r="N36" s="169"/>
      <c r="O36" s="169"/>
      <c r="P36" s="169"/>
      <c r="Q36" s="25"/>
      <c r="R36" s="26"/>
    </row>
    <row r="37" spans="2:18" s="1" customFormat="1" ht="6.95" customHeight="1" x14ac:dyDescent="0.3">
      <c r="B37" s="24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6"/>
    </row>
    <row r="38" spans="2:18" s="1" customFormat="1" ht="25.35" customHeight="1" x14ac:dyDescent="0.3">
      <c r="B38" s="24"/>
      <c r="C38" s="55"/>
      <c r="D38" s="60" t="s">
        <v>33</v>
      </c>
      <c r="E38" s="46"/>
      <c r="F38" s="46"/>
      <c r="G38" s="61" t="s">
        <v>34</v>
      </c>
      <c r="H38" s="62" t="s">
        <v>35</v>
      </c>
      <c r="I38" s="46"/>
      <c r="J38" s="46"/>
      <c r="K38" s="46"/>
      <c r="L38" s="183">
        <f>SUM(M30:M36)</f>
        <v>0</v>
      </c>
      <c r="M38" s="183"/>
      <c r="N38" s="183"/>
      <c r="O38" s="183"/>
      <c r="P38" s="184"/>
      <c r="Q38" s="55"/>
      <c r="R38" s="26"/>
    </row>
    <row r="39" spans="2:18" s="1" customFormat="1" ht="14.45" customHeight="1" x14ac:dyDescent="0.3"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6"/>
    </row>
    <row r="40" spans="2:18" s="1" customFormat="1" ht="14.45" customHeight="1" x14ac:dyDescent="0.3"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6"/>
    </row>
    <row r="41" spans="2:18" x14ac:dyDescent="0.3">
      <c r="B41" s="16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7"/>
    </row>
    <row r="42" spans="2:18" x14ac:dyDescent="0.3">
      <c r="B42" s="16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7"/>
    </row>
    <row r="43" spans="2:18" x14ac:dyDescent="0.3">
      <c r="B43" s="16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7"/>
    </row>
    <row r="44" spans="2:18" x14ac:dyDescent="0.3">
      <c r="B44" s="16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7"/>
    </row>
    <row r="45" spans="2:18" x14ac:dyDescent="0.3">
      <c r="B45" s="16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7"/>
    </row>
    <row r="46" spans="2:18" x14ac:dyDescent="0.3">
      <c r="B46" s="16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7"/>
    </row>
    <row r="47" spans="2:18" x14ac:dyDescent="0.3">
      <c r="B47" s="16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7"/>
    </row>
    <row r="48" spans="2:18" x14ac:dyDescent="0.3">
      <c r="B48" s="16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7"/>
    </row>
    <row r="49" spans="2:18" x14ac:dyDescent="0.3">
      <c r="B49" s="16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7"/>
    </row>
    <row r="50" spans="2:18" s="1" customFormat="1" ht="15" x14ac:dyDescent="0.3">
      <c r="B50" s="24"/>
      <c r="C50" s="25"/>
      <c r="D50" s="30" t="s">
        <v>36</v>
      </c>
      <c r="E50" s="31"/>
      <c r="F50" s="31"/>
      <c r="G50" s="31"/>
      <c r="H50" s="32"/>
      <c r="I50" s="25"/>
      <c r="J50" s="30" t="s">
        <v>37</v>
      </c>
      <c r="K50" s="31"/>
      <c r="L50" s="31"/>
      <c r="M50" s="31"/>
      <c r="N50" s="31"/>
      <c r="O50" s="31"/>
      <c r="P50" s="32"/>
      <c r="Q50" s="25"/>
      <c r="R50" s="26"/>
    </row>
    <row r="51" spans="2:18" x14ac:dyDescent="0.3">
      <c r="B51" s="16"/>
      <c r="C51" s="19"/>
      <c r="D51" s="33"/>
      <c r="E51" s="19"/>
      <c r="F51" s="19"/>
      <c r="G51" s="19"/>
      <c r="H51" s="34"/>
      <c r="I51" s="19"/>
      <c r="J51" s="33"/>
      <c r="K51" s="19"/>
      <c r="L51" s="19"/>
      <c r="M51" s="19"/>
      <c r="N51" s="19"/>
      <c r="O51" s="19"/>
      <c r="P51" s="34"/>
      <c r="Q51" s="19"/>
      <c r="R51" s="17"/>
    </row>
    <row r="52" spans="2:18" x14ac:dyDescent="0.3">
      <c r="B52" s="16"/>
      <c r="C52" s="19"/>
      <c r="D52" s="33"/>
      <c r="E52" s="19"/>
      <c r="F52" s="19"/>
      <c r="G52" s="19"/>
      <c r="H52" s="34"/>
      <c r="I52" s="19"/>
      <c r="J52" s="33"/>
      <c r="K52" s="19"/>
      <c r="L52" s="19"/>
      <c r="M52" s="19"/>
      <c r="N52" s="19"/>
      <c r="O52" s="19"/>
      <c r="P52" s="34"/>
      <c r="Q52" s="19"/>
      <c r="R52" s="17"/>
    </row>
    <row r="53" spans="2:18" x14ac:dyDescent="0.3">
      <c r="B53" s="16"/>
      <c r="C53" s="19"/>
      <c r="D53" s="33"/>
      <c r="E53" s="19"/>
      <c r="F53" s="19"/>
      <c r="G53" s="19"/>
      <c r="H53" s="34"/>
      <c r="I53" s="19"/>
      <c r="J53" s="33"/>
      <c r="K53" s="19"/>
      <c r="L53" s="19"/>
      <c r="M53" s="19"/>
      <c r="N53" s="19"/>
      <c r="O53" s="19"/>
      <c r="P53" s="34"/>
      <c r="Q53" s="19"/>
      <c r="R53" s="17"/>
    </row>
    <row r="54" spans="2:18" x14ac:dyDescent="0.3">
      <c r="B54" s="16"/>
      <c r="C54" s="19"/>
      <c r="D54" s="33"/>
      <c r="E54" s="19"/>
      <c r="F54" s="19"/>
      <c r="G54" s="19"/>
      <c r="H54" s="34"/>
      <c r="I54" s="19"/>
      <c r="J54" s="33"/>
      <c r="K54" s="19"/>
      <c r="L54" s="19"/>
      <c r="M54" s="19"/>
      <c r="N54" s="19"/>
      <c r="O54" s="19"/>
      <c r="P54" s="34"/>
      <c r="Q54" s="19"/>
      <c r="R54" s="17"/>
    </row>
    <row r="55" spans="2:18" x14ac:dyDescent="0.3">
      <c r="B55" s="16"/>
      <c r="C55" s="19"/>
      <c r="D55" s="33"/>
      <c r="E55" s="19"/>
      <c r="F55" s="19"/>
      <c r="G55" s="19"/>
      <c r="H55" s="34"/>
      <c r="I55" s="19"/>
      <c r="J55" s="33"/>
      <c r="K55" s="19"/>
      <c r="L55" s="19"/>
      <c r="M55" s="19"/>
      <c r="N55" s="19"/>
      <c r="O55" s="19"/>
      <c r="P55" s="34"/>
      <c r="Q55" s="19"/>
      <c r="R55" s="17"/>
    </row>
    <row r="56" spans="2:18" x14ac:dyDescent="0.3">
      <c r="B56" s="16"/>
      <c r="C56" s="19"/>
      <c r="D56" s="33"/>
      <c r="E56" s="19"/>
      <c r="F56" s="19"/>
      <c r="G56" s="19"/>
      <c r="H56" s="34"/>
      <c r="I56" s="19"/>
      <c r="J56" s="33"/>
      <c r="K56" s="19"/>
      <c r="L56" s="19"/>
      <c r="M56" s="19"/>
      <c r="N56" s="19"/>
      <c r="O56" s="19"/>
      <c r="P56" s="34"/>
      <c r="Q56" s="19"/>
      <c r="R56" s="17"/>
    </row>
    <row r="57" spans="2:18" x14ac:dyDescent="0.3">
      <c r="B57" s="16"/>
      <c r="C57" s="19"/>
      <c r="D57" s="33"/>
      <c r="E57" s="19"/>
      <c r="F57" s="19"/>
      <c r="G57" s="19"/>
      <c r="H57" s="34"/>
      <c r="I57" s="19"/>
      <c r="J57" s="33"/>
      <c r="K57" s="19"/>
      <c r="L57" s="19"/>
      <c r="M57" s="19"/>
      <c r="N57" s="19"/>
      <c r="O57" s="19"/>
      <c r="P57" s="34"/>
      <c r="Q57" s="19"/>
      <c r="R57" s="17"/>
    </row>
    <row r="58" spans="2:18" x14ac:dyDescent="0.3">
      <c r="B58" s="16"/>
      <c r="C58" s="19"/>
      <c r="D58" s="33"/>
      <c r="E58" s="19"/>
      <c r="F58" s="19"/>
      <c r="G58" s="19"/>
      <c r="H58" s="34"/>
      <c r="I58" s="19"/>
      <c r="J58" s="33"/>
      <c r="K58" s="19"/>
      <c r="L58" s="19"/>
      <c r="M58" s="19"/>
      <c r="N58" s="19"/>
      <c r="O58" s="19"/>
      <c r="P58" s="34"/>
      <c r="Q58" s="19"/>
      <c r="R58" s="17"/>
    </row>
    <row r="59" spans="2:18" s="1" customFormat="1" ht="15" x14ac:dyDescent="0.3">
      <c r="B59" s="24"/>
      <c r="C59" s="25"/>
      <c r="D59" s="35" t="s">
        <v>38</v>
      </c>
      <c r="E59" s="36"/>
      <c r="F59" s="36"/>
      <c r="G59" s="37" t="s">
        <v>39</v>
      </c>
      <c r="H59" s="38"/>
      <c r="I59" s="25"/>
      <c r="J59" s="35" t="s">
        <v>38</v>
      </c>
      <c r="K59" s="36"/>
      <c r="L59" s="36"/>
      <c r="M59" s="36"/>
      <c r="N59" s="37" t="s">
        <v>39</v>
      </c>
      <c r="O59" s="36"/>
      <c r="P59" s="38"/>
      <c r="Q59" s="25"/>
      <c r="R59" s="26"/>
    </row>
    <row r="60" spans="2:18" x14ac:dyDescent="0.3">
      <c r="B60" s="16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7"/>
    </row>
    <row r="61" spans="2:18" s="1" customFormat="1" ht="15" x14ac:dyDescent="0.3">
      <c r="B61" s="24"/>
      <c r="C61" s="25"/>
      <c r="D61" s="30" t="s">
        <v>40</v>
      </c>
      <c r="E61" s="31"/>
      <c r="F61" s="31"/>
      <c r="G61" s="31"/>
      <c r="H61" s="32"/>
      <c r="I61" s="25"/>
      <c r="J61" s="30" t="s">
        <v>41</v>
      </c>
      <c r="K61" s="31"/>
      <c r="L61" s="31"/>
      <c r="M61" s="31"/>
      <c r="N61" s="31"/>
      <c r="O61" s="31"/>
      <c r="P61" s="32"/>
      <c r="Q61" s="25"/>
      <c r="R61" s="26"/>
    </row>
    <row r="62" spans="2:18" x14ac:dyDescent="0.3">
      <c r="B62" s="16"/>
      <c r="C62" s="19"/>
      <c r="D62" s="33"/>
      <c r="E62" s="19"/>
      <c r="F62" s="19"/>
      <c r="G62" s="19"/>
      <c r="H62" s="34"/>
      <c r="I62" s="19"/>
      <c r="J62" s="33"/>
      <c r="K62" s="19"/>
      <c r="L62" s="19"/>
      <c r="M62" s="19"/>
      <c r="N62" s="19"/>
      <c r="O62" s="19"/>
      <c r="P62" s="34"/>
      <c r="Q62" s="19"/>
      <c r="R62" s="17"/>
    </row>
    <row r="63" spans="2:18" x14ac:dyDescent="0.3">
      <c r="B63" s="16"/>
      <c r="C63" s="19"/>
      <c r="D63" s="33"/>
      <c r="E63" s="19"/>
      <c r="F63" s="19"/>
      <c r="G63" s="19"/>
      <c r="H63" s="34"/>
      <c r="I63" s="19"/>
      <c r="J63" s="33"/>
      <c r="K63" s="19"/>
      <c r="L63" s="19"/>
      <c r="M63" s="19"/>
      <c r="N63" s="19"/>
      <c r="O63" s="19"/>
      <c r="P63" s="34"/>
      <c r="Q63" s="19"/>
      <c r="R63" s="17"/>
    </row>
    <row r="64" spans="2:18" x14ac:dyDescent="0.3">
      <c r="B64" s="16"/>
      <c r="C64" s="19"/>
      <c r="D64" s="33"/>
      <c r="E64" s="19"/>
      <c r="F64" s="19"/>
      <c r="G64" s="19"/>
      <c r="H64" s="34"/>
      <c r="I64" s="19"/>
      <c r="J64" s="33"/>
      <c r="K64" s="19"/>
      <c r="L64" s="19"/>
      <c r="M64" s="19"/>
      <c r="N64" s="19"/>
      <c r="O64" s="19"/>
      <c r="P64" s="34"/>
      <c r="Q64" s="19"/>
      <c r="R64" s="17"/>
    </row>
    <row r="65" spans="2:18" x14ac:dyDescent="0.3">
      <c r="B65" s="16"/>
      <c r="C65" s="19"/>
      <c r="D65" s="33"/>
      <c r="E65" s="19"/>
      <c r="F65" s="19"/>
      <c r="G65" s="19"/>
      <c r="H65" s="34"/>
      <c r="I65" s="19"/>
      <c r="J65" s="33"/>
      <c r="K65" s="19"/>
      <c r="L65" s="19"/>
      <c r="M65" s="19"/>
      <c r="N65" s="19"/>
      <c r="O65" s="19"/>
      <c r="P65" s="34"/>
      <c r="Q65" s="19"/>
      <c r="R65" s="17"/>
    </row>
    <row r="66" spans="2:18" x14ac:dyDescent="0.3">
      <c r="B66" s="16"/>
      <c r="C66" s="19"/>
      <c r="D66" s="33"/>
      <c r="E66" s="19"/>
      <c r="F66" s="19"/>
      <c r="G66" s="19"/>
      <c r="H66" s="34"/>
      <c r="I66" s="19"/>
      <c r="J66" s="33"/>
      <c r="K66" s="19"/>
      <c r="L66" s="19"/>
      <c r="M66" s="19"/>
      <c r="N66" s="19"/>
      <c r="O66" s="19"/>
      <c r="P66" s="34"/>
      <c r="Q66" s="19"/>
      <c r="R66" s="17"/>
    </row>
    <row r="67" spans="2:18" x14ac:dyDescent="0.3">
      <c r="B67" s="16"/>
      <c r="C67" s="19"/>
      <c r="D67" s="33"/>
      <c r="E67" s="19"/>
      <c r="F67" s="19"/>
      <c r="G67" s="19"/>
      <c r="H67" s="34"/>
      <c r="I67" s="19"/>
      <c r="J67" s="33"/>
      <c r="K67" s="19"/>
      <c r="L67" s="19"/>
      <c r="M67" s="19"/>
      <c r="N67" s="19"/>
      <c r="O67" s="19"/>
      <c r="P67" s="34"/>
      <c r="Q67" s="19"/>
      <c r="R67" s="17"/>
    </row>
    <row r="68" spans="2:18" x14ac:dyDescent="0.3">
      <c r="B68" s="16"/>
      <c r="C68" s="19"/>
      <c r="D68" s="33"/>
      <c r="E68" s="19"/>
      <c r="F68" s="19"/>
      <c r="G68" s="19"/>
      <c r="H68" s="34"/>
      <c r="I68" s="19"/>
      <c r="J68" s="33"/>
      <c r="K68" s="19"/>
      <c r="L68" s="19"/>
      <c r="M68" s="19"/>
      <c r="N68" s="19"/>
      <c r="O68" s="19"/>
      <c r="P68" s="34"/>
      <c r="Q68" s="19"/>
      <c r="R68" s="17"/>
    </row>
    <row r="69" spans="2:18" x14ac:dyDescent="0.3">
      <c r="B69" s="16"/>
      <c r="C69" s="19"/>
      <c r="D69" s="33"/>
      <c r="E69" s="19"/>
      <c r="F69" s="19"/>
      <c r="G69" s="19"/>
      <c r="H69" s="34"/>
      <c r="I69" s="19"/>
      <c r="J69" s="33"/>
      <c r="K69" s="19"/>
      <c r="L69" s="19"/>
      <c r="M69" s="19"/>
      <c r="N69" s="19"/>
      <c r="O69" s="19"/>
      <c r="P69" s="34"/>
      <c r="Q69" s="19"/>
      <c r="R69" s="17"/>
    </row>
    <row r="70" spans="2:18" s="1" customFormat="1" ht="15" x14ac:dyDescent="0.3">
      <c r="B70" s="24"/>
      <c r="C70" s="25"/>
      <c r="D70" s="35" t="s">
        <v>38</v>
      </c>
      <c r="E70" s="36"/>
      <c r="F70" s="36"/>
      <c r="G70" s="37" t="s">
        <v>39</v>
      </c>
      <c r="H70" s="38"/>
      <c r="I70" s="25"/>
      <c r="J70" s="35" t="s">
        <v>38</v>
      </c>
      <c r="K70" s="36"/>
      <c r="L70" s="36"/>
      <c r="M70" s="36"/>
      <c r="N70" s="37" t="s">
        <v>39</v>
      </c>
      <c r="O70" s="36"/>
      <c r="P70" s="38"/>
      <c r="Q70" s="25"/>
      <c r="R70" s="26"/>
    </row>
    <row r="71" spans="2:18" s="1" customFormat="1" ht="14.45" customHeight="1" x14ac:dyDescent="0.3"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1"/>
    </row>
    <row r="75" spans="2:18" s="1" customFormat="1" ht="6.95" customHeight="1" x14ac:dyDescent="0.3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4"/>
    </row>
    <row r="76" spans="2:18" s="1" customFormat="1" ht="36.950000000000003" customHeight="1" x14ac:dyDescent="0.3">
      <c r="B76" s="24"/>
      <c r="C76" s="135" t="s">
        <v>59</v>
      </c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26"/>
    </row>
    <row r="77" spans="2:18" s="1" customFormat="1" ht="6.95" customHeight="1" x14ac:dyDescent="0.3">
      <c r="B77" s="2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6"/>
    </row>
    <row r="78" spans="2:18" s="1" customFormat="1" ht="30" customHeight="1" x14ac:dyDescent="0.3">
      <c r="B78" s="24"/>
      <c r="C78" s="22" t="s">
        <v>8</v>
      </c>
      <c r="D78" s="25"/>
      <c r="E78" s="25"/>
      <c r="F78" s="167" t="e">
        <f>F6</f>
        <v>#REF!</v>
      </c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25"/>
      <c r="R78" s="26"/>
    </row>
    <row r="79" spans="2:18" s="1" customFormat="1" ht="36.950000000000003" customHeight="1" x14ac:dyDescent="0.3">
      <c r="B79" s="24"/>
      <c r="C79" s="45" t="s">
        <v>56</v>
      </c>
      <c r="D79" s="25"/>
      <c r="E79" s="25"/>
      <c r="F79" s="137" t="str">
        <f>F7</f>
        <v>ÚSEK 2 - NTZ 06 Horkovod, stavební část - založení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25"/>
      <c r="R79" s="26"/>
    </row>
    <row r="80" spans="2:18" s="1" customFormat="1" ht="6.95" customHeight="1" x14ac:dyDescent="0.3">
      <c r="B80" s="2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6"/>
    </row>
    <row r="81" spans="2:47" s="1" customFormat="1" ht="18" customHeight="1" x14ac:dyDescent="0.3">
      <c r="B81" s="24"/>
      <c r="C81" s="22" t="s">
        <v>11</v>
      </c>
      <c r="D81" s="25"/>
      <c r="E81" s="25"/>
      <c r="F81" s="20" t="str">
        <f>F9</f>
        <v>Slatinice</v>
      </c>
      <c r="G81" s="25"/>
      <c r="H81" s="25"/>
      <c r="I81" s="25"/>
      <c r="J81" s="25"/>
      <c r="K81" s="22" t="s">
        <v>13</v>
      </c>
      <c r="L81" s="25"/>
      <c r="M81" s="170" t="e">
        <f>IF(O9="","",O9)</f>
        <v>#REF!</v>
      </c>
      <c r="N81" s="170"/>
      <c r="O81" s="170"/>
      <c r="P81" s="170"/>
      <c r="Q81" s="25"/>
      <c r="R81" s="26"/>
    </row>
    <row r="82" spans="2:47" s="1" customFormat="1" ht="6.95" customHeight="1" x14ac:dyDescent="0.3">
      <c r="B82" s="24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6"/>
    </row>
    <row r="83" spans="2:47" s="1" customFormat="1" ht="15" x14ac:dyDescent="0.3">
      <c r="B83" s="24"/>
      <c r="C83" s="22" t="s">
        <v>14</v>
      </c>
      <c r="D83" s="25"/>
      <c r="E83" s="25"/>
      <c r="F83" s="20" t="str">
        <f>E12</f>
        <v>Vršanská uhelná, a.s.</v>
      </c>
      <c r="G83" s="25"/>
      <c r="H83" s="25"/>
      <c r="I83" s="25"/>
      <c r="J83" s="25"/>
      <c r="K83" s="22" t="s">
        <v>19</v>
      </c>
      <c r="L83" s="25"/>
      <c r="M83" s="142" t="str">
        <f>E18</f>
        <v>Ing. Vladimír Šmelhaus</v>
      </c>
      <c r="N83" s="142"/>
      <c r="O83" s="142"/>
      <c r="P83" s="142"/>
      <c r="Q83" s="142"/>
      <c r="R83" s="26"/>
    </row>
    <row r="84" spans="2:47" s="1" customFormat="1" ht="14.45" customHeight="1" x14ac:dyDescent="0.3">
      <c r="B84" s="24"/>
      <c r="C84" s="22" t="s">
        <v>18</v>
      </c>
      <c r="D84" s="25"/>
      <c r="E84" s="25"/>
      <c r="F84" s="20" t="str">
        <f>IF(E15="","",E15)</f>
        <v>dle výběrového řízení</v>
      </c>
      <c r="G84" s="25"/>
      <c r="H84" s="25"/>
      <c r="I84" s="25"/>
      <c r="J84" s="25"/>
      <c r="K84" s="22" t="s">
        <v>22</v>
      </c>
      <c r="L84" s="25"/>
      <c r="M84" s="142" t="str">
        <f>E21</f>
        <v>Pavel Šouta</v>
      </c>
      <c r="N84" s="142"/>
      <c r="O84" s="142"/>
      <c r="P84" s="142"/>
      <c r="Q84" s="142"/>
      <c r="R84" s="26"/>
    </row>
    <row r="85" spans="2:47" s="1" customFormat="1" ht="10.35" customHeight="1" x14ac:dyDescent="0.3">
      <c r="B85" s="24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6"/>
    </row>
    <row r="86" spans="2:47" s="1" customFormat="1" ht="29.25" customHeight="1" x14ac:dyDescent="0.3">
      <c r="B86" s="24"/>
      <c r="C86" s="180" t="s">
        <v>60</v>
      </c>
      <c r="D86" s="181"/>
      <c r="E86" s="181"/>
      <c r="F86" s="181"/>
      <c r="G86" s="181"/>
      <c r="H86" s="55"/>
      <c r="I86" s="55"/>
      <c r="J86" s="55"/>
      <c r="K86" s="55"/>
      <c r="L86" s="55"/>
      <c r="M86" s="55"/>
      <c r="N86" s="180" t="s">
        <v>61</v>
      </c>
      <c r="O86" s="181"/>
      <c r="P86" s="181"/>
      <c r="Q86" s="181"/>
      <c r="R86" s="26"/>
    </row>
    <row r="87" spans="2:47" s="1" customFormat="1" ht="10.35" customHeight="1" x14ac:dyDescent="0.3">
      <c r="B87" s="24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6"/>
    </row>
    <row r="88" spans="2:47" s="1" customFormat="1" ht="29.25" customHeight="1" x14ac:dyDescent="0.3">
      <c r="B88" s="24"/>
      <c r="C88" s="63" t="s">
        <v>62</v>
      </c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139">
        <f>N128</f>
        <v>0</v>
      </c>
      <c r="O88" s="177"/>
      <c r="P88" s="177"/>
      <c r="Q88" s="177"/>
      <c r="R88" s="26"/>
      <c r="AU88" s="12" t="s">
        <v>63</v>
      </c>
    </row>
    <row r="89" spans="2:47" s="2" customFormat="1" ht="24.95" customHeight="1" x14ac:dyDescent="0.3">
      <c r="B89" s="64"/>
      <c r="C89" s="65"/>
      <c r="D89" s="66" t="s">
        <v>64</v>
      </c>
      <c r="E89" s="65"/>
      <c r="F89" s="65"/>
      <c r="G89" s="65"/>
      <c r="H89" s="65"/>
      <c r="I89" s="65"/>
      <c r="J89" s="65"/>
      <c r="K89" s="65"/>
      <c r="L89" s="65"/>
      <c r="M89" s="65"/>
      <c r="N89" s="147">
        <f>N129</f>
        <v>0</v>
      </c>
      <c r="O89" s="179"/>
      <c r="P89" s="179"/>
      <c r="Q89" s="179"/>
      <c r="R89" s="67"/>
    </row>
    <row r="90" spans="2:47" s="3" customFormat="1" ht="19.899999999999999" customHeight="1" x14ac:dyDescent="0.3">
      <c r="B90" s="68"/>
      <c r="C90" s="69"/>
      <c r="D90" s="52" t="s">
        <v>65</v>
      </c>
      <c r="E90" s="69"/>
      <c r="F90" s="69"/>
      <c r="G90" s="69"/>
      <c r="H90" s="69"/>
      <c r="I90" s="69"/>
      <c r="J90" s="69"/>
      <c r="K90" s="69"/>
      <c r="L90" s="69"/>
      <c r="M90" s="69"/>
      <c r="N90" s="134">
        <f>N130</f>
        <v>0</v>
      </c>
      <c r="O90" s="176"/>
      <c r="P90" s="176"/>
      <c r="Q90" s="176"/>
      <c r="R90" s="70"/>
    </row>
    <row r="91" spans="2:47" s="3" customFormat="1" ht="19.899999999999999" customHeight="1" x14ac:dyDescent="0.3">
      <c r="B91" s="68"/>
      <c r="C91" s="69"/>
      <c r="D91" s="52" t="s">
        <v>66</v>
      </c>
      <c r="E91" s="69"/>
      <c r="F91" s="69"/>
      <c r="G91" s="69"/>
      <c r="H91" s="69"/>
      <c r="I91" s="69"/>
      <c r="J91" s="69"/>
      <c r="K91" s="69"/>
      <c r="L91" s="69"/>
      <c r="M91" s="69"/>
      <c r="N91" s="134">
        <f>N175</f>
        <v>0</v>
      </c>
      <c r="O91" s="176"/>
      <c r="P91" s="176"/>
      <c r="Q91" s="176"/>
      <c r="R91" s="70"/>
    </row>
    <row r="92" spans="2:47" s="3" customFormat="1" ht="19.899999999999999" customHeight="1" x14ac:dyDescent="0.3">
      <c r="B92" s="68"/>
      <c r="C92" s="69"/>
      <c r="D92" s="52" t="s">
        <v>67</v>
      </c>
      <c r="E92" s="69"/>
      <c r="F92" s="69"/>
      <c r="G92" s="69"/>
      <c r="H92" s="69"/>
      <c r="I92" s="69"/>
      <c r="J92" s="69"/>
      <c r="K92" s="69"/>
      <c r="L92" s="69"/>
      <c r="M92" s="69"/>
      <c r="N92" s="134">
        <f>N228</f>
        <v>0</v>
      </c>
      <c r="O92" s="176"/>
      <c r="P92" s="176"/>
      <c r="Q92" s="176"/>
      <c r="R92" s="70"/>
    </row>
    <row r="93" spans="2:47" s="3" customFormat="1" ht="19.899999999999999" customHeight="1" x14ac:dyDescent="0.3">
      <c r="B93" s="68"/>
      <c r="C93" s="69"/>
      <c r="D93" s="52" t="s">
        <v>68</v>
      </c>
      <c r="E93" s="69"/>
      <c r="F93" s="69"/>
      <c r="G93" s="69"/>
      <c r="H93" s="69"/>
      <c r="I93" s="69"/>
      <c r="J93" s="69"/>
      <c r="K93" s="69"/>
      <c r="L93" s="69"/>
      <c r="M93" s="69"/>
      <c r="N93" s="134">
        <f>N271</f>
        <v>0</v>
      </c>
      <c r="O93" s="176"/>
      <c r="P93" s="176"/>
      <c r="Q93" s="176"/>
      <c r="R93" s="70"/>
    </row>
    <row r="94" spans="2:47" s="2" customFormat="1" ht="24.95" customHeight="1" x14ac:dyDescent="0.3">
      <c r="B94" s="64"/>
      <c r="C94" s="65"/>
      <c r="D94" s="66" t="s">
        <v>69</v>
      </c>
      <c r="E94" s="65"/>
      <c r="F94" s="65"/>
      <c r="G94" s="65"/>
      <c r="H94" s="65"/>
      <c r="I94" s="65"/>
      <c r="J94" s="65"/>
      <c r="K94" s="65"/>
      <c r="L94" s="65"/>
      <c r="M94" s="65"/>
      <c r="N94" s="147">
        <f>N273</f>
        <v>0</v>
      </c>
      <c r="O94" s="179"/>
      <c r="P94" s="179"/>
      <c r="Q94" s="179"/>
      <c r="R94" s="67"/>
    </row>
    <row r="95" spans="2:47" s="3" customFormat="1" ht="19.899999999999999" customHeight="1" x14ac:dyDescent="0.3">
      <c r="B95" s="68"/>
      <c r="C95" s="69"/>
      <c r="D95" s="52" t="s">
        <v>70</v>
      </c>
      <c r="E95" s="69"/>
      <c r="F95" s="69"/>
      <c r="G95" s="69"/>
      <c r="H95" s="69"/>
      <c r="I95" s="69"/>
      <c r="J95" s="69"/>
      <c r="K95" s="69"/>
      <c r="L95" s="69"/>
      <c r="M95" s="69"/>
      <c r="N95" s="134">
        <f>N274</f>
        <v>0</v>
      </c>
      <c r="O95" s="176"/>
      <c r="P95" s="176"/>
      <c r="Q95" s="176"/>
      <c r="R95" s="70"/>
    </row>
    <row r="96" spans="2:47" s="2" customFormat="1" ht="24.95" customHeight="1" x14ac:dyDescent="0.3">
      <c r="B96" s="64"/>
      <c r="C96" s="65"/>
      <c r="D96" s="66" t="s">
        <v>71</v>
      </c>
      <c r="E96" s="65"/>
      <c r="F96" s="65"/>
      <c r="G96" s="65"/>
      <c r="H96" s="65"/>
      <c r="I96" s="65"/>
      <c r="J96" s="65"/>
      <c r="K96" s="65"/>
      <c r="L96" s="65"/>
      <c r="M96" s="65"/>
      <c r="N96" s="147">
        <f>N297</f>
        <v>0</v>
      </c>
      <c r="O96" s="179"/>
      <c r="P96" s="179"/>
      <c r="Q96" s="179"/>
      <c r="R96" s="67"/>
    </row>
    <row r="97" spans="2:65" s="3" customFormat="1" ht="19.899999999999999" customHeight="1" x14ac:dyDescent="0.3">
      <c r="B97" s="68"/>
      <c r="C97" s="69"/>
      <c r="D97" s="52" t="s">
        <v>72</v>
      </c>
      <c r="E97" s="69"/>
      <c r="F97" s="69"/>
      <c r="G97" s="69"/>
      <c r="H97" s="69"/>
      <c r="I97" s="69"/>
      <c r="J97" s="69"/>
      <c r="K97" s="69"/>
      <c r="L97" s="69"/>
      <c r="M97" s="69"/>
      <c r="N97" s="134">
        <f>N298</f>
        <v>0</v>
      </c>
      <c r="O97" s="176"/>
      <c r="P97" s="176"/>
      <c r="Q97" s="176"/>
      <c r="R97" s="70"/>
    </row>
    <row r="98" spans="2:65" s="3" customFormat="1" ht="19.899999999999999" customHeight="1" x14ac:dyDescent="0.3">
      <c r="B98" s="68"/>
      <c r="C98" s="69"/>
      <c r="D98" s="52" t="s">
        <v>73</v>
      </c>
      <c r="E98" s="69"/>
      <c r="F98" s="69"/>
      <c r="G98" s="69"/>
      <c r="H98" s="69"/>
      <c r="I98" s="69"/>
      <c r="J98" s="69"/>
      <c r="K98" s="69"/>
      <c r="L98" s="69"/>
      <c r="M98" s="69"/>
      <c r="N98" s="134">
        <f>N305</f>
        <v>0</v>
      </c>
      <c r="O98" s="176"/>
      <c r="P98" s="176"/>
      <c r="Q98" s="176"/>
      <c r="R98" s="70"/>
    </row>
    <row r="99" spans="2:65" s="3" customFormat="1" ht="19.899999999999999" customHeight="1" x14ac:dyDescent="0.3">
      <c r="B99" s="68"/>
      <c r="C99" s="69"/>
      <c r="D99" s="52" t="s">
        <v>74</v>
      </c>
      <c r="E99" s="69"/>
      <c r="F99" s="69"/>
      <c r="G99" s="69"/>
      <c r="H99" s="69"/>
      <c r="I99" s="69"/>
      <c r="J99" s="69"/>
      <c r="K99" s="69"/>
      <c r="L99" s="69"/>
      <c r="M99" s="69"/>
      <c r="N99" s="134">
        <f>N327</f>
        <v>0</v>
      </c>
      <c r="O99" s="176"/>
      <c r="P99" s="176"/>
      <c r="Q99" s="176"/>
      <c r="R99" s="70"/>
    </row>
    <row r="100" spans="2:65" s="3" customFormat="1" ht="19.899999999999999" customHeight="1" x14ac:dyDescent="0.3">
      <c r="B100" s="68"/>
      <c r="C100" s="69"/>
      <c r="D100" s="52" t="s">
        <v>75</v>
      </c>
      <c r="E100" s="69"/>
      <c r="F100" s="69"/>
      <c r="G100" s="69"/>
      <c r="H100" s="69"/>
      <c r="I100" s="69"/>
      <c r="J100" s="69"/>
      <c r="K100" s="69"/>
      <c r="L100" s="69"/>
      <c r="M100" s="69"/>
      <c r="N100" s="134">
        <f>N331</f>
        <v>0</v>
      </c>
      <c r="O100" s="176"/>
      <c r="P100" s="176"/>
      <c r="Q100" s="176"/>
      <c r="R100" s="70"/>
    </row>
    <row r="101" spans="2:65" s="3" customFormat="1" ht="19.899999999999999" customHeight="1" x14ac:dyDescent="0.3">
      <c r="B101" s="68"/>
      <c r="C101" s="69"/>
      <c r="D101" s="52" t="s">
        <v>76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134">
        <f>N335</f>
        <v>0</v>
      </c>
      <c r="O101" s="176"/>
      <c r="P101" s="176"/>
      <c r="Q101" s="176"/>
      <c r="R101" s="70"/>
    </row>
    <row r="102" spans="2:65" s="1" customFormat="1" ht="21.75" customHeight="1" x14ac:dyDescent="0.3"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6"/>
    </row>
    <row r="103" spans="2:65" s="1" customFormat="1" ht="29.25" customHeight="1" x14ac:dyDescent="0.3">
      <c r="B103" s="24"/>
      <c r="C103" s="63" t="s">
        <v>77</v>
      </c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177">
        <f>ROUND(N104+N105+N106+N107+N108+N109,2)</f>
        <v>0</v>
      </c>
      <c r="O103" s="178"/>
      <c r="P103" s="178"/>
      <c r="Q103" s="178"/>
      <c r="R103" s="26"/>
      <c r="T103" s="71"/>
      <c r="U103" s="72" t="s">
        <v>26</v>
      </c>
    </row>
    <row r="104" spans="2:65" s="1" customFormat="1" ht="18" customHeight="1" x14ac:dyDescent="0.3">
      <c r="B104" s="73"/>
      <c r="C104" s="74"/>
      <c r="D104" s="138" t="s">
        <v>78</v>
      </c>
      <c r="E104" s="174"/>
      <c r="F104" s="174"/>
      <c r="G104" s="174"/>
      <c r="H104" s="174"/>
      <c r="I104" s="74"/>
      <c r="J104" s="74"/>
      <c r="K104" s="74"/>
      <c r="L104" s="74"/>
      <c r="M104" s="74"/>
      <c r="N104" s="133">
        <f>ROUND(N88*T104,2)</f>
        <v>0</v>
      </c>
      <c r="O104" s="175"/>
      <c r="P104" s="175"/>
      <c r="Q104" s="175"/>
      <c r="R104" s="76"/>
      <c r="S104" s="74"/>
      <c r="T104" s="77"/>
      <c r="U104" s="78" t="s">
        <v>27</v>
      </c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80" t="s">
        <v>79</v>
      </c>
      <c r="AZ104" s="79"/>
      <c r="BA104" s="79"/>
      <c r="BB104" s="79"/>
      <c r="BC104" s="79"/>
      <c r="BD104" s="79"/>
      <c r="BE104" s="81">
        <f t="shared" ref="BE104:BE109" si="0">IF(U104="základní",N104,0)</f>
        <v>0</v>
      </c>
      <c r="BF104" s="81">
        <f t="shared" ref="BF104:BF109" si="1">IF(U104="snížená",N104,0)</f>
        <v>0</v>
      </c>
      <c r="BG104" s="81">
        <f t="shared" ref="BG104:BG109" si="2">IF(U104="zákl. přenesená",N104,0)</f>
        <v>0</v>
      </c>
      <c r="BH104" s="81">
        <f t="shared" ref="BH104:BH109" si="3">IF(U104="sníž. přenesená",N104,0)</f>
        <v>0</v>
      </c>
      <c r="BI104" s="81">
        <f t="shared" ref="BI104:BI109" si="4">IF(U104="nulová",N104,0)</f>
        <v>0</v>
      </c>
      <c r="BJ104" s="80" t="s">
        <v>45</v>
      </c>
      <c r="BK104" s="79"/>
      <c r="BL104" s="79"/>
      <c r="BM104" s="79"/>
    </row>
    <row r="105" spans="2:65" s="1" customFormat="1" ht="18" customHeight="1" x14ac:dyDescent="0.3">
      <c r="B105" s="73"/>
      <c r="C105" s="74"/>
      <c r="D105" s="138" t="s">
        <v>80</v>
      </c>
      <c r="E105" s="174"/>
      <c r="F105" s="174"/>
      <c r="G105" s="174"/>
      <c r="H105" s="174"/>
      <c r="I105" s="74"/>
      <c r="J105" s="74"/>
      <c r="K105" s="74"/>
      <c r="L105" s="74"/>
      <c r="M105" s="74"/>
      <c r="N105" s="133">
        <f>ROUND(N88*T105,2)</f>
        <v>0</v>
      </c>
      <c r="O105" s="175"/>
      <c r="P105" s="175"/>
      <c r="Q105" s="175"/>
      <c r="R105" s="76"/>
      <c r="S105" s="74"/>
      <c r="T105" s="77"/>
      <c r="U105" s="78" t="s">
        <v>27</v>
      </c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79"/>
      <c r="AR105" s="79"/>
      <c r="AS105" s="79"/>
      <c r="AT105" s="79"/>
      <c r="AU105" s="79"/>
      <c r="AV105" s="79"/>
      <c r="AW105" s="79"/>
      <c r="AX105" s="79"/>
      <c r="AY105" s="80" t="s">
        <v>79</v>
      </c>
      <c r="AZ105" s="79"/>
      <c r="BA105" s="79"/>
      <c r="BB105" s="79"/>
      <c r="BC105" s="79"/>
      <c r="BD105" s="79"/>
      <c r="BE105" s="81">
        <f t="shared" si="0"/>
        <v>0</v>
      </c>
      <c r="BF105" s="81">
        <f t="shared" si="1"/>
        <v>0</v>
      </c>
      <c r="BG105" s="81">
        <f t="shared" si="2"/>
        <v>0</v>
      </c>
      <c r="BH105" s="81">
        <f t="shared" si="3"/>
        <v>0</v>
      </c>
      <c r="BI105" s="81">
        <f t="shared" si="4"/>
        <v>0</v>
      </c>
      <c r="BJ105" s="80" t="s">
        <v>45</v>
      </c>
      <c r="BK105" s="79"/>
      <c r="BL105" s="79"/>
      <c r="BM105" s="79"/>
    </row>
    <row r="106" spans="2:65" s="1" customFormat="1" ht="18" customHeight="1" x14ac:dyDescent="0.3">
      <c r="B106" s="73"/>
      <c r="C106" s="74"/>
      <c r="D106" s="138" t="s">
        <v>81</v>
      </c>
      <c r="E106" s="174"/>
      <c r="F106" s="174"/>
      <c r="G106" s="174"/>
      <c r="H106" s="174"/>
      <c r="I106" s="74"/>
      <c r="J106" s="74"/>
      <c r="K106" s="74"/>
      <c r="L106" s="74"/>
      <c r="M106" s="74"/>
      <c r="N106" s="133">
        <f>ROUND(N88*T106,2)</f>
        <v>0</v>
      </c>
      <c r="O106" s="175"/>
      <c r="P106" s="175"/>
      <c r="Q106" s="175"/>
      <c r="R106" s="76"/>
      <c r="S106" s="74"/>
      <c r="T106" s="77"/>
      <c r="U106" s="78" t="s">
        <v>27</v>
      </c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Q106" s="79"/>
      <c r="AR106" s="79"/>
      <c r="AS106" s="79"/>
      <c r="AT106" s="79"/>
      <c r="AU106" s="79"/>
      <c r="AV106" s="79"/>
      <c r="AW106" s="79"/>
      <c r="AX106" s="79"/>
      <c r="AY106" s="80" t="s">
        <v>79</v>
      </c>
      <c r="AZ106" s="79"/>
      <c r="BA106" s="79"/>
      <c r="BB106" s="79"/>
      <c r="BC106" s="79"/>
      <c r="BD106" s="79"/>
      <c r="BE106" s="81">
        <f t="shared" si="0"/>
        <v>0</v>
      </c>
      <c r="BF106" s="81">
        <f t="shared" si="1"/>
        <v>0</v>
      </c>
      <c r="BG106" s="81">
        <f t="shared" si="2"/>
        <v>0</v>
      </c>
      <c r="BH106" s="81">
        <f t="shared" si="3"/>
        <v>0</v>
      </c>
      <c r="BI106" s="81">
        <f t="shared" si="4"/>
        <v>0</v>
      </c>
      <c r="BJ106" s="80" t="s">
        <v>45</v>
      </c>
      <c r="BK106" s="79"/>
      <c r="BL106" s="79"/>
      <c r="BM106" s="79"/>
    </row>
    <row r="107" spans="2:65" s="1" customFormat="1" ht="18" customHeight="1" x14ac:dyDescent="0.3">
      <c r="B107" s="73"/>
      <c r="C107" s="74"/>
      <c r="D107" s="138" t="s">
        <v>82</v>
      </c>
      <c r="E107" s="174"/>
      <c r="F107" s="174"/>
      <c r="G107" s="174"/>
      <c r="H107" s="174"/>
      <c r="I107" s="74"/>
      <c r="J107" s="74"/>
      <c r="K107" s="74"/>
      <c r="L107" s="74"/>
      <c r="M107" s="74"/>
      <c r="N107" s="133">
        <f>ROUND(N88*T107,2)</f>
        <v>0</v>
      </c>
      <c r="O107" s="175"/>
      <c r="P107" s="175"/>
      <c r="Q107" s="175"/>
      <c r="R107" s="76"/>
      <c r="S107" s="74"/>
      <c r="T107" s="77"/>
      <c r="U107" s="78" t="s">
        <v>27</v>
      </c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80" t="s">
        <v>79</v>
      </c>
      <c r="AZ107" s="79"/>
      <c r="BA107" s="79"/>
      <c r="BB107" s="79"/>
      <c r="BC107" s="79"/>
      <c r="BD107" s="79"/>
      <c r="BE107" s="81">
        <f t="shared" si="0"/>
        <v>0</v>
      </c>
      <c r="BF107" s="81">
        <f t="shared" si="1"/>
        <v>0</v>
      </c>
      <c r="BG107" s="81">
        <f t="shared" si="2"/>
        <v>0</v>
      </c>
      <c r="BH107" s="81">
        <f t="shared" si="3"/>
        <v>0</v>
      </c>
      <c r="BI107" s="81">
        <f t="shared" si="4"/>
        <v>0</v>
      </c>
      <c r="BJ107" s="80" t="s">
        <v>45</v>
      </c>
      <c r="BK107" s="79"/>
      <c r="BL107" s="79"/>
      <c r="BM107" s="79"/>
    </row>
    <row r="108" spans="2:65" s="1" customFormat="1" ht="18" customHeight="1" x14ac:dyDescent="0.3">
      <c r="B108" s="73"/>
      <c r="C108" s="74"/>
      <c r="D108" s="138" t="s">
        <v>83</v>
      </c>
      <c r="E108" s="174"/>
      <c r="F108" s="174"/>
      <c r="G108" s="174"/>
      <c r="H108" s="174"/>
      <c r="I108" s="74"/>
      <c r="J108" s="74"/>
      <c r="K108" s="74"/>
      <c r="L108" s="74"/>
      <c r="M108" s="74"/>
      <c r="N108" s="133">
        <f>ROUND(N88*T108,2)</f>
        <v>0</v>
      </c>
      <c r="O108" s="175"/>
      <c r="P108" s="175"/>
      <c r="Q108" s="175"/>
      <c r="R108" s="76"/>
      <c r="S108" s="74"/>
      <c r="T108" s="77"/>
      <c r="U108" s="78" t="s">
        <v>27</v>
      </c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80" t="s">
        <v>79</v>
      </c>
      <c r="AZ108" s="79"/>
      <c r="BA108" s="79"/>
      <c r="BB108" s="79"/>
      <c r="BC108" s="79"/>
      <c r="BD108" s="79"/>
      <c r="BE108" s="81">
        <f t="shared" si="0"/>
        <v>0</v>
      </c>
      <c r="BF108" s="81">
        <f t="shared" si="1"/>
        <v>0</v>
      </c>
      <c r="BG108" s="81">
        <f t="shared" si="2"/>
        <v>0</v>
      </c>
      <c r="BH108" s="81">
        <f t="shared" si="3"/>
        <v>0</v>
      </c>
      <c r="BI108" s="81">
        <f t="shared" si="4"/>
        <v>0</v>
      </c>
      <c r="BJ108" s="80" t="s">
        <v>45</v>
      </c>
      <c r="BK108" s="79"/>
      <c r="BL108" s="79"/>
      <c r="BM108" s="79"/>
    </row>
    <row r="109" spans="2:65" s="1" customFormat="1" ht="18" customHeight="1" x14ac:dyDescent="0.3">
      <c r="B109" s="73"/>
      <c r="C109" s="74"/>
      <c r="D109" s="75" t="s">
        <v>84</v>
      </c>
      <c r="E109" s="74"/>
      <c r="F109" s="74"/>
      <c r="G109" s="74"/>
      <c r="H109" s="74"/>
      <c r="I109" s="74"/>
      <c r="J109" s="74"/>
      <c r="K109" s="74"/>
      <c r="L109" s="74"/>
      <c r="M109" s="74"/>
      <c r="N109" s="133">
        <f>ROUND(N88*T109,2)</f>
        <v>0</v>
      </c>
      <c r="O109" s="175"/>
      <c r="P109" s="175"/>
      <c r="Q109" s="175"/>
      <c r="R109" s="76"/>
      <c r="S109" s="74"/>
      <c r="T109" s="82"/>
      <c r="U109" s="83" t="s">
        <v>27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79"/>
      <c r="AR109" s="79"/>
      <c r="AS109" s="79"/>
      <c r="AT109" s="79"/>
      <c r="AU109" s="79"/>
      <c r="AV109" s="79"/>
      <c r="AW109" s="79"/>
      <c r="AX109" s="79"/>
      <c r="AY109" s="80" t="s">
        <v>85</v>
      </c>
      <c r="AZ109" s="79"/>
      <c r="BA109" s="79"/>
      <c r="BB109" s="79"/>
      <c r="BC109" s="79"/>
      <c r="BD109" s="79"/>
      <c r="BE109" s="81">
        <f t="shared" si="0"/>
        <v>0</v>
      </c>
      <c r="BF109" s="81">
        <f t="shared" si="1"/>
        <v>0</v>
      </c>
      <c r="BG109" s="81">
        <f t="shared" si="2"/>
        <v>0</v>
      </c>
      <c r="BH109" s="81">
        <f t="shared" si="3"/>
        <v>0</v>
      </c>
      <c r="BI109" s="81">
        <f t="shared" si="4"/>
        <v>0</v>
      </c>
      <c r="BJ109" s="80" t="s">
        <v>45</v>
      </c>
      <c r="BK109" s="79"/>
      <c r="BL109" s="79"/>
      <c r="BM109" s="79"/>
    </row>
    <row r="110" spans="2:65" s="1" customFormat="1" x14ac:dyDescent="0.3">
      <c r="B110" s="24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6"/>
    </row>
    <row r="111" spans="2:65" s="1" customFormat="1" ht="29.25" customHeight="1" x14ac:dyDescent="0.3">
      <c r="B111" s="24"/>
      <c r="C111" s="54" t="s">
        <v>48</v>
      </c>
      <c r="D111" s="55"/>
      <c r="E111" s="55"/>
      <c r="F111" s="55"/>
      <c r="G111" s="55"/>
      <c r="H111" s="55"/>
      <c r="I111" s="55"/>
      <c r="J111" s="55"/>
      <c r="K111" s="55"/>
      <c r="L111" s="130">
        <f>ROUND(SUM(N88+N103),2)</f>
        <v>0</v>
      </c>
      <c r="M111" s="130"/>
      <c r="N111" s="130"/>
      <c r="O111" s="130"/>
      <c r="P111" s="130"/>
      <c r="Q111" s="130"/>
      <c r="R111" s="26"/>
    </row>
    <row r="112" spans="2:65" s="1" customFormat="1" ht="6.95" customHeight="1" x14ac:dyDescent="0.3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1"/>
    </row>
    <row r="116" spans="2:63" s="1" customFormat="1" ht="6.95" customHeight="1" x14ac:dyDescent="0.3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4"/>
    </row>
    <row r="117" spans="2:63" s="1" customFormat="1" ht="36.950000000000003" customHeight="1" x14ac:dyDescent="0.3">
      <c r="B117" s="24"/>
      <c r="C117" s="135" t="s">
        <v>86</v>
      </c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26"/>
    </row>
    <row r="118" spans="2:63" s="1" customFormat="1" ht="6.95" customHeight="1" x14ac:dyDescent="0.3">
      <c r="B118" s="24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6"/>
    </row>
    <row r="119" spans="2:63" s="1" customFormat="1" ht="30" customHeight="1" x14ac:dyDescent="0.3">
      <c r="B119" s="24"/>
      <c r="C119" s="22" t="s">
        <v>8</v>
      </c>
      <c r="D119" s="25"/>
      <c r="E119" s="25"/>
      <c r="F119" s="167" t="e">
        <f>F6</f>
        <v>#REF!</v>
      </c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25"/>
      <c r="R119" s="26"/>
    </row>
    <row r="120" spans="2:63" s="1" customFormat="1" ht="36.950000000000003" customHeight="1" x14ac:dyDescent="0.3">
      <c r="B120" s="24"/>
      <c r="C120" s="45" t="s">
        <v>56</v>
      </c>
      <c r="D120" s="25"/>
      <c r="E120" s="25"/>
      <c r="F120" s="137" t="str">
        <f>F7</f>
        <v>ÚSEK 2 - NTZ 06 Horkovod, stavební část - založení</v>
      </c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25"/>
      <c r="R120" s="26"/>
    </row>
    <row r="121" spans="2:63" s="1" customFormat="1" ht="6.95" customHeight="1" x14ac:dyDescent="0.3">
      <c r="B121" s="24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6"/>
    </row>
    <row r="122" spans="2:63" s="1" customFormat="1" ht="18" customHeight="1" x14ac:dyDescent="0.3">
      <c r="B122" s="24"/>
      <c r="C122" s="22" t="s">
        <v>11</v>
      </c>
      <c r="D122" s="25"/>
      <c r="E122" s="25"/>
      <c r="F122" s="20" t="str">
        <f>F9</f>
        <v>Slatinice</v>
      </c>
      <c r="G122" s="25"/>
      <c r="H122" s="25"/>
      <c r="I122" s="25"/>
      <c r="J122" s="25"/>
      <c r="K122" s="22" t="s">
        <v>13</v>
      </c>
      <c r="L122" s="25"/>
      <c r="M122" s="170" t="e">
        <f>IF(O9="","",O9)</f>
        <v>#REF!</v>
      </c>
      <c r="N122" s="170"/>
      <c r="O122" s="170"/>
      <c r="P122" s="170"/>
      <c r="Q122" s="25"/>
      <c r="R122" s="26"/>
    </row>
    <row r="123" spans="2:63" s="1" customFormat="1" ht="6.95" customHeight="1" x14ac:dyDescent="0.3">
      <c r="B123" s="24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6"/>
    </row>
    <row r="124" spans="2:63" s="1" customFormat="1" ht="15" x14ac:dyDescent="0.3">
      <c r="B124" s="24"/>
      <c r="C124" s="22" t="s">
        <v>14</v>
      </c>
      <c r="D124" s="25"/>
      <c r="E124" s="25"/>
      <c r="F124" s="20" t="str">
        <f>E12</f>
        <v>Vršanská uhelná, a.s.</v>
      </c>
      <c r="G124" s="25"/>
      <c r="H124" s="25"/>
      <c r="I124" s="25"/>
      <c r="J124" s="25"/>
      <c r="K124" s="22" t="s">
        <v>19</v>
      </c>
      <c r="L124" s="25"/>
      <c r="M124" s="142" t="str">
        <f>E18</f>
        <v>Ing. Vladimír Šmelhaus</v>
      </c>
      <c r="N124" s="142"/>
      <c r="O124" s="142"/>
      <c r="P124" s="142"/>
      <c r="Q124" s="142"/>
      <c r="R124" s="26"/>
    </row>
    <row r="125" spans="2:63" s="1" customFormat="1" ht="14.45" customHeight="1" x14ac:dyDescent="0.3">
      <c r="B125" s="24"/>
      <c r="C125" s="22" t="s">
        <v>18</v>
      </c>
      <c r="D125" s="25"/>
      <c r="E125" s="25"/>
      <c r="F125" s="20" t="str">
        <f>IF(E15="","",E15)</f>
        <v>dle výběrového řízení</v>
      </c>
      <c r="G125" s="25"/>
      <c r="H125" s="25"/>
      <c r="I125" s="25"/>
      <c r="J125" s="25"/>
      <c r="K125" s="22" t="s">
        <v>22</v>
      </c>
      <c r="L125" s="25"/>
      <c r="M125" s="142" t="str">
        <f>E21</f>
        <v>Pavel Šouta</v>
      </c>
      <c r="N125" s="142"/>
      <c r="O125" s="142"/>
      <c r="P125" s="142"/>
      <c r="Q125" s="142"/>
      <c r="R125" s="26"/>
    </row>
    <row r="126" spans="2:63" s="1" customFormat="1" ht="10.35" customHeight="1" x14ac:dyDescent="0.3">
      <c r="B126" s="24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6"/>
    </row>
    <row r="127" spans="2:63" s="4" customFormat="1" ht="29.25" customHeight="1" x14ac:dyDescent="0.3">
      <c r="B127" s="84"/>
      <c r="C127" s="85" t="s">
        <v>87</v>
      </c>
      <c r="D127" s="86" t="s">
        <v>88</v>
      </c>
      <c r="E127" s="86" t="s">
        <v>42</v>
      </c>
      <c r="F127" s="171" t="s">
        <v>89</v>
      </c>
      <c r="G127" s="171"/>
      <c r="H127" s="171"/>
      <c r="I127" s="171"/>
      <c r="J127" s="86" t="s">
        <v>90</v>
      </c>
      <c r="K127" s="86" t="s">
        <v>91</v>
      </c>
      <c r="L127" s="172" t="s">
        <v>92</v>
      </c>
      <c r="M127" s="172"/>
      <c r="N127" s="171" t="s">
        <v>61</v>
      </c>
      <c r="O127" s="171"/>
      <c r="P127" s="171"/>
      <c r="Q127" s="173"/>
      <c r="R127" s="87"/>
      <c r="T127" s="47" t="s">
        <v>93</v>
      </c>
      <c r="U127" s="48" t="s">
        <v>26</v>
      </c>
      <c r="V127" s="48" t="s">
        <v>94</v>
      </c>
      <c r="W127" s="48" t="s">
        <v>95</v>
      </c>
      <c r="X127" s="48" t="s">
        <v>96</v>
      </c>
      <c r="Y127" s="48" t="s">
        <v>97</v>
      </c>
      <c r="Z127" s="48" t="s">
        <v>98</v>
      </c>
      <c r="AA127" s="49" t="s">
        <v>99</v>
      </c>
    </row>
    <row r="128" spans="2:63" s="1" customFormat="1" ht="29.25" customHeight="1" x14ac:dyDescent="0.35">
      <c r="B128" s="24"/>
      <c r="C128" s="51" t="s">
        <v>58</v>
      </c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156">
        <f>BK128</f>
        <v>0</v>
      </c>
      <c r="O128" s="157"/>
      <c r="P128" s="157"/>
      <c r="Q128" s="157"/>
      <c r="R128" s="26"/>
      <c r="T128" s="50"/>
      <c r="U128" s="31"/>
      <c r="V128" s="31"/>
      <c r="W128" s="88">
        <f>W129+W273+W297+W339</f>
        <v>0</v>
      </c>
      <c r="X128" s="31"/>
      <c r="Y128" s="88">
        <f>Y129+Y273+Y297+Y339</f>
        <v>1244.5017983300002</v>
      </c>
      <c r="Z128" s="31"/>
      <c r="AA128" s="89">
        <f>AA129+AA273+AA297+AA339</f>
        <v>0</v>
      </c>
      <c r="AT128" s="12" t="s">
        <v>43</v>
      </c>
      <c r="AU128" s="12" t="s">
        <v>63</v>
      </c>
      <c r="BK128" s="90">
        <f>BK129+BK273+BK297+BK339</f>
        <v>0</v>
      </c>
    </row>
    <row r="129" spans="2:65" s="5" customFormat="1" ht="37.35" customHeight="1" x14ac:dyDescent="0.35">
      <c r="B129" s="91"/>
      <c r="C129" s="92"/>
      <c r="D129" s="93" t="s">
        <v>64</v>
      </c>
      <c r="E129" s="93"/>
      <c r="F129" s="93"/>
      <c r="G129" s="93"/>
      <c r="H129" s="93"/>
      <c r="I129" s="93"/>
      <c r="J129" s="93"/>
      <c r="K129" s="93"/>
      <c r="L129" s="93"/>
      <c r="M129" s="93"/>
      <c r="N129" s="146">
        <f>BK129</f>
        <v>0</v>
      </c>
      <c r="O129" s="147"/>
      <c r="P129" s="147"/>
      <c r="Q129" s="147"/>
      <c r="R129" s="94"/>
      <c r="T129" s="95"/>
      <c r="U129" s="92"/>
      <c r="V129" s="92"/>
      <c r="W129" s="96">
        <f>W130+W175+W228+W271</f>
        <v>0</v>
      </c>
      <c r="X129" s="92"/>
      <c r="Y129" s="96">
        <f>Y130+Y175+Y228+Y271</f>
        <v>1238.5047983300001</v>
      </c>
      <c r="Z129" s="92"/>
      <c r="AA129" s="97">
        <f>AA130+AA175+AA228+AA271</f>
        <v>0</v>
      </c>
      <c r="AR129" s="98" t="s">
        <v>45</v>
      </c>
      <c r="AT129" s="99" t="s">
        <v>43</v>
      </c>
      <c r="AU129" s="99" t="s">
        <v>44</v>
      </c>
      <c r="AY129" s="98" t="s">
        <v>100</v>
      </c>
      <c r="BK129" s="100">
        <f>BK130+BK175+BK228+BK271</f>
        <v>0</v>
      </c>
    </row>
    <row r="130" spans="2:65" s="5" customFormat="1" ht="19.899999999999999" customHeight="1" x14ac:dyDescent="0.3">
      <c r="B130" s="91"/>
      <c r="C130" s="92"/>
      <c r="D130" s="101" t="s">
        <v>65</v>
      </c>
      <c r="E130" s="101"/>
      <c r="F130" s="101"/>
      <c r="G130" s="101"/>
      <c r="H130" s="101"/>
      <c r="I130" s="101"/>
      <c r="J130" s="101"/>
      <c r="K130" s="101"/>
      <c r="L130" s="101"/>
      <c r="M130" s="101"/>
      <c r="N130" s="158">
        <f>BK130</f>
        <v>0</v>
      </c>
      <c r="O130" s="159"/>
      <c r="P130" s="159"/>
      <c r="Q130" s="159"/>
      <c r="R130" s="94"/>
      <c r="T130" s="95"/>
      <c r="U130" s="92"/>
      <c r="V130" s="92"/>
      <c r="W130" s="96">
        <f>SUM(W131:W174)</f>
        <v>0</v>
      </c>
      <c r="X130" s="92"/>
      <c r="Y130" s="96">
        <f>SUM(Y131:Y174)</f>
        <v>0</v>
      </c>
      <c r="Z130" s="92"/>
      <c r="AA130" s="97">
        <f>SUM(AA131:AA174)</f>
        <v>0</v>
      </c>
      <c r="AR130" s="98" t="s">
        <v>45</v>
      </c>
      <c r="AT130" s="99" t="s">
        <v>43</v>
      </c>
      <c r="AU130" s="99" t="s">
        <v>45</v>
      </c>
      <c r="AY130" s="98" t="s">
        <v>100</v>
      </c>
      <c r="BK130" s="100">
        <f>SUM(BK131:BK174)</f>
        <v>0</v>
      </c>
    </row>
    <row r="131" spans="2:65" s="1" customFormat="1" ht="28.9" customHeight="1" x14ac:dyDescent="0.3">
      <c r="B131" s="73"/>
      <c r="C131" s="102" t="s">
        <v>45</v>
      </c>
      <c r="D131" s="102" t="s">
        <v>101</v>
      </c>
      <c r="E131" s="103" t="s">
        <v>102</v>
      </c>
      <c r="F131" s="153" t="s">
        <v>103</v>
      </c>
      <c r="G131" s="153"/>
      <c r="H131" s="153"/>
      <c r="I131" s="153"/>
      <c r="J131" s="104" t="s">
        <v>104</v>
      </c>
      <c r="K131" s="105">
        <v>418.5</v>
      </c>
      <c r="L131" s="154">
        <v>0</v>
      </c>
      <c r="M131" s="154"/>
      <c r="N131" s="155">
        <f>ROUND(L131*K131,2)</f>
        <v>0</v>
      </c>
      <c r="O131" s="155"/>
      <c r="P131" s="155"/>
      <c r="Q131" s="155"/>
      <c r="R131" s="76"/>
      <c r="T131" s="106" t="s">
        <v>1</v>
      </c>
      <c r="U131" s="29" t="s">
        <v>27</v>
      </c>
      <c r="V131" s="25"/>
      <c r="W131" s="107">
        <f>V131*K131</f>
        <v>0</v>
      </c>
      <c r="X131" s="107">
        <v>0</v>
      </c>
      <c r="Y131" s="107">
        <f>X131*K131</f>
        <v>0</v>
      </c>
      <c r="Z131" s="107">
        <v>0</v>
      </c>
      <c r="AA131" s="108">
        <f>Z131*K131</f>
        <v>0</v>
      </c>
      <c r="AR131" s="12" t="s">
        <v>105</v>
      </c>
      <c r="AT131" s="12" t="s">
        <v>101</v>
      </c>
      <c r="AU131" s="12" t="s">
        <v>54</v>
      </c>
      <c r="AY131" s="12" t="s">
        <v>100</v>
      </c>
      <c r="BE131" s="53">
        <f>IF(U131="základní",N131,0)</f>
        <v>0</v>
      </c>
      <c r="BF131" s="53">
        <f>IF(U131="snížená",N131,0)</f>
        <v>0</v>
      </c>
      <c r="BG131" s="53">
        <f>IF(U131="zákl. přenesená",N131,0)</f>
        <v>0</v>
      </c>
      <c r="BH131" s="53">
        <f>IF(U131="sníž. přenesená",N131,0)</f>
        <v>0</v>
      </c>
      <c r="BI131" s="53">
        <f>IF(U131="nulová",N131,0)</f>
        <v>0</v>
      </c>
      <c r="BJ131" s="12" t="s">
        <v>45</v>
      </c>
      <c r="BK131" s="53">
        <f>ROUND(L131*K131,2)</f>
        <v>0</v>
      </c>
      <c r="BL131" s="12" t="s">
        <v>105</v>
      </c>
      <c r="BM131" s="12" t="s">
        <v>281</v>
      </c>
    </row>
    <row r="132" spans="2:65" s="6" customFormat="1" ht="20.45" customHeight="1" x14ac:dyDescent="0.3">
      <c r="B132" s="109"/>
      <c r="C132" s="110"/>
      <c r="D132" s="110"/>
      <c r="E132" s="111" t="s">
        <v>1</v>
      </c>
      <c r="F132" s="149" t="s">
        <v>282</v>
      </c>
      <c r="G132" s="150"/>
      <c r="H132" s="150"/>
      <c r="I132" s="150"/>
      <c r="J132" s="110"/>
      <c r="K132" s="112">
        <v>315.25</v>
      </c>
      <c r="L132" s="110"/>
      <c r="M132" s="110"/>
      <c r="N132" s="110"/>
      <c r="O132" s="110"/>
      <c r="P132" s="110"/>
      <c r="Q132" s="110"/>
      <c r="R132" s="113"/>
      <c r="T132" s="114"/>
      <c r="U132" s="110"/>
      <c r="V132" s="110"/>
      <c r="W132" s="110"/>
      <c r="X132" s="110"/>
      <c r="Y132" s="110"/>
      <c r="Z132" s="110"/>
      <c r="AA132" s="115"/>
      <c r="AT132" s="116" t="s">
        <v>106</v>
      </c>
      <c r="AU132" s="116" t="s">
        <v>54</v>
      </c>
      <c r="AV132" s="6" t="s">
        <v>54</v>
      </c>
      <c r="AW132" s="6" t="s">
        <v>21</v>
      </c>
      <c r="AX132" s="6" t="s">
        <v>44</v>
      </c>
      <c r="AY132" s="116" t="s">
        <v>100</v>
      </c>
    </row>
    <row r="133" spans="2:65" s="6" customFormat="1" ht="20.45" customHeight="1" x14ac:dyDescent="0.3">
      <c r="B133" s="109"/>
      <c r="C133" s="110"/>
      <c r="D133" s="110"/>
      <c r="E133" s="111" t="s">
        <v>1</v>
      </c>
      <c r="F133" s="165" t="s">
        <v>283</v>
      </c>
      <c r="G133" s="166"/>
      <c r="H133" s="166"/>
      <c r="I133" s="166"/>
      <c r="J133" s="110"/>
      <c r="K133" s="112">
        <v>35</v>
      </c>
      <c r="L133" s="110"/>
      <c r="M133" s="110"/>
      <c r="N133" s="110"/>
      <c r="O133" s="110"/>
      <c r="P133" s="110"/>
      <c r="Q133" s="110"/>
      <c r="R133" s="113"/>
      <c r="T133" s="114"/>
      <c r="U133" s="110"/>
      <c r="V133" s="110"/>
      <c r="W133" s="110"/>
      <c r="X133" s="110"/>
      <c r="Y133" s="110"/>
      <c r="Z133" s="110"/>
      <c r="AA133" s="115"/>
      <c r="AT133" s="116" t="s">
        <v>106</v>
      </c>
      <c r="AU133" s="116" t="s">
        <v>54</v>
      </c>
      <c r="AV133" s="6" t="s">
        <v>54</v>
      </c>
      <c r="AW133" s="6" t="s">
        <v>21</v>
      </c>
      <c r="AX133" s="6" t="s">
        <v>44</v>
      </c>
      <c r="AY133" s="116" t="s">
        <v>100</v>
      </c>
    </row>
    <row r="134" spans="2:65" s="6" customFormat="1" ht="20.45" customHeight="1" x14ac:dyDescent="0.3">
      <c r="B134" s="109"/>
      <c r="C134" s="110"/>
      <c r="D134" s="110"/>
      <c r="E134" s="111" t="s">
        <v>1</v>
      </c>
      <c r="F134" s="165" t="s">
        <v>284</v>
      </c>
      <c r="G134" s="166"/>
      <c r="H134" s="166"/>
      <c r="I134" s="166"/>
      <c r="J134" s="110"/>
      <c r="K134" s="112">
        <v>68.25</v>
      </c>
      <c r="L134" s="110"/>
      <c r="M134" s="110"/>
      <c r="N134" s="110"/>
      <c r="O134" s="110"/>
      <c r="P134" s="110"/>
      <c r="Q134" s="110"/>
      <c r="R134" s="113"/>
      <c r="T134" s="114"/>
      <c r="U134" s="110"/>
      <c r="V134" s="110"/>
      <c r="W134" s="110"/>
      <c r="X134" s="110"/>
      <c r="Y134" s="110"/>
      <c r="Z134" s="110"/>
      <c r="AA134" s="115"/>
      <c r="AT134" s="116" t="s">
        <v>106</v>
      </c>
      <c r="AU134" s="116" t="s">
        <v>54</v>
      </c>
      <c r="AV134" s="6" t="s">
        <v>54</v>
      </c>
      <c r="AW134" s="6" t="s">
        <v>21</v>
      </c>
      <c r="AX134" s="6" t="s">
        <v>44</v>
      </c>
      <c r="AY134" s="116" t="s">
        <v>100</v>
      </c>
    </row>
    <row r="135" spans="2:65" s="7" customFormat="1" ht="20.45" customHeight="1" x14ac:dyDescent="0.3">
      <c r="B135" s="117"/>
      <c r="C135" s="118"/>
      <c r="D135" s="118"/>
      <c r="E135" s="119" t="s">
        <v>1</v>
      </c>
      <c r="F135" s="151" t="s">
        <v>107</v>
      </c>
      <c r="G135" s="152"/>
      <c r="H135" s="152"/>
      <c r="I135" s="152"/>
      <c r="J135" s="118"/>
      <c r="K135" s="120">
        <v>418.5</v>
      </c>
      <c r="L135" s="118"/>
      <c r="M135" s="118"/>
      <c r="N135" s="118"/>
      <c r="O135" s="118"/>
      <c r="P135" s="118"/>
      <c r="Q135" s="118"/>
      <c r="R135" s="121"/>
      <c r="T135" s="122"/>
      <c r="U135" s="118"/>
      <c r="V135" s="118"/>
      <c r="W135" s="118"/>
      <c r="X135" s="118"/>
      <c r="Y135" s="118"/>
      <c r="Z135" s="118"/>
      <c r="AA135" s="123"/>
      <c r="AT135" s="124" t="s">
        <v>106</v>
      </c>
      <c r="AU135" s="124" t="s">
        <v>54</v>
      </c>
      <c r="AV135" s="7" t="s">
        <v>105</v>
      </c>
      <c r="AW135" s="7" t="s">
        <v>21</v>
      </c>
      <c r="AX135" s="7" t="s">
        <v>45</v>
      </c>
      <c r="AY135" s="124" t="s">
        <v>100</v>
      </c>
    </row>
    <row r="136" spans="2:65" s="1" customFormat="1" ht="28.9" customHeight="1" x14ac:dyDescent="0.3">
      <c r="B136" s="73"/>
      <c r="C136" s="102" t="s">
        <v>54</v>
      </c>
      <c r="D136" s="102" t="s">
        <v>101</v>
      </c>
      <c r="E136" s="103" t="s">
        <v>108</v>
      </c>
      <c r="F136" s="153" t="s">
        <v>109</v>
      </c>
      <c r="G136" s="153"/>
      <c r="H136" s="153"/>
      <c r="I136" s="153"/>
      <c r="J136" s="104" t="s">
        <v>104</v>
      </c>
      <c r="K136" s="105">
        <v>209.25</v>
      </c>
      <c r="L136" s="154">
        <v>0</v>
      </c>
      <c r="M136" s="154"/>
      <c r="N136" s="155">
        <f>ROUND(L136*K136,2)</f>
        <v>0</v>
      </c>
      <c r="O136" s="155"/>
      <c r="P136" s="155"/>
      <c r="Q136" s="155"/>
      <c r="R136" s="76"/>
      <c r="T136" s="106" t="s">
        <v>1</v>
      </c>
      <c r="U136" s="29" t="s">
        <v>27</v>
      </c>
      <c r="V136" s="25"/>
      <c r="W136" s="107">
        <f>V136*K136</f>
        <v>0</v>
      </c>
      <c r="X136" s="107">
        <v>0</v>
      </c>
      <c r="Y136" s="107">
        <f>X136*K136</f>
        <v>0</v>
      </c>
      <c r="Z136" s="107">
        <v>0</v>
      </c>
      <c r="AA136" s="108">
        <f>Z136*K136</f>
        <v>0</v>
      </c>
      <c r="AR136" s="12" t="s">
        <v>105</v>
      </c>
      <c r="AT136" s="12" t="s">
        <v>101</v>
      </c>
      <c r="AU136" s="12" t="s">
        <v>54</v>
      </c>
      <c r="AY136" s="12" t="s">
        <v>100</v>
      </c>
      <c r="BE136" s="53">
        <f>IF(U136="základní",N136,0)</f>
        <v>0</v>
      </c>
      <c r="BF136" s="53">
        <f>IF(U136="snížená",N136,0)</f>
        <v>0</v>
      </c>
      <c r="BG136" s="53">
        <f>IF(U136="zákl. přenesená",N136,0)</f>
        <v>0</v>
      </c>
      <c r="BH136" s="53">
        <f>IF(U136="sníž. přenesená",N136,0)</f>
        <v>0</v>
      </c>
      <c r="BI136" s="53">
        <f>IF(U136="nulová",N136,0)</f>
        <v>0</v>
      </c>
      <c r="BJ136" s="12" t="s">
        <v>45</v>
      </c>
      <c r="BK136" s="53">
        <f>ROUND(L136*K136,2)</f>
        <v>0</v>
      </c>
      <c r="BL136" s="12" t="s">
        <v>105</v>
      </c>
      <c r="BM136" s="12" t="s">
        <v>285</v>
      </c>
    </row>
    <row r="137" spans="2:65" s="6" customFormat="1" ht="20.45" customHeight="1" x14ac:dyDescent="0.3">
      <c r="B137" s="109"/>
      <c r="C137" s="110"/>
      <c r="D137" s="110"/>
      <c r="E137" s="111" t="s">
        <v>1</v>
      </c>
      <c r="F137" s="149" t="s">
        <v>286</v>
      </c>
      <c r="G137" s="150"/>
      <c r="H137" s="150"/>
      <c r="I137" s="150"/>
      <c r="J137" s="110"/>
      <c r="K137" s="112">
        <v>209.25</v>
      </c>
      <c r="L137" s="110"/>
      <c r="M137" s="110"/>
      <c r="N137" s="110"/>
      <c r="O137" s="110"/>
      <c r="P137" s="110"/>
      <c r="Q137" s="110"/>
      <c r="R137" s="113"/>
      <c r="T137" s="114"/>
      <c r="U137" s="110"/>
      <c r="V137" s="110"/>
      <c r="W137" s="110"/>
      <c r="X137" s="110"/>
      <c r="Y137" s="110"/>
      <c r="Z137" s="110"/>
      <c r="AA137" s="115"/>
      <c r="AT137" s="116" t="s">
        <v>106</v>
      </c>
      <c r="AU137" s="116" t="s">
        <v>54</v>
      </c>
      <c r="AV137" s="6" t="s">
        <v>54</v>
      </c>
      <c r="AW137" s="6" t="s">
        <v>21</v>
      </c>
      <c r="AX137" s="6" t="s">
        <v>44</v>
      </c>
      <c r="AY137" s="116" t="s">
        <v>100</v>
      </c>
    </row>
    <row r="138" spans="2:65" s="7" customFormat="1" ht="20.45" customHeight="1" x14ac:dyDescent="0.3">
      <c r="B138" s="117"/>
      <c r="C138" s="118"/>
      <c r="D138" s="118"/>
      <c r="E138" s="119" t="s">
        <v>1</v>
      </c>
      <c r="F138" s="151" t="s">
        <v>107</v>
      </c>
      <c r="G138" s="152"/>
      <c r="H138" s="152"/>
      <c r="I138" s="152"/>
      <c r="J138" s="118"/>
      <c r="K138" s="120">
        <v>209.25</v>
      </c>
      <c r="L138" s="118"/>
      <c r="M138" s="118"/>
      <c r="N138" s="118"/>
      <c r="O138" s="118"/>
      <c r="P138" s="118"/>
      <c r="Q138" s="118"/>
      <c r="R138" s="121"/>
      <c r="T138" s="122"/>
      <c r="U138" s="118"/>
      <c r="V138" s="118"/>
      <c r="W138" s="118"/>
      <c r="X138" s="118"/>
      <c r="Y138" s="118"/>
      <c r="Z138" s="118"/>
      <c r="AA138" s="123"/>
      <c r="AT138" s="124" t="s">
        <v>106</v>
      </c>
      <c r="AU138" s="124" t="s">
        <v>54</v>
      </c>
      <c r="AV138" s="7" t="s">
        <v>105</v>
      </c>
      <c r="AW138" s="7" t="s">
        <v>21</v>
      </c>
      <c r="AX138" s="7" t="s">
        <v>45</v>
      </c>
      <c r="AY138" s="124" t="s">
        <v>100</v>
      </c>
    </row>
    <row r="139" spans="2:65" s="1" customFormat="1" ht="28.9" customHeight="1" x14ac:dyDescent="0.3">
      <c r="B139" s="73"/>
      <c r="C139" s="102" t="s">
        <v>110</v>
      </c>
      <c r="D139" s="102" t="s">
        <v>101</v>
      </c>
      <c r="E139" s="103" t="s">
        <v>111</v>
      </c>
      <c r="F139" s="153" t="s">
        <v>112</v>
      </c>
      <c r="G139" s="153"/>
      <c r="H139" s="153"/>
      <c r="I139" s="153"/>
      <c r="J139" s="104" t="s">
        <v>104</v>
      </c>
      <c r="K139" s="105">
        <v>418.5</v>
      </c>
      <c r="L139" s="154">
        <v>0</v>
      </c>
      <c r="M139" s="154"/>
      <c r="N139" s="155">
        <f>ROUND(L139*K139,2)</f>
        <v>0</v>
      </c>
      <c r="O139" s="155"/>
      <c r="P139" s="155"/>
      <c r="Q139" s="155"/>
      <c r="R139" s="76"/>
      <c r="T139" s="106" t="s">
        <v>1</v>
      </c>
      <c r="U139" s="29" t="s">
        <v>27</v>
      </c>
      <c r="V139" s="25"/>
      <c r="W139" s="107">
        <f>V139*K139</f>
        <v>0</v>
      </c>
      <c r="X139" s="107">
        <v>0</v>
      </c>
      <c r="Y139" s="107">
        <f>X139*K139</f>
        <v>0</v>
      </c>
      <c r="Z139" s="107">
        <v>0</v>
      </c>
      <c r="AA139" s="108">
        <f>Z139*K139</f>
        <v>0</v>
      </c>
      <c r="AR139" s="12" t="s">
        <v>105</v>
      </c>
      <c r="AT139" s="12" t="s">
        <v>101</v>
      </c>
      <c r="AU139" s="12" t="s">
        <v>54</v>
      </c>
      <c r="AY139" s="12" t="s">
        <v>100</v>
      </c>
      <c r="BE139" s="53">
        <f>IF(U139="základní",N139,0)</f>
        <v>0</v>
      </c>
      <c r="BF139" s="53">
        <f>IF(U139="snížená",N139,0)</f>
        <v>0</v>
      </c>
      <c r="BG139" s="53">
        <f>IF(U139="zákl. přenesená",N139,0)</f>
        <v>0</v>
      </c>
      <c r="BH139" s="53">
        <f>IF(U139="sníž. přenesená",N139,0)</f>
        <v>0</v>
      </c>
      <c r="BI139" s="53">
        <f>IF(U139="nulová",N139,0)</f>
        <v>0</v>
      </c>
      <c r="BJ139" s="12" t="s">
        <v>45</v>
      </c>
      <c r="BK139" s="53">
        <f>ROUND(L139*K139,2)</f>
        <v>0</v>
      </c>
      <c r="BL139" s="12" t="s">
        <v>105</v>
      </c>
      <c r="BM139" s="12" t="s">
        <v>287</v>
      </c>
    </row>
    <row r="140" spans="2:65" s="6" customFormat="1" ht="20.45" customHeight="1" x14ac:dyDescent="0.3">
      <c r="B140" s="109"/>
      <c r="C140" s="110"/>
      <c r="D140" s="110"/>
      <c r="E140" s="111" t="s">
        <v>1</v>
      </c>
      <c r="F140" s="149" t="s">
        <v>282</v>
      </c>
      <c r="G140" s="150"/>
      <c r="H140" s="150"/>
      <c r="I140" s="150"/>
      <c r="J140" s="110"/>
      <c r="K140" s="112">
        <v>315.25</v>
      </c>
      <c r="L140" s="110"/>
      <c r="M140" s="110"/>
      <c r="N140" s="110"/>
      <c r="O140" s="110"/>
      <c r="P140" s="110"/>
      <c r="Q140" s="110"/>
      <c r="R140" s="113"/>
      <c r="T140" s="114"/>
      <c r="U140" s="110"/>
      <c r="V140" s="110"/>
      <c r="W140" s="110"/>
      <c r="X140" s="110"/>
      <c r="Y140" s="110"/>
      <c r="Z140" s="110"/>
      <c r="AA140" s="115"/>
      <c r="AT140" s="116" t="s">
        <v>106</v>
      </c>
      <c r="AU140" s="116" t="s">
        <v>54</v>
      </c>
      <c r="AV140" s="6" t="s">
        <v>54</v>
      </c>
      <c r="AW140" s="6" t="s">
        <v>21</v>
      </c>
      <c r="AX140" s="6" t="s">
        <v>44</v>
      </c>
      <c r="AY140" s="116" t="s">
        <v>100</v>
      </c>
    </row>
    <row r="141" spans="2:65" s="6" customFormat="1" ht="20.45" customHeight="1" x14ac:dyDescent="0.3">
      <c r="B141" s="109"/>
      <c r="C141" s="110"/>
      <c r="D141" s="110"/>
      <c r="E141" s="111" t="s">
        <v>1</v>
      </c>
      <c r="F141" s="165" t="s">
        <v>283</v>
      </c>
      <c r="G141" s="166"/>
      <c r="H141" s="166"/>
      <c r="I141" s="166"/>
      <c r="J141" s="110"/>
      <c r="K141" s="112">
        <v>35</v>
      </c>
      <c r="L141" s="110"/>
      <c r="M141" s="110"/>
      <c r="N141" s="110"/>
      <c r="O141" s="110"/>
      <c r="P141" s="110"/>
      <c r="Q141" s="110"/>
      <c r="R141" s="113"/>
      <c r="T141" s="114"/>
      <c r="U141" s="110"/>
      <c r="V141" s="110"/>
      <c r="W141" s="110"/>
      <c r="X141" s="110"/>
      <c r="Y141" s="110"/>
      <c r="Z141" s="110"/>
      <c r="AA141" s="115"/>
      <c r="AT141" s="116" t="s">
        <v>106</v>
      </c>
      <c r="AU141" s="116" t="s">
        <v>54</v>
      </c>
      <c r="AV141" s="6" t="s">
        <v>54</v>
      </c>
      <c r="AW141" s="6" t="s">
        <v>21</v>
      </c>
      <c r="AX141" s="6" t="s">
        <v>44</v>
      </c>
      <c r="AY141" s="116" t="s">
        <v>100</v>
      </c>
    </row>
    <row r="142" spans="2:65" s="6" customFormat="1" ht="20.45" customHeight="1" x14ac:dyDescent="0.3">
      <c r="B142" s="109"/>
      <c r="C142" s="110"/>
      <c r="D142" s="110"/>
      <c r="E142" s="111" t="s">
        <v>1</v>
      </c>
      <c r="F142" s="165" t="s">
        <v>284</v>
      </c>
      <c r="G142" s="166"/>
      <c r="H142" s="166"/>
      <c r="I142" s="166"/>
      <c r="J142" s="110"/>
      <c r="K142" s="112">
        <v>68.25</v>
      </c>
      <c r="L142" s="110"/>
      <c r="M142" s="110"/>
      <c r="N142" s="110"/>
      <c r="O142" s="110"/>
      <c r="P142" s="110"/>
      <c r="Q142" s="110"/>
      <c r="R142" s="113"/>
      <c r="T142" s="114"/>
      <c r="U142" s="110"/>
      <c r="V142" s="110"/>
      <c r="W142" s="110"/>
      <c r="X142" s="110"/>
      <c r="Y142" s="110"/>
      <c r="Z142" s="110"/>
      <c r="AA142" s="115"/>
      <c r="AT142" s="116" t="s">
        <v>106</v>
      </c>
      <c r="AU142" s="116" t="s">
        <v>54</v>
      </c>
      <c r="AV142" s="6" t="s">
        <v>54</v>
      </c>
      <c r="AW142" s="6" t="s">
        <v>21</v>
      </c>
      <c r="AX142" s="6" t="s">
        <v>44</v>
      </c>
      <c r="AY142" s="116" t="s">
        <v>100</v>
      </c>
    </row>
    <row r="143" spans="2:65" s="7" customFormat="1" ht="20.45" customHeight="1" x14ac:dyDescent="0.3">
      <c r="B143" s="117"/>
      <c r="C143" s="118"/>
      <c r="D143" s="118"/>
      <c r="E143" s="119" t="s">
        <v>1</v>
      </c>
      <c r="F143" s="151" t="s">
        <v>107</v>
      </c>
      <c r="G143" s="152"/>
      <c r="H143" s="152"/>
      <c r="I143" s="152"/>
      <c r="J143" s="118"/>
      <c r="K143" s="120">
        <v>418.5</v>
      </c>
      <c r="L143" s="118"/>
      <c r="M143" s="118"/>
      <c r="N143" s="118"/>
      <c r="O143" s="118"/>
      <c r="P143" s="118"/>
      <c r="Q143" s="118"/>
      <c r="R143" s="121"/>
      <c r="T143" s="122"/>
      <c r="U143" s="118"/>
      <c r="V143" s="118"/>
      <c r="W143" s="118"/>
      <c r="X143" s="118"/>
      <c r="Y143" s="118"/>
      <c r="Z143" s="118"/>
      <c r="AA143" s="123"/>
      <c r="AT143" s="124" t="s">
        <v>106</v>
      </c>
      <c r="AU143" s="124" t="s">
        <v>54</v>
      </c>
      <c r="AV143" s="7" t="s">
        <v>105</v>
      </c>
      <c r="AW143" s="7" t="s">
        <v>21</v>
      </c>
      <c r="AX143" s="7" t="s">
        <v>45</v>
      </c>
      <c r="AY143" s="124" t="s">
        <v>100</v>
      </c>
    </row>
    <row r="144" spans="2:65" s="1" customFormat="1" ht="28.9" customHeight="1" x14ac:dyDescent="0.3">
      <c r="B144" s="73"/>
      <c r="C144" s="102" t="s">
        <v>105</v>
      </c>
      <c r="D144" s="102" t="s">
        <v>101</v>
      </c>
      <c r="E144" s="103" t="s">
        <v>113</v>
      </c>
      <c r="F144" s="153" t="s">
        <v>114</v>
      </c>
      <c r="G144" s="153"/>
      <c r="H144" s="153"/>
      <c r="I144" s="153"/>
      <c r="J144" s="104" t="s">
        <v>104</v>
      </c>
      <c r="K144" s="105">
        <v>209.25</v>
      </c>
      <c r="L144" s="154">
        <v>0</v>
      </c>
      <c r="M144" s="154"/>
      <c r="N144" s="155">
        <f>ROUND(L144*K144,2)</f>
        <v>0</v>
      </c>
      <c r="O144" s="155"/>
      <c r="P144" s="155"/>
      <c r="Q144" s="155"/>
      <c r="R144" s="76"/>
      <c r="T144" s="106" t="s">
        <v>1</v>
      </c>
      <c r="U144" s="29" t="s">
        <v>27</v>
      </c>
      <c r="V144" s="25"/>
      <c r="W144" s="107">
        <f>V144*K144</f>
        <v>0</v>
      </c>
      <c r="X144" s="107">
        <v>0</v>
      </c>
      <c r="Y144" s="107">
        <f>X144*K144</f>
        <v>0</v>
      </c>
      <c r="Z144" s="107">
        <v>0</v>
      </c>
      <c r="AA144" s="108">
        <f>Z144*K144</f>
        <v>0</v>
      </c>
      <c r="AR144" s="12" t="s">
        <v>105</v>
      </c>
      <c r="AT144" s="12" t="s">
        <v>101</v>
      </c>
      <c r="AU144" s="12" t="s">
        <v>54</v>
      </c>
      <c r="AY144" s="12" t="s">
        <v>100</v>
      </c>
      <c r="BE144" s="53">
        <f>IF(U144="základní",N144,0)</f>
        <v>0</v>
      </c>
      <c r="BF144" s="53">
        <f>IF(U144="snížená",N144,0)</f>
        <v>0</v>
      </c>
      <c r="BG144" s="53">
        <f>IF(U144="zákl. přenesená",N144,0)</f>
        <v>0</v>
      </c>
      <c r="BH144" s="53">
        <f>IF(U144="sníž. přenesená",N144,0)</f>
        <v>0</v>
      </c>
      <c r="BI144" s="53">
        <f>IF(U144="nulová",N144,0)</f>
        <v>0</v>
      </c>
      <c r="BJ144" s="12" t="s">
        <v>45</v>
      </c>
      <c r="BK144" s="53">
        <f>ROUND(L144*K144,2)</f>
        <v>0</v>
      </c>
      <c r="BL144" s="12" t="s">
        <v>105</v>
      </c>
      <c r="BM144" s="12" t="s">
        <v>288</v>
      </c>
    </row>
    <row r="145" spans="2:65" s="6" customFormat="1" ht="20.45" customHeight="1" x14ac:dyDescent="0.3">
      <c r="B145" s="109"/>
      <c r="C145" s="110"/>
      <c r="D145" s="110"/>
      <c r="E145" s="111" t="s">
        <v>1</v>
      </c>
      <c r="F145" s="149" t="s">
        <v>286</v>
      </c>
      <c r="G145" s="150"/>
      <c r="H145" s="150"/>
      <c r="I145" s="150"/>
      <c r="J145" s="110"/>
      <c r="K145" s="112">
        <v>209.25</v>
      </c>
      <c r="L145" s="110"/>
      <c r="M145" s="110"/>
      <c r="N145" s="110"/>
      <c r="O145" s="110"/>
      <c r="P145" s="110"/>
      <c r="Q145" s="110"/>
      <c r="R145" s="113"/>
      <c r="T145" s="114"/>
      <c r="U145" s="110"/>
      <c r="V145" s="110"/>
      <c r="W145" s="110"/>
      <c r="X145" s="110"/>
      <c r="Y145" s="110"/>
      <c r="Z145" s="110"/>
      <c r="AA145" s="115"/>
      <c r="AT145" s="116" t="s">
        <v>106</v>
      </c>
      <c r="AU145" s="116" t="s">
        <v>54</v>
      </c>
      <c r="AV145" s="6" t="s">
        <v>54</v>
      </c>
      <c r="AW145" s="6" t="s">
        <v>21</v>
      </c>
      <c r="AX145" s="6" t="s">
        <v>44</v>
      </c>
      <c r="AY145" s="116" t="s">
        <v>100</v>
      </c>
    </row>
    <row r="146" spans="2:65" s="7" customFormat="1" ht="20.45" customHeight="1" x14ac:dyDescent="0.3">
      <c r="B146" s="117"/>
      <c r="C146" s="118"/>
      <c r="D146" s="118"/>
      <c r="E146" s="119" t="s">
        <v>1</v>
      </c>
      <c r="F146" s="151" t="s">
        <v>107</v>
      </c>
      <c r="G146" s="152"/>
      <c r="H146" s="152"/>
      <c r="I146" s="152"/>
      <c r="J146" s="118"/>
      <c r="K146" s="120">
        <v>209.25</v>
      </c>
      <c r="L146" s="118"/>
      <c r="M146" s="118"/>
      <c r="N146" s="118"/>
      <c r="O146" s="118"/>
      <c r="P146" s="118"/>
      <c r="Q146" s="118"/>
      <c r="R146" s="121"/>
      <c r="T146" s="122"/>
      <c r="U146" s="118"/>
      <c r="V146" s="118"/>
      <c r="W146" s="118"/>
      <c r="X146" s="118"/>
      <c r="Y146" s="118"/>
      <c r="Z146" s="118"/>
      <c r="AA146" s="123"/>
      <c r="AT146" s="124" t="s">
        <v>106</v>
      </c>
      <c r="AU146" s="124" t="s">
        <v>54</v>
      </c>
      <c r="AV146" s="7" t="s">
        <v>105</v>
      </c>
      <c r="AW146" s="7" t="s">
        <v>21</v>
      </c>
      <c r="AX146" s="7" t="s">
        <v>45</v>
      </c>
      <c r="AY146" s="124" t="s">
        <v>100</v>
      </c>
    </row>
    <row r="147" spans="2:65" s="1" customFormat="1" ht="28.9" customHeight="1" x14ac:dyDescent="0.3">
      <c r="B147" s="73"/>
      <c r="C147" s="102" t="s">
        <v>115</v>
      </c>
      <c r="D147" s="102" t="s">
        <v>101</v>
      </c>
      <c r="E147" s="103" t="s">
        <v>116</v>
      </c>
      <c r="F147" s="153" t="s">
        <v>117</v>
      </c>
      <c r="G147" s="153"/>
      <c r="H147" s="153"/>
      <c r="I147" s="153"/>
      <c r="J147" s="104" t="s">
        <v>104</v>
      </c>
      <c r="K147" s="105">
        <v>837</v>
      </c>
      <c r="L147" s="154">
        <v>0</v>
      </c>
      <c r="M147" s="154"/>
      <c r="N147" s="155">
        <f>ROUND(L147*K147,2)</f>
        <v>0</v>
      </c>
      <c r="O147" s="155"/>
      <c r="P147" s="155"/>
      <c r="Q147" s="155"/>
      <c r="R147" s="76"/>
      <c r="T147" s="106" t="s">
        <v>1</v>
      </c>
      <c r="U147" s="29" t="s">
        <v>27</v>
      </c>
      <c r="V147" s="25"/>
      <c r="W147" s="107">
        <f>V147*K147</f>
        <v>0</v>
      </c>
      <c r="X147" s="107">
        <v>0</v>
      </c>
      <c r="Y147" s="107">
        <f>X147*K147</f>
        <v>0</v>
      </c>
      <c r="Z147" s="107">
        <v>0</v>
      </c>
      <c r="AA147" s="108">
        <f>Z147*K147</f>
        <v>0</v>
      </c>
      <c r="AR147" s="12" t="s">
        <v>105</v>
      </c>
      <c r="AT147" s="12" t="s">
        <v>101</v>
      </c>
      <c r="AU147" s="12" t="s">
        <v>54</v>
      </c>
      <c r="AY147" s="12" t="s">
        <v>100</v>
      </c>
      <c r="BE147" s="53">
        <f>IF(U147="základní",N147,0)</f>
        <v>0</v>
      </c>
      <c r="BF147" s="53">
        <f>IF(U147="snížená",N147,0)</f>
        <v>0</v>
      </c>
      <c r="BG147" s="53">
        <f>IF(U147="zákl. přenesená",N147,0)</f>
        <v>0</v>
      </c>
      <c r="BH147" s="53">
        <f>IF(U147="sníž. přenesená",N147,0)</f>
        <v>0</v>
      </c>
      <c r="BI147" s="53">
        <f>IF(U147="nulová",N147,0)</f>
        <v>0</v>
      </c>
      <c r="BJ147" s="12" t="s">
        <v>45</v>
      </c>
      <c r="BK147" s="53">
        <f>ROUND(L147*K147,2)</f>
        <v>0</v>
      </c>
      <c r="BL147" s="12" t="s">
        <v>105</v>
      </c>
      <c r="BM147" s="12" t="s">
        <v>289</v>
      </c>
    </row>
    <row r="148" spans="2:65" s="6" customFormat="1" ht="20.45" customHeight="1" x14ac:dyDescent="0.3">
      <c r="B148" s="109"/>
      <c r="C148" s="110"/>
      <c r="D148" s="110"/>
      <c r="E148" s="111" t="s">
        <v>1</v>
      </c>
      <c r="F148" s="149" t="s">
        <v>290</v>
      </c>
      <c r="G148" s="150"/>
      <c r="H148" s="150"/>
      <c r="I148" s="150"/>
      <c r="J148" s="110"/>
      <c r="K148" s="112">
        <v>630.5</v>
      </c>
      <c r="L148" s="110"/>
      <c r="M148" s="110"/>
      <c r="N148" s="110"/>
      <c r="O148" s="110"/>
      <c r="P148" s="110"/>
      <c r="Q148" s="110"/>
      <c r="R148" s="113"/>
      <c r="T148" s="114"/>
      <c r="U148" s="110"/>
      <c r="V148" s="110"/>
      <c r="W148" s="110"/>
      <c r="X148" s="110"/>
      <c r="Y148" s="110"/>
      <c r="Z148" s="110"/>
      <c r="AA148" s="115"/>
      <c r="AT148" s="116" t="s">
        <v>106</v>
      </c>
      <c r="AU148" s="116" t="s">
        <v>54</v>
      </c>
      <c r="AV148" s="6" t="s">
        <v>54</v>
      </c>
      <c r="AW148" s="6" t="s">
        <v>21</v>
      </c>
      <c r="AX148" s="6" t="s">
        <v>44</v>
      </c>
      <c r="AY148" s="116" t="s">
        <v>100</v>
      </c>
    </row>
    <row r="149" spans="2:65" s="6" customFormat="1" ht="20.45" customHeight="1" x14ac:dyDescent="0.3">
      <c r="B149" s="109"/>
      <c r="C149" s="110"/>
      <c r="D149" s="110"/>
      <c r="E149" s="111" t="s">
        <v>1</v>
      </c>
      <c r="F149" s="165" t="s">
        <v>291</v>
      </c>
      <c r="G149" s="166"/>
      <c r="H149" s="166"/>
      <c r="I149" s="166"/>
      <c r="J149" s="110"/>
      <c r="K149" s="112">
        <v>70</v>
      </c>
      <c r="L149" s="110"/>
      <c r="M149" s="110"/>
      <c r="N149" s="110"/>
      <c r="O149" s="110"/>
      <c r="P149" s="110"/>
      <c r="Q149" s="110"/>
      <c r="R149" s="113"/>
      <c r="T149" s="114"/>
      <c r="U149" s="110"/>
      <c r="V149" s="110"/>
      <c r="W149" s="110"/>
      <c r="X149" s="110"/>
      <c r="Y149" s="110"/>
      <c r="Z149" s="110"/>
      <c r="AA149" s="115"/>
      <c r="AT149" s="116" t="s">
        <v>106</v>
      </c>
      <c r="AU149" s="116" t="s">
        <v>54</v>
      </c>
      <c r="AV149" s="6" t="s">
        <v>54</v>
      </c>
      <c r="AW149" s="6" t="s">
        <v>21</v>
      </c>
      <c r="AX149" s="6" t="s">
        <v>44</v>
      </c>
      <c r="AY149" s="116" t="s">
        <v>100</v>
      </c>
    </row>
    <row r="150" spans="2:65" s="6" customFormat="1" ht="20.45" customHeight="1" x14ac:dyDescent="0.3">
      <c r="B150" s="109"/>
      <c r="C150" s="110"/>
      <c r="D150" s="110"/>
      <c r="E150" s="111" t="s">
        <v>1</v>
      </c>
      <c r="F150" s="165" t="s">
        <v>292</v>
      </c>
      <c r="G150" s="166"/>
      <c r="H150" s="166"/>
      <c r="I150" s="166"/>
      <c r="J150" s="110"/>
      <c r="K150" s="112">
        <v>136.5</v>
      </c>
      <c r="L150" s="110"/>
      <c r="M150" s="110"/>
      <c r="N150" s="110"/>
      <c r="O150" s="110"/>
      <c r="P150" s="110"/>
      <c r="Q150" s="110"/>
      <c r="R150" s="113"/>
      <c r="T150" s="114"/>
      <c r="U150" s="110"/>
      <c r="V150" s="110"/>
      <c r="W150" s="110"/>
      <c r="X150" s="110"/>
      <c r="Y150" s="110"/>
      <c r="Z150" s="110"/>
      <c r="AA150" s="115"/>
      <c r="AT150" s="116" t="s">
        <v>106</v>
      </c>
      <c r="AU150" s="116" t="s">
        <v>54</v>
      </c>
      <c r="AV150" s="6" t="s">
        <v>54</v>
      </c>
      <c r="AW150" s="6" t="s">
        <v>21</v>
      </c>
      <c r="AX150" s="6" t="s">
        <v>44</v>
      </c>
      <c r="AY150" s="116" t="s">
        <v>100</v>
      </c>
    </row>
    <row r="151" spans="2:65" s="7" customFormat="1" ht="20.45" customHeight="1" x14ac:dyDescent="0.3">
      <c r="B151" s="117"/>
      <c r="C151" s="118"/>
      <c r="D151" s="118"/>
      <c r="E151" s="119" t="s">
        <v>1</v>
      </c>
      <c r="F151" s="151" t="s">
        <v>107</v>
      </c>
      <c r="G151" s="152"/>
      <c r="H151" s="152"/>
      <c r="I151" s="152"/>
      <c r="J151" s="118"/>
      <c r="K151" s="120">
        <v>837</v>
      </c>
      <c r="L151" s="118"/>
      <c r="M151" s="118"/>
      <c r="N151" s="118"/>
      <c r="O151" s="118"/>
      <c r="P151" s="118"/>
      <c r="Q151" s="118"/>
      <c r="R151" s="121"/>
      <c r="T151" s="122"/>
      <c r="U151" s="118"/>
      <c r="V151" s="118"/>
      <c r="W151" s="118"/>
      <c r="X151" s="118"/>
      <c r="Y151" s="118"/>
      <c r="Z151" s="118"/>
      <c r="AA151" s="123"/>
      <c r="AT151" s="124" t="s">
        <v>106</v>
      </c>
      <c r="AU151" s="124" t="s">
        <v>54</v>
      </c>
      <c r="AV151" s="7" t="s">
        <v>105</v>
      </c>
      <c r="AW151" s="7" t="s">
        <v>21</v>
      </c>
      <c r="AX151" s="7" t="s">
        <v>45</v>
      </c>
      <c r="AY151" s="124" t="s">
        <v>100</v>
      </c>
    </row>
    <row r="152" spans="2:65" s="1" customFormat="1" ht="28.9" customHeight="1" x14ac:dyDescent="0.3">
      <c r="B152" s="73"/>
      <c r="C152" s="102" t="s">
        <v>118</v>
      </c>
      <c r="D152" s="102" t="s">
        <v>101</v>
      </c>
      <c r="E152" s="103" t="s">
        <v>119</v>
      </c>
      <c r="F152" s="153" t="s">
        <v>120</v>
      </c>
      <c r="G152" s="153"/>
      <c r="H152" s="153"/>
      <c r="I152" s="153"/>
      <c r="J152" s="104" t="s">
        <v>104</v>
      </c>
      <c r="K152" s="105">
        <v>308.27499999999998</v>
      </c>
      <c r="L152" s="154">
        <v>0</v>
      </c>
      <c r="M152" s="154"/>
      <c r="N152" s="155">
        <f>ROUND(L152*K152,2)</f>
        <v>0</v>
      </c>
      <c r="O152" s="155"/>
      <c r="P152" s="155"/>
      <c r="Q152" s="155"/>
      <c r="R152" s="76"/>
      <c r="T152" s="106" t="s">
        <v>1</v>
      </c>
      <c r="U152" s="29" t="s">
        <v>27</v>
      </c>
      <c r="V152" s="25"/>
      <c r="W152" s="107">
        <f>V152*K152</f>
        <v>0</v>
      </c>
      <c r="X152" s="107">
        <v>0</v>
      </c>
      <c r="Y152" s="107">
        <f>X152*K152</f>
        <v>0</v>
      </c>
      <c r="Z152" s="107">
        <v>0</v>
      </c>
      <c r="AA152" s="108">
        <f>Z152*K152</f>
        <v>0</v>
      </c>
      <c r="AR152" s="12" t="s">
        <v>105</v>
      </c>
      <c r="AT152" s="12" t="s">
        <v>101</v>
      </c>
      <c r="AU152" s="12" t="s">
        <v>54</v>
      </c>
      <c r="AY152" s="12" t="s">
        <v>100</v>
      </c>
      <c r="BE152" s="53">
        <f>IF(U152="základní",N152,0)</f>
        <v>0</v>
      </c>
      <c r="BF152" s="53">
        <f>IF(U152="snížená",N152,0)</f>
        <v>0</v>
      </c>
      <c r="BG152" s="53">
        <f>IF(U152="zákl. přenesená",N152,0)</f>
        <v>0</v>
      </c>
      <c r="BH152" s="53">
        <f>IF(U152="sníž. přenesená",N152,0)</f>
        <v>0</v>
      </c>
      <c r="BI152" s="53">
        <f>IF(U152="nulová",N152,0)</f>
        <v>0</v>
      </c>
      <c r="BJ152" s="12" t="s">
        <v>45</v>
      </c>
      <c r="BK152" s="53">
        <f>ROUND(L152*K152,2)</f>
        <v>0</v>
      </c>
      <c r="BL152" s="12" t="s">
        <v>105</v>
      </c>
      <c r="BM152" s="12" t="s">
        <v>293</v>
      </c>
    </row>
    <row r="153" spans="2:65" s="6" customFormat="1" ht="20.45" customHeight="1" x14ac:dyDescent="0.3">
      <c r="B153" s="109"/>
      <c r="C153" s="110"/>
      <c r="D153" s="110"/>
      <c r="E153" s="111" t="s">
        <v>1</v>
      </c>
      <c r="F153" s="149" t="s">
        <v>294</v>
      </c>
      <c r="G153" s="150"/>
      <c r="H153" s="150"/>
      <c r="I153" s="150"/>
      <c r="J153" s="110"/>
      <c r="K153" s="112">
        <v>236</v>
      </c>
      <c r="L153" s="110"/>
      <c r="M153" s="110"/>
      <c r="N153" s="110"/>
      <c r="O153" s="110"/>
      <c r="P153" s="110"/>
      <c r="Q153" s="110"/>
      <c r="R153" s="113"/>
      <c r="T153" s="114"/>
      <c r="U153" s="110"/>
      <c r="V153" s="110"/>
      <c r="W153" s="110"/>
      <c r="X153" s="110"/>
      <c r="Y153" s="110"/>
      <c r="Z153" s="110"/>
      <c r="AA153" s="115"/>
      <c r="AT153" s="116" t="s">
        <v>106</v>
      </c>
      <c r="AU153" s="116" t="s">
        <v>54</v>
      </c>
      <c r="AV153" s="6" t="s">
        <v>54</v>
      </c>
      <c r="AW153" s="6" t="s">
        <v>21</v>
      </c>
      <c r="AX153" s="6" t="s">
        <v>44</v>
      </c>
      <c r="AY153" s="116" t="s">
        <v>100</v>
      </c>
    </row>
    <row r="154" spans="2:65" s="6" customFormat="1" ht="20.45" customHeight="1" x14ac:dyDescent="0.3">
      <c r="B154" s="109"/>
      <c r="C154" s="110"/>
      <c r="D154" s="110"/>
      <c r="E154" s="111" t="s">
        <v>1</v>
      </c>
      <c r="F154" s="165" t="s">
        <v>295</v>
      </c>
      <c r="G154" s="166"/>
      <c r="H154" s="166"/>
      <c r="I154" s="166"/>
      <c r="J154" s="110"/>
      <c r="K154" s="112">
        <v>24.5</v>
      </c>
      <c r="L154" s="110"/>
      <c r="M154" s="110"/>
      <c r="N154" s="110"/>
      <c r="O154" s="110"/>
      <c r="P154" s="110"/>
      <c r="Q154" s="110"/>
      <c r="R154" s="113"/>
      <c r="T154" s="114"/>
      <c r="U154" s="110"/>
      <c r="V154" s="110"/>
      <c r="W154" s="110"/>
      <c r="X154" s="110"/>
      <c r="Y154" s="110"/>
      <c r="Z154" s="110"/>
      <c r="AA154" s="115"/>
      <c r="AT154" s="116" t="s">
        <v>106</v>
      </c>
      <c r="AU154" s="116" t="s">
        <v>54</v>
      </c>
      <c r="AV154" s="6" t="s">
        <v>54</v>
      </c>
      <c r="AW154" s="6" t="s">
        <v>21</v>
      </c>
      <c r="AX154" s="6" t="s">
        <v>44</v>
      </c>
      <c r="AY154" s="116" t="s">
        <v>100</v>
      </c>
    </row>
    <row r="155" spans="2:65" s="6" customFormat="1" ht="20.45" customHeight="1" x14ac:dyDescent="0.3">
      <c r="B155" s="109"/>
      <c r="C155" s="110"/>
      <c r="D155" s="110"/>
      <c r="E155" s="111" t="s">
        <v>1</v>
      </c>
      <c r="F155" s="165" t="s">
        <v>296</v>
      </c>
      <c r="G155" s="166"/>
      <c r="H155" s="166"/>
      <c r="I155" s="166"/>
      <c r="J155" s="110"/>
      <c r="K155" s="112">
        <v>47.774999999999999</v>
      </c>
      <c r="L155" s="110"/>
      <c r="M155" s="110"/>
      <c r="N155" s="110"/>
      <c r="O155" s="110"/>
      <c r="P155" s="110"/>
      <c r="Q155" s="110"/>
      <c r="R155" s="113"/>
      <c r="T155" s="114"/>
      <c r="U155" s="110"/>
      <c r="V155" s="110"/>
      <c r="W155" s="110"/>
      <c r="X155" s="110"/>
      <c r="Y155" s="110"/>
      <c r="Z155" s="110"/>
      <c r="AA155" s="115"/>
      <c r="AT155" s="116" t="s">
        <v>106</v>
      </c>
      <c r="AU155" s="116" t="s">
        <v>54</v>
      </c>
      <c r="AV155" s="6" t="s">
        <v>54</v>
      </c>
      <c r="AW155" s="6" t="s">
        <v>21</v>
      </c>
      <c r="AX155" s="6" t="s">
        <v>44</v>
      </c>
      <c r="AY155" s="116" t="s">
        <v>100</v>
      </c>
    </row>
    <row r="156" spans="2:65" s="7" customFormat="1" ht="20.45" customHeight="1" x14ac:dyDescent="0.3">
      <c r="B156" s="117"/>
      <c r="C156" s="118"/>
      <c r="D156" s="118"/>
      <c r="E156" s="119" t="s">
        <v>1</v>
      </c>
      <c r="F156" s="151" t="s">
        <v>107</v>
      </c>
      <c r="G156" s="152"/>
      <c r="H156" s="152"/>
      <c r="I156" s="152"/>
      <c r="J156" s="118"/>
      <c r="K156" s="120">
        <v>308.27499999999998</v>
      </c>
      <c r="L156" s="118"/>
      <c r="M156" s="118"/>
      <c r="N156" s="118"/>
      <c r="O156" s="118"/>
      <c r="P156" s="118"/>
      <c r="Q156" s="118"/>
      <c r="R156" s="121"/>
      <c r="T156" s="122"/>
      <c r="U156" s="118"/>
      <c r="V156" s="118"/>
      <c r="W156" s="118"/>
      <c r="X156" s="118"/>
      <c r="Y156" s="118"/>
      <c r="Z156" s="118"/>
      <c r="AA156" s="123"/>
      <c r="AT156" s="124" t="s">
        <v>106</v>
      </c>
      <c r="AU156" s="124" t="s">
        <v>54</v>
      </c>
      <c r="AV156" s="7" t="s">
        <v>105</v>
      </c>
      <c r="AW156" s="7" t="s">
        <v>21</v>
      </c>
      <c r="AX156" s="7" t="s">
        <v>45</v>
      </c>
      <c r="AY156" s="124" t="s">
        <v>100</v>
      </c>
    </row>
    <row r="157" spans="2:65" s="1" customFormat="1" ht="28.9" customHeight="1" x14ac:dyDescent="0.3">
      <c r="B157" s="73"/>
      <c r="C157" s="102" t="s">
        <v>121</v>
      </c>
      <c r="D157" s="102" t="s">
        <v>101</v>
      </c>
      <c r="E157" s="103" t="s">
        <v>122</v>
      </c>
      <c r="F157" s="153" t="s">
        <v>123</v>
      </c>
      <c r="G157" s="153"/>
      <c r="H157" s="153"/>
      <c r="I157" s="153"/>
      <c r="J157" s="104" t="s">
        <v>104</v>
      </c>
      <c r="K157" s="105">
        <v>506.43</v>
      </c>
      <c r="L157" s="154">
        <v>0</v>
      </c>
      <c r="M157" s="154"/>
      <c r="N157" s="155">
        <f>ROUND(L157*K157,2)</f>
        <v>0</v>
      </c>
      <c r="O157" s="155"/>
      <c r="P157" s="155"/>
      <c r="Q157" s="155"/>
      <c r="R157" s="76"/>
      <c r="T157" s="106" t="s">
        <v>1</v>
      </c>
      <c r="U157" s="29" t="s">
        <v>27</v>
      </c>
      <c r="V157" s="25"/>
      <c r="W157" s="107">
        <f>V157*K157</f>
        <v>0</v>
      </c>
      <c r="X157" s="107">
        <v>0</v>
      </c>
      <c r="Y157" s="107">
        <f>X157*K157</f>
        <v>0</v>
      </c>
      <c r="Z157" s="107">
        <v>0</v>
      </c>
      <c r="AA157" s="108">
        <f>Z157*K157</f>
        <v>0</v>
      </c>
      <c r="AR157" s="12" t="s">
        <v>105</v>
      </c>
      <c r="AT157" s="12" t="s">
        <v>101</v>
      </c>
      <c r="AU157" s="12" t="s">
        <v>54</v>
      </c>
      <c r="AY157" s="12" t="s">
        <v>100</v>
      </c>
      <c r="BE157" s="53">
        <f>IF(U157="základní",N157,0)</f>
        <v>0</v>
      </c>
      <c r="BF157" s="53">
        <f>IF(U157="snížená",N157,0)</f>
        <v>0</v>
      </c>
      <c r="BG157" s="53">
        <f>IF(U157="zákl. přenesená",N157,0)</f>
        <v>0</v>
      </c>
      <c r="BH157" s="53">
        <f>IF(U157="sníž. přenesená",N157,0)</f>
        <v>0</v>
      </c>
      <c r="BI157" s="53">
        <f>IF(U157="nulová",N157,0)</f>
        <v>0</v>
      </c>
      <c r="BJ157" s="12" t="s">
        <v>45</v>
      </c>
      <c r="BK157" s="53">
        <f>ROUND(L157*K157,2)</f>
        <v>0</v>
      </c>
      <c r="BL157" s="12" t="s">
        <v>105</v>
      </c>
      <c r="BM157" s="12" t="s">
        <v>297</v>
      </c>
    </row>
    <row r="158" spans="2:65" s="6" customFormat="1" ht="20.45" customHeight="1" x14ac:dyDescent="0.3">
      <c r="B158" s="109"/>
      <c r="C158" s="110"/>
      <c r="D158" s="110"/>
      <c r="E158" s="111" t="s">
        <v>1</v>
      </c>
      <c r="F158" s="149" t="s">
        <v>298</v>
      </c>
      <c r="G158" s="150"/>
      <c r="H158" s="150"/>
      <c r="I158" s="150"/>
      <c r="J158" s="110"/>
      <c r="K158" s="112">
        <v>394.5</v>
      </c>
      <c r="L158" s="110"/>
      <c r="M158" s="110"/>
      <c r="N158" s="110"/>
      <c r="O158" s="110"/>
      <c r="P158" s="110"/>
      <c r="Q158" s="110"/>
      <c r="R158" s="113"/>
      <c r="T158" s="114"/>
      <c r="U158" s="110"/>
      <c r="V158" s="110"/>
      <c r="W158" s="110"/>
      <c r="X158" s="110"/>
      <c r="Y158" s="110"/>
      <c r="Z158" s="110"/>
      <c r="AA158" s="115"/>
      <c r="AT158" s="116" t="s">
        <v>106</v>
      </c>
      <c r="AU158" s="116" t="s">
        <v>54</v>
      </c>
      <c r="AV158" s="6" t="s">
        <v>54</v>
      </c>
      <c r="AW158" s="6" t="s">
        <v>21</v>
      </c>
      <c r="AX158" s="6" t="s">
        <v>44</v>
      </c>
      <c r="AY158" s="116" t="s">
        <v>100</v>
      </c>
    </row>
    <row r="159" spans="2:65" s="6" customFormat="1" ht="20.45" customHeight="1" x14ac:dyDescent="0.3">
      <c r="B159" s="109"/>
      <c r="C159" s="110"/>
      <c r="D159" s="110"/>
      <c r="E159" s="111" t="s">
        <v>1</v>
      </c>
      <c r="F159" s="165" t="s">
        <v>299</v>
      </c>
      <c r="G159" s="166"/>
      <c r="H159" s="166"/>
      <c r="I159" s="166"/>
      <c r="J159" s="110"/>
      <c r="K159" s="112">
        <v>23.204999999999998</v>
      </c>
      <c r="L159" s="110"/>
      <c r="M159" s="110"/>
      <c r="N159" s="110"/>
      <c r="O159" s="110"/>
      <c r="P159" s="110"/>
      <c r="Q159" s="110"/>
      <c r="R159" s="113"/>
      <c r="T159" s="114"/>
      <c r="U159" s="110"/>
      <c r="V159" s="110"/>
      <c r="W159" s="110"/>
      <c r="X159" s="110"/>
      <c r="Y159" s="110"/>
      <c r="Z159" s="110"/>
      <c r="AA159" s="115"/>
      <c r="AT159" s="116" t="s">
        <v>106</v>
      </c>
      <c r="AU159" s="116" t="s">
        <v>54</v>
      </c>
      <c r="AV159" s="6" t="s">
        <v>54</v>
      </c>
      <c r="AW159" s="6" t="s">
        <v>21</v>
      </c>
      <c r="AX159" s="6" t="s">
        <v>44</v>
      </c>
      <c r="AY159" s="116" t="s">
        <v>100</v>
      </c>
    </row>
    <row r="160" spans="2:65" s="6" customFormat="1" ht="20.45" customHeight="1" x14ac:dyDescent="0.3">
      <c r="B160" s="109"/>
      <c r="C160" s="110"/>
      <c r="D160" s="110"/>
      <c r="E160" s="111" t="s">
        <v>1</v>
      </c>
      <c r="F160" s="165" t="s">
        <v>300</v>
      </c>
      <c r="G160" s="166"/>
      <c r="H160" s="166"/>
      <c r="I160" s="166"/>
      <c r="J160" s="110"/>
      <c r="K160" s="112">
        <v>88.724999999999994</v>
      </c>
      <c r="L160" s="110"/>
      <c r="M160" s="110"/>
      <c r="N160" s="110"/>
      <c r="O160" s="110"/>
      <c r="P160" s="110"/>
      <c r="Q160" s="110"/>
      <c r="R160" s="113"/>
      <c r="T160" s="114"/>
      <c r="U160" s="110"/>
      <c r="V160" s="110"/>
      <c r="W160" s="110"/>
      <c r="X160" s="110"/>
      <c r="Y160" s="110"/>
      <c r="Z160" s="110"/>
      <c r="AA160" s="115"/>
      <c r="AT160" s="116" t="s">
        <v>106</v>
      </c>
      <c r="AU160" s="116" t="s">
        <v>54</v>
      </c>
      <c r="AV160" s="6" t="s">
        <v>54</v>
      </c>
      <c r="AW160" s="6" t="s">
        <v>21</v>
      </c>
      <c r="AX160" s="6" t="s">
        <v>44</v>
      </c>
      <c r="AY160" s="116" t="s">
        <v>100</v>
      </c>
    </row>
    <row r="161" spans="2:65" s="7" customFormat="1" ht="20.45" customHeight="1" x14ac:dyDescent="0.3">
      <c r="B161" s="117"/>
      <c r="C161" s="118"/>
      <c r="D161" s="118"/>
      <c r="E161" s="119" t="s">
        <v>1</v>
      </c>
      <c r="F161" s="151" t="s">
        <v>107</v>
      </c>
      <c r="G161" s="152"/>
      <c r="H161" s="152"/>
      <c r="I161" s="152"/>
      <c r="J161" s="118"/>
      <c r="K161" s="120">
        <v>506.43</v>
      </c>
      <c r="L161" s="118"/>
      <c r="M161" s="118"/>
      <c r="N161" s="118"/>
      <c r="O161" s="118"/>
      <c r="P161" s="118"/>
      <c r="Q161" s="118"/>
      <c r="R161" s="121"/>
      <c r="T161" s="122"/>
      <c r="U161" s="118"/>
      <c r="V161" s="118"/>
      <c r="W161" s="118"/>
      <c r="X161" s="118"/>
      <c r="Y161" s="118"/>
      <c r="Z161" s="118"/>
      <c r="AA161" s="123"/>
      <c r="AT161" s="124" t="s">
        <v>106</v>
      </c>
      <c r="AU161" s="124" t="s">
        <v>54</v>
      </c>
      <c r="AV161" s="7" t="s">
        <v>105</v>
      </c>
      <c r="AW161" s="7" t="s">
        <v>21</v>
      </c>
      <c r="AX161" s="7" t="s">
        <v>45</v>
      </c>
      <c r="AY161" s="124" t="s">
        <v>100</v>
      </c>
    </row>
    <row r="162" spans="2:65" s="1" customFormat="1" ht="28.9" customHeight="1" x14ac:dyDescent="0.3">
      <c r="B162" s="73"/>
      <c r="C162" s="102" t="s">
        <v>124</v>
      </c>
      <c r="D162" s="102" t="s">
        <v>101</v>
      </c>
      <c r="E162" s="103" t="s">
        <v>125</v>
      </c>
      <c r="F162" s="153" t="s">
        <v>126</v>
      </c>
      <c r="G162" s="153"/>
      <c r="H162" s="153"/>
      <c r="I162" s="153"/>
      <c r="J162" s="104" t="s">
        <v>104</v>
      </c>
      <c r="K162" s="105">
        <v>308.27499999999998</v>
      </c>
      <c r="L162" s="154">
        <v>0</v>
      </c>
      <c r="M162" s="154"/>
      <c r="N162" s="155">
        <f>ROUND(L162*K162,2)</f>
        <v>0</v>
      </c>
      <c r="O162" s="155"/>
      <c r="P162" s="155"/>
      <c r="Q162" s="155"/>
      <c r="R162" s="76"/>
      <c r="T162" s="106" t="s">
        <v>1</v>
      </c>
      <c r="U162" s="29" t="s">
        <v>27</v>
      </c>
      <c r="V162" s="25"/>
      <c r="W162" s="107">
        <f>V162*K162</f>
        <v>0</v>
      </c>
      <c r="X162" s="107">
        <v>0</v>
      </c>
      <c r="Y162" s="107">
        <f>X162*K162</f>
        <v>0</v>
      </c>
      <c r="Z162" s="107">
        <v>0</v>
      </c>
      <c r="AA162" s="108">
        <f>Z162*K162</f>
        <v>0</v>
      </c>
      <c r="AR162" s="12" t="s">
        <v>105</v>
      </c>
      <c r="AT162" s="12" t="s">
        <v>101</v>
      </c>
      <c r="AU162" s="12" t="s">
        <v>54</v>
      </c>
      <c r="AY162" s="12" t="s">
        <v>100</v>
      </c>
      <c r="BE162" s="53">
        <f>IF(U162="základní",N162,0)</f>
        <v>0</v>
      </c>
      <c r="BF162" s="53">
        <f>IF(U162="snížená",N162,0)</f>
        <v>0</v>
      </c>
      <c r="BG162" s="53">
        <f>IF(U162="zákl. přenesená",N162,0)</f>
        <v>0</v>
      </c>
      <c r="BH162" s="53">
        <f>IF(U162="sníž. přenesená",N162,0)</f>
        <v>0</v>
      </c>
      <c r="BI162" s="53">
        <f>IF(U162="nulová",N162,0)</f>
        <v>0</v>
      </c>
      <c r="BJ162" s="12" t="s">
        <v>45</v>
      </c>
      <c r="BK162" s="53">
        <f>ROUND(L162*K162,2)</f>
        <v>0</v>
      </c>
      <c r="BL162" s="12" t="s">
        <v>105</v>
      </c>
      <c r="BM162" s="12" t="s">
        <v>301</v>
      </c>
    </row>
    <row r="163" spans="2:65" s="6" customFormat="1" ht="20.45" customHeight="1" x14ac:dyDescent="0.3">
      <c r="B163" s="109"/>
      <c r="C163" s="110"/>
      <c r="D163" s="110"/>
      <c r="E163" s="111" t="s">
        <v>1</v>
      </c>
      <c r="F163" s="149" t="s">
        <v>302</v>
      </c>
      <c r="G163" s="150"/>
      <c r="H163" s="150"/>
      <c r="I163" s="150"/>
      <c r="J163" s="110"/>
      <c r="K163" s="112">
        <v>308.27499999999998</v>
      </c>
      <c r="L163" s="110"/>
      <c r="M163" s="110"/>
      <c r="N163" s="110"/>
      <c r="O163" s="110"/>
      <c r="P163" s="110"/>
      <c r="Q163" s="110"/>
      <c r="R163" s="113"/>
      <c r="T163" s="114"/>
      <c r="U163" s="110"/>
      <c r="V163" s="110"/>
      <c r="W163" s="110"/>
      <c r="X163" s="110"/>
      <c r="Y163" s="110"/>
      <c r="Z163" s="110"/>
      <c r="AA163" s="115"/>
      <c r="AT163" s="116" t="s">
        <v>106</v>
      </c>
      <c r="AU163" s="116" t="s">
        <v>54</v>
      </c>
      <c r="AV163" s="6" t="s">
        <v>54</v>
      </c>
      <c r="AW163" s="6" t="s">
        <v>21</v>
      </c>
      <c r="AX163" s="6" t="s">
        <v>44</v>
      </c>
      <c r="AY163" s="116" t="s">
        <v>100</v>
      </c>
    </row>
    <row r="164" spans="2:65" s="7" customFormat="1" ht="20.45" customHeight="1" x14ac:dyDescent="0.3">
      <c r="B164" s="117"/>
      <c r="C164" s="118"/>
      <c r="D164" s="118"/>
      <c r="E164" s="119" t="s">
        <v>1</v>
      </c>
      <c r="F164" s="151" t="s">
        <v>107</v>
      </c>
      <c r="G164" s="152"/>
      <c r="H164" s="152"/>
      <c r="I164" s="152"/>
      <c r="J164" s="118"/>
      <c r="K164" s="120">
        <v>308.27499999999998</v>
      </c>
      <c r="L164" s="118"/>
      <c r="M164" s="118"/>
      <c r="N164" s="118"/>
      <c r="O164" s="118"/>
      <c r="P164" s="118"/>
      <c r="Q164" s="118"/>
      <c r="R164" s="121"/>
      <c r="T164" s="122"/>
      <c r="U164" s="118"/>
      <c r="V164" s="118"/>
      <c r="W164" s="118"/>
      <c r="X164" s="118"/>
      <c r="Y164" s="118"/>
      <c r="Z164" s="118"/>
      <c r="AA164" s="123"/>
      <c r="AT164" s="124" t="s">
        <v>106</v>
      </c>
      <c r="AU164" s="124" t="s">
        <v>54</v>
      </c>
      <c r="AV164" s="7" t="s">
        <v>105</v>
      </c>
      <c r="AW164" s="7" t="s">
        <v>21</v>
      </c>
      <c r="AX164" s="7" t="s">
        <v>45</v>
      </c>
      <c r="AY164" s="124" t="s">
        <v>100</v>
      </c>
    </row>
    <row r="165" spans="2:65" s="1" customFormat="1" ht="20.45" customHeight="1" x14ac:dyDescent="0.3">
      <c r="B165" s="73"/>
      <c r="C165" s="102" t="s">
        <v>127</v>
      </c>
      <c r="D165" s="102" t="s">
        <v>101</v>
      </c>
      <c r="E165" s="103" t="s">
        <v>128</v>
      </c>
      <c r="F165" s="153" t="s">
        <v>129</v>
      </c>
      <c r="G165" s="153"/>
      <c r="H165" s="153"/>
      <c r="I165" s="153"/>
      <c r="J165" s="104" t="s">
        <v>104</v>
      </c>
      <c r="K165" s="105">
        <v>506.43</v>
      </c>
      <c r="L165" s="154">
        <v>0</v>
      </c>
      <c r="M165" s="154"/>
      <c r="N165" s="155">
        <f>ROUND(L165*K165,2)</f>
        <v>0</v>
      </c>
      <c r="O165" s="155"/>
      <c r="P165" s="155"/>
      <c r="Q165" s="155"/>
      <c r="R165" s="76"/>
      <c r="T165" s="106" t="s">
        <v>1</v>
      </c>
      <c r="U165" s="29" t="s">
        <v>27</v>
      </c>
      <c r="V165" s="25"/>
      <c r="W165" s="107">
        <f>V165*K165</f>
        <v>0</v>
      </c>
      <c r="X165" s="107">
        <v>0</v>
      </c>
      <c r="Y165" s="107">
        <f>X165*K165</f>
        <v>0</v>
      </c>
      <c r="Z165" s="107">
        <v>0</v>
      </c>
      <c r="AA165" s="108">
        <f>Z165*K165</f>
        <v>0</v>
      </c>
      <c r="AR165" s="12" t="s">
        <v>105</v>
      </c>
      <c r="AT165" s="12" t="s">
        <v>101</v>
      </c>
      <c r="AU165" s="12" t="s">
        <v>54</v>
      </c>
      <c r="AY165" s="12" t="s">
        <v>100</v>
      </c>
      <c r="BE165" s="53">
        <f>IF(U165="základní",N165,0)</f>
        <v>0</v>
      </c>
      <c r="BF165" s="53">
        <f>IF(U165="snížená",N165,0)</f>
        <v>0</v>
      </c>
      <c r="BG165" s="53">
        <f>IF(U165="zákl. přenesená",N165,0)</f>
        <v>0</v>
      </c>
      <c r="BH165" s="53">
        <f>IF(U165="sníž. přenesená",N165,0)</f>
        <v>0</v>
      </c>
      <c r="BI165" s="53">
        <f>IF(U165="nulová",N165,0)</f>
        <v>0</v>
      </c>
      <c r="BJ165" s="12" t="s">
        <v>45</v>
      </c>
      <c r="BK165" s="53">
        <f>ROUND(L165*K165,2)</f>
        <v>0</v>
      </c>
      <c r="BL165" s="12" t="s">
        <v>105</v>
      </c>
      <c r="BM165" s="12" t="s">
        <v>303</v>
      </c>
    </row>
    <row r="166" spans="2:65" s="6" customFormat="1" ht="20.45" customHeight="1" x14ac:dyDescent="0.3">
      <c r="B166" s="109"/>
      <c r="C166" s="110"/>
      <c r="D166" s="110"/>
      <c r="E166" s="111" t="s">
        <v>1</v>
      </c>
      <c r="F166" s="149" t="s">
        <v>304</v>
      </c>
      <c r="G166" s="150"/>
      <c r="H166" s="150"/>
      <c r="I166" s="150"/>
      <c r="J166" s="110"/>
      <c r="K166" s="112">
        <v>506.43</v>
      </c>
      <c r="L166" s="110"/>
      <c r="M166" s="110"/>
      <c r="N166" s="110"/>
      <c r="O166" s="110"/>
      <c r="P166" s="110"/>
      <c r="Q166" s="110"/>
      <c r="R166" s="113"/>
      <c r="T166" s="114"/>
      <c r="U166" s="110"/>
      <c r="V166" s="110"/>
      <c r="W166" s="110"/>
      <c r="X166" s="110"/>
      <c r="Y166" s="110"/>
      <c r="Z166" s="110"/>
      <c r="AA166" s="115"/>
      <c r="AT166" s="116" t="s">
        <v>106</v>
      </c>
      <c r="AU166" s="116" t="s">
        <v>54</v>
      </c>
      <c r="AV166" s="6" t="s">
        <v>54</v>
      </c>
      <c r="AW166" s="6" t="s">
        <v>21</v>
      </c>
      <c r="AX166" s="6" t="s">
        <v>44</v>
      </c>
      <c r="AY166" s="116" t="s">
        <v>100</v>
      </c>
    </row>
    <row r="167" spans="2:65" s="7" customFormat="1" ht="20.45" customHeight="1" x14ac:dyDescent="0.3">
      <c r="B167" s="117"/>
      <c r="C167" s="118"/>
      <c r="D167" s="118"/>
      <c r="E167" s="119" t="s">
        <v>1</v>
      </c>
      <c r="F167" s="151" t="s">
        <v>107</v>
      </c>
      <c r="G167" s="152"/>
      <c r="H167" s="152"/>
      <c r="I167" s="152"/>
      <c r="J167" s="118"/>
      <c r="K167" s="120">
        <v>506.43</v>
      </c>
      <c r="L167" s="118"/>
      <c r="M167" s="118"/>
      <c r="N167" s="118"/>
      <c r="O167" s="118"/>
      <c r="P167" s="118"/>
      <c r="Q167" s="118"/>
      <c r="R167" s="121"/>
      <c r="T167" s="122"/>
      <c r="U167" s="118"/>
      <c r="V167" s="118"/>
      <c r="W167" s="118"/>
      <c r="X167" s="118"/>
      <c r="Y167" s="118"/>
      <c r="Z167" s="118"/>
      <c r="AA167" s="123"/>
      <c r="AT167" s="124" t="s">
        <v>106</v>
      </c>
      <c r="AU167" s="124" t="s">
        <v>54</v>
      </c>
      <c r="AV167" s="7" t="s">
        <v>105</v>
      </c>
      <c r="AW167" s="7" t="s">
        <v>21</v>
      </c>
      <c r="AX167" s="7" t="s">
        <v>45</v>
      </c>
      <c r="AY167" s="124" t="s">
        <v>100</v>
      </c>
    </row>
    <row r="168" spans="2:65" s="1" customFormat="1" ht="28.9" customHeight="1" x14ac:dyDescent="0.3">
      <c r="B168" s="73"/>
      <c r="C168" s="102" t="s">
        <v>130</v>
      </c>
      <c r="D168" s="102" t="s">
        <v>101</v>
      </c>
      <c r="E168" s="103" t="s">
        <v>131</v>
      </c>
      <c r="F168" s="153" t="s">
        <v>132</v>
      </c>
      <c r="G168" s="153"/>
      <c r="H168" s="153"/>
      <c r="I168" s="153"/>
      <c r="J168" s="104" t="s">
        <v>104</v>
      </c>
      <c r="K168" s="105">
        <v>308.27499999999998</v>
      </c>
      <c r="L168" s="154">
        <v>0</v>
      </c>
      <c r="M168" s="154"/>
      <c r="N168" s="155">
        <f>ROUND(L168*K168,2)</f>
        <v>0</v>
      </c>
      <c r="O168" s="155"/>
      <c r="P168" s="155"/>
      <c r="Q168" s="155"/>
      <c r="R168" s="76"/>
      <c r="T168" s="106" t="s">
        <v>1</v>
      </c>
      <c r="U168" s="29" t="s">
        <v>27</v>
      </c>
      <c r="V168" s="25"/>
      <c r="W168" s="107">
        <f>V168*K168</f>
        <v>0</v>
      </c>
      <c r="X168" s="107">
        <v>0</v>
      </c>
      <c r="Y168" s="107">
        <f>X168*K168</f>
        <v>0</v>
      </c>
      <c r="Z168" s="107">
        <v>0</v>
      </c>
      <c r="AA168" s="108">
        <f>Z168*K168</f>
        <v>0</v>
      </c>
      <c r="AR168" s="12" t="s">
        <v>105</v>
      </c>
      <c r="AT168" s="12" t="s">
        <v>101</v>
      </c>
      <c r="AU168" s="12" t="s">
        <v>54</v>
      </c>
      <c r="AY168" s="12" t="s">
        <v>100</v>
      </c>
      <c r="BE168" s="53">
        <f>IF(U168="základní",N168,0)</f>
        <v>0</v>
      </c>
      <c r="BF168" s="53">
        <f>IF(U168="snížená",N168,0)</f>
        <v>0</v>
      </c>
      <c r="BG168" s="53">
        <f>IF(U168="zákl. přenesená",N168,0)</f>
        <v>0</v>
      </c>
      <c r="BH168" s="53">
        <f>IF(U168="sníž. přenesená",N168,0)</f>
        <v>0</v>
      </c>
      <c r="BI168" s="53">
        <f>IF(U168="nulová",N168,0)</f>
        <v>0</v>
      </c>
      <c r="BJ168" s="12" t="s">
        <v>45</v>
      </c>
      <c r="BK168" s="53">
        <f>ROUND(L168*K168,2)</f>
        <v>0</v>
      </c>
      <c r="BL168" s="12" t="s">
        <v>105</v>
      </c>
      <c r="BM168" s="12" t="s">
        <v>305</v>
      </c>
    </row>
    <row r="169" spans="2:65" s="6" customFormat="1" ht="20.45" customHeight="1" x14ac:dyDescent="0.3">
      <c r="B169" s="109"/>
      <c r="C169" s="110"/>
      <c r="D169" s="110"/>
      <c r="E169" s="111" t="s">
        <v>1</v>
      </c>
      <c r="F169" s="149" t="s">
        <v>302</v>
      </c>
      <c r="G169" s="150"/>
      <c r="H169" s="150"/>
      <c r="I169" s="150"/>
      <c r="J169" s="110"/>
      <c r="K169" s="112">
        <v>308.27499999999998</v>
      </c>
      <c r="L169" s="110"/>
      <c r="M169" s="110"/>
      <c r="N169" s="110"/>
      <c r="O169" s="110"/>
      <c r="P169" s="110"/>
      <c r="Q169" s="110"/>
      <c r="R169" s="113"/>
      <c r="T169" s="114"/>
      <c r="U169" s="110"/>
      <c r="V169" s="110"/>
      <c r="W169" s="110"/>
      <c r="X169" s="110"/>
      <c r="Y169" s="110"/>
      <c r="Z169" s="110"/>
      <c r="AA169" s="115"/>
      <c r="AT169" s="116" t="s">
        <v>106</v>
      </c>
      <c r="AU169" s="116" t="s">
        <v>54</v>
      </c>
      <c r="AV169" s="6" t="s">
        <v>54</v>
      </c>
      <c r="AW169" s="6" t="s">
        <v>21</v>
      </c>
      <c r="AX169" s="6" t="s">
        <v>44</v>
      </c>
      <c r="AY169" s="116" t="s">
        <v>100</v>
      </c>
    </row>
    <row r="170" spans="2:65" s="7" customFormat="1" ht="20.45" customHeight="1" x14ac:dyDescent="0.3">
      <c r="B170" s="117"/>
      <c r="C170" s="118"/>
      <c r="D170" s="118"/>
      <c r="E170" s="119" t="s">
        <v>1</v>
      </c>
      <c r="F170" s="151" t="s">
        <v>107</v>
      </c>
      <c r="G170" s="152"/>
      <c r="H170" s="152"/>
      <c r="I170" s="152"/>
      <c r="J170" s="118"/>
      <c r="K170" s="120">
        <v>308.27499999999998</v>
      </c>
      <c r="L170" s="118"/>
      <c r="M170" s="118"/>
      <c r="N170" s="118"/>
      <c r="O170" s="118"/>
      <c r="P170" s="118"/>
      <c r="Q170" s="118"/>
      <c r="R170" s="121"/>
      <c r="T170" s="122"/>
      <c r="U170" s="118"/>
      <c r="V170" s="118"/>
      <c r="W170" s="118"/>
      <c r="X170" s="118"/>
      <c r="Y170" s="118"/>
      <c r="Z170" s="118"/>
      <c r="AA170" s="123"/>
      <c r="AT170" s="124" t="s">
        <v>106</v>
      </c>
      <c r="AU170" s="124" t="s">
        <v>54</v>
      </c>
      <c r="AV170" s="7" t="s">
        <v>105</v>
      </c>
      <c r="AW170" s="7" t="s">
        <v>21</v>
      </c>
      <c r="AX170" s="7" t="s">
        <v>45</v>
      </c>
      <c r="AY170" s="124" t="s">
        <v>100</v>
      </c>
    </row>
    <row r="171" spans="2:65" s="1" customFormat="1" ht="28.9" customHeight="1" x14ac:dyDescent="0.3">
      <c r="B171" s="73"/>
      <c r="C171" s="102" t="s">
        <v>133</v>
      </c>
      <c r="D171" s="102" t="s">
        <v>101</v>
      </c>
      <c r="E171" s="103" t="s">
        <v>134</v>
      </c>
      <c r="F171" s="153" t="s">
        <v>135</v>
      </c>
      <c r="G171" s="153"/>
      <c r="H171" s="153"/>
      <c r="I171" s="153"/>
      <c r="J171" s="104" t="s">
        <v>136</v>
      </c>
      <c r="K171" s="105">
        <v>495</v>
      </c>
      <c r="L171" s="154">
        <v>0</v>
      </c>
      <c r="M171" s="154"/>
      <c r="N171" s="155">
        <f>ROUND(L171*K171,2)</f>
        <v>0</v>
      </c>
      <c r="O171" s="155"/>
      <c r="P171" s="155"/>
      <c r="Q171" s="155"/>
      <c r="R171" s="76"/>
      <c r="T171" s="106" t="s">
        <v>1</v>
      </c>
      <c r="U171" s="29" t="s">
        <v>27</v>
      </c>
      <c r="V171" s="25"/>
      <c r="W171" s="107">
        <f>V171*K171</f>
        <v>0</v>
      </c>
      <c r="X171" s="107">
        <v>0</v>
      </c>
      <c r="Y171" s="107">
        <f>X171*K171</f>
        <v>0</v>
      </c>
      <c r="Z171" s="107">
        <v>0</v>
      </c>
      <c r="AA171" s="108">
        <f>Z171*K171</f>
        <v>0</v>
      </c>
      <c r="AR171" s="12" t="s">
        <v>105</v>
      </c>
      <c r="AT171" s="12" t="s">
        <v>101</v>
      </c>
      <c r="AU171" s="12" t="s">
        <v>54</v>
      </c>
      <c r="AY171" s="12" t="s">
        <v>100</v>
      </c>
      <c r="BE171" s="53">
        <f>IF(U171="základní",N171,0)</f>
        <v>0</v>
      </c>
      <c r="BF171" s="53">
        <f>IF(U171="snížená",N171,0)</f>
        <v>0</v>
      </c>
      <c r="BG171" s="53">
        <f>IF(U171="zákl. přenesená",N171,0)</f>
        <v>0</v>
      </c>
      <c r="BH171" s="53">
        <f>IF(U171="sníž. přenesená",N171,0)</f>
        <v>0</v>
      </c>
      <c r="BI171" s="53">
        <f>IF(U171="nulová",N171,0)</f>
        <v>0</v>
      </c>
      <c r="BJ171" s="12" t="s">
        <v>45</v>
      </c>
      <c r="BK171" s="53">
        <f>ROUND(L171*K171,2)</f>
        <v>0</v>
      </c>
      <c r="BL171" s="12" t="s">
        <v>105</v>
      </c>
      <c r="BM171" s="12" t="s">
        <v>306</v>
      </c>
    </row>
    <row r="172" spans="2:65" s="6" customFormat="1" ht="20.45" customHeight="1" x14ac:dyDescent="0.3">
      <c r="B172" s="109"/>
      <c r="C172" s="110"/>
      <c r="D172" s="110"/>
      <c r="E172" s="111" t="s">
        <v>1</v>
      </c>
      <c r="F172" s="149" t="s">
        <v>307</v>
      </c>
      <c r="G172" s="150"/>
      <c r="H172" s="150"/>
      <c r="I172" s="150"/>
      <c r="J172" s="110"/>
      <c r="K172" s="112">
        <v>425</v>
      </c>
      <c r="L172" s="110"/>
      <c r="M172" s="110"/>
      <c r="N172" s="110"/>
      <c r="O172" s="110"/>
      <c r="P172" s="110"/>
      <c r="Q172" s="110"/>
      <c r="R172" s="113"/>
      <c r="T172" s="114"/>
      <c r="U172" s="110"/>
      <c r="V172" s="110"/>
      <c r="W172" s="110"/>
      <c r="X172" s="110"/>
      <c r="Y172" s="110"/>
      <c r="Z172" s="110"/>
      <c r="AA172" s="115"/>
      <c r="AT172" s="116" t="s">
        <v>106</v>
      </c>
      <c r="AU172" s="116" t="s">
        <v>54</v>
      </c>
      <c r="AV172" s="6" t="s">
        <v>54</v>
      </c>
      <c r="AW172" s="6" t="s">
        <v>21</v>
      </c>
      <c r="AX172" s="6" t="s">
        <v>44</v>
      </c>
      <c r="AY172" s="116" t="s">
        <v>100</v>
      </c>
    </row>
    <row r="173" spans="2:65" s="6" customFormat="1" ht="20.45" customHeight="1" x14ac:dyDescent="0.3">
      <c r="B173" s="109"/>
      <c r="C173" s="110"/>
      <c r="D173" s="110"/>
      <c r="E173" s="111" t="s">
        <v>1</v>
      </c>
      <c r="F173" s="165" t="s">
        <v>308</v>
      </c>
      <c r="G173" s="166"/>
      <c r="H173" s="166"/>
      <c r="I173" s="166"/>
      <c r="J173" s="110"/>
      <c r="K173" s="112">
        <v>70</v>
      </c>
      <c r="L173" s="110"/>
      <c r="M173" s="110"/>
      <c r="N173" s="110"/>
      <c r="O173" s="110"/>
      <c r="P173" s="110"/>
      <c r="Q173" s="110"/>
      <c r="R173" s="113"/>
      <c r="T173" s="114"/>
      <c r="U173" s="110"/>
      <c r="V173" s="110"/>
      <c r="W173" s="110"/>
      <c r="X173" s="110"/>
      <c r="Y173" s="110"/>
      <c r="Z173" s="110"/>
      <c r="AA173" s="115"/>
      <c r="AT173" s="116" t="s">
        <v>106</v>
      </c>
      <c r="AU173" s="116" t="s">
        <v>54</v>
      </c>
      <c r="AV173" s="6" t="s">
        <v>54</v>
      </c>
      <c r="AW173" s="6" t="s">
        <v>21</v>
      </c>
      <c r="AX173" s="6" t="s">
        <v>44</v>
      </c>
      <c r="AY173" s="116" t="s">
        <v>100</v>
      </c>
    </row>
    <row r="174" spans="2:65" s="7" customFormat="1" ht="20.45" customHeight="1" x14ac:dyDescent="0.3">
      <c r="B174" s="117"/>
      <c r="C174" s="118"/>
      <c r="D174" s="118"/>
      <c r="E174" s="119" t="s">
        <v>1</v>
      </c>
      <c r="F174" s="151" t="s">
        <v>107</v>
      </c>
      <c r="G174" s="152"/>
      <c r="H174" s="152"/>
      <c r="I174" s="152"/>
      <c r="J174" s="118"/>
      <c r="K174" s="120">
        <v>495</v>
      </c>
      <c r="L174" s="118"/>
      <c r="M174" s="118"/>
      <c r="N174" s="118"/>
      <c r="O174" s="118"/>
      <c r="P174" s="118"/>
      <c r="Q174" s="118"/>
      <c r="R174" s="121"/>
      <c r="T174" s="122"/>
      <c r="U174" s="118"/>
      <c r="V174" s="118"/>
      <c r="W174" s="118"/>
      <c r="X174" s="118"/>
      <c r="Y174" s="118"/>
      <c r="Z174" s="118"/>
      <c r="AA174" s="123"/>
      <c r="AT174" s="124" t="s">
        <v>106</v>
      </c>
      <c r="AU174" s="124" t="s">
        <v>54</v>
      </c>
      <c r="AV174" s="7" t="s">
        <v>105</v>
      </c>
      <c r="AW174" s="7" t="s">
        <v>21</v>
      </c>
      <c r="AX174" s="7" t="s">
        <v>45</v>
      </c>
      <c r="AY174" s="124" t="s">
        <v>100</v>
      </c>
    </row>
    <row r="175" spans="2:65" s="5" customFormat="1" ht="29.85" customHeight="1" x14ac:dyDescent="0.3">
      <c r="B175" s="91"/>
      <c r="C175" s="92"/>
      <c r="D175" s="101" t="s">
        <v>66</v>
      </c>
      <c r="E175" s="101"/>
      <c r="F175" s="101"/>
      <c r="G175" s="101"/>
      <c r="H175" s="101"/>
      <c r="I175" s="101"/>
      <c r="J175" s="101"/>
      <c r="K175" s="101"/>
      <c r="L175" s="101"/>
      <c r="M175" s="101"/>
      <c r="N175" s="158">
        <f>BK175</f>
        <v>0</v>
      </c>
      <c r="O175" s="159"/>
      <c r="P175" s="159"/>
      <c r="Q175" s="159"/>
      <c r="R175" s="94"/>
      <c r="T175" s="95"/>
      <c r="U175" s="92"/>
      <c r="V175" s="92"/>
      <c r="W175" s="96">
        <f>SUM(W176:W227)</f>
        <v>0</v>
      </c>
      <c r="X175" s="92"/>
      <c r="Y175" s="96">
        <f>SUM(Y176:Y227)</f>
        <v>1238.5047983300001</v>
      </c>
      <c r="Z175" s="92"/>
      <c r="AA175" s="97">
        <f>SUM(AA176:AA227)</f>
        <v>0</v>
      </c>
      <c r="AR175" s="98" t="s">
        <v>45</v>
      </c>
      <c r="AT175" s="99" t="s">
        <v>43</v>
      </c>
      <c r="AU175" s="99" t="s">
        <v>45</v>
      </c>
      <c r="AY175" s="98" t="s">
        <v>100</v>
      </c>
      <c r="BK175" s="100">
        <f>SUM(BK176:BK227)</f>
        <v>0</v>
      </c>
    </row>
    <row r="176" spans="2:65" s="1" customFormat="1" ht="40.15" customHeight="1" x14ac:dyDescent="0.3">
      <c r="B176" s="73"/>
      <c r="C176" s="102" t="s">
        <v>137</v>
      </c>
      <c r="D176" s="102" t="s">
        <v>101</v>
      </c>
      <c r="E176" s="103" t="s">
        <v>138</v>
      </c>
      <c r="F176" s="153" t="s">
        <v>139</v>
      </c>
      <c r="G176" s="153"/>
      <c r="H176" s="153"/>
      <c r="I176" s="153"/>
      <c r="J176" s="104" t="s">
        <v>136</v>
      </c>
      <c r="K176" s="105">
        <v>415.25</v>
      </c>
      <c r="L176" s="154">
        <v>0</v>
      </c>
      <c r="M176" s="154"/>
      <c r="N176" s="155">
        <f>ROUND(L176*K176,2)</f>
        <v>0</v>
      </c>
      <c r="O176" s="155"/>
      <c r="P176" s="155"/>
      <c r="Q176" s="155"/>
      <c r="R176" s="76"/>
      <c r="T176" s="106" t="s">
        <v>1</v>
      </c>
      <c r="U176" s="29" t="s">
        <v>27</v>
      </c>
      <c r="V176" s="25"/>
      <c r="W176" s="107">
        <f>V176*K176</f>
        <v>0</v>
      </c>
      <c r="X176" s="107">
        <v>0</v>
      </c>
      <c r="Y176" s="107">
        <f>X176*K176</f>
        <v>0</v>
      </c>
      <c r="Z176" s="107">
        <v>0</v>
      </c>
      <c r="AA176" s="108">
        <f>Z176*K176</f>
        <v>0</v>
      </c>
      <c r="AR176" s="12" t="s">
        <v>105</v>
      </c>
      <c r="AT176" s="12" t="s">
        <v>101</v>
      </c>
      <c r="AU176" s="12" t="s">
        <v>54</v>
      </c>
      <c r="AY176" s="12" t="s">
        <v>100</v>
      </c>
      <c r="BE176" s="53">
        <f>IF(U176="základní",N176,0)</f>
        <v>0</v>
      </c>
      <c r="BF176" s="53">
        <f>IF(U176="snížená",N176,0)</f>
        <v>0</v>
      </c>
      <c r="BG176" s="53">
        <f>IF(U176="zákl. přenesená",N176,0)</f>
        <v>0</v>
      </c>
      <c r="BH176" s="53">
        <f>IF(U176="sníž. přenesená",N176,0)</f>
        <v>0</v>
      </c>
      <c r="BI176" s="53">
        <f>IF(U176="nulová",N176,0)</f>
        <v>0</v>
      </c>
      <c r="BJ176" s="12" t="s">
        <v>45</v>
      </c>
      <c r="BK176" s="53">
        <f>ROUND(L176*K176,2)</f>
        <v>0</v>
      </c>
      <c r="BL176" s="12" t="s">
        <v>105</v>
      </c>
      <c r="BM176" s="12" t="s">
        <v>309</v>
      </c>
    </row>
    <row r="177" spans="2:65" s="6" customFormat="1" ht="20.45" customHeight="1" x14ac:dyDescent="0.3">
      <c r="B177" s="109"/>
      <c r="C177" s="110"/>
      <c r="D177" s="110"/>
      <c r="E177" s="111" t="s">
        <v>1</v>
      </c>
      <c r="F177" s="149" t="s">
        <v>310</v>
      </c>
      <c r="G177" s="150"/>
      <c r="H177" s="150"/>
      <c r="I177" s="150"/>
      <c r="J177" s="110"/>
      <c r="K177" s="112">
        <v>312</v>
      </c>
      <c r="L177" s="110"/>
      <c r="M177" s="110"/>
      <c r="N177" s="110"/>
      <c r="O177" s="110"/>
      <c r="P177" s="110"/>
      <c r="Q177" s="110"/>
      <c r="R177" s="113"/>
      <c r="T177" s="114"/>
      <c r="U177" s="110"/>
      <c r="V177" s="110"/>
      <c r="W177" s="110"/>
      <c r="X177" s="110"/>
      <c r="Y177" s="110"/>
      <c r="Z177" s="110"/>
      <c r="AA177" s="115"/>
      <c r="AT177" s="116" t="s">
        <v>106</v>
      </c>
      <c r="AU177" s="116" t="s">
        <v>54</v>
      </c>
      <c r="AV177" s="6" t="s">
        <v>54</v>
      </c>
      <c r="AW177" s="6" t="s">
        <v>21</v>
      </c>
      <c r="AX177" s="6" t="s">
        <v>44</v>
      </c>
      <c r="AY177" s="116" t="s">
        <v>100</v>
      </c>
    </row>
    <row r="178" spans="2:65" s="6" customFormat="1" ht="20.45" customHeight="1" x14ac:dyDescent="0.3">
      <c r="B178" s="109"/>
      <c r="C178" s="110"/>
      <c r="D178" s="110"/>
      <c r="E178" s="111" t="s">
        <v>1</v>
      </c>
      <c r="F178" s="165" t="s">
        <v>311</v>
      </c>
      <c r="G178" s="166"/>
      <c r="H178" s="166"/>
      <c r="I178" s="166"/>
      <c r="J178" s="110"/>
      <c r="K178" s="112">
        <v>35</v>
      </c>
      <c r="L178" s="110"/>
      <c r="M178" s="110"/>
      <c r="N178" s="110"/>
      <c r="O178" s="110"/>
      <c r="P178" s="110"/>
      <c r="Q178" s="110"/>
      <c r="R178" s="113"/>
      <c r="T178" s="114"/>
      <c r="U178" s="110"/>
      <c r="V178" s="110"/>
      <c r="W178" s="110"/>
      <c r="X178" s="110"/>
      <c r="Y178" s="110"/>
      <c r="Z178" s="110"/>
      <c r="AA178" s="115"/>
      <c r="AT178" s="116" t="s">
        <v>106</v>
      </c>
      <c r="AU178" s="116" t="s">
        <v>54</v>
      </c>
      <c r="AV178" s="6" t="s">
        <v>54</v>
      </c>
      <c r="AW178" s="6" t="s">
        <v>21</v>
      </c>
      <c r="AX178" s="6" t="s">
        <v>44</v>
      </c>
      <c r="AY178" s="116" t="s">
        <v>100</v>
      </c>
    </row>
    <row r="179" spans="2:65" s="6" customFormat="1" ht="20.45" customHeight="1" x14ac:dyDescent="0.3">
      <c r="B179" s="109"/>
      <c r="C179" s="110"/>
      <c r="D179" s="110"/>
      <c r="E179" s="111" t="s">
        <v>1</v>
      </c>
      <c r="F179" s="165" t="s">
        <v>312</v>
      </c>
      <c r="G179" s="166"/>
      <c r="H179" s="166"/>
      <c r="I179" s="166"/>
      <c r="J179" s="110"/>
      <c r="K179" s="112">
        <v>68.25</v>
      </c>
      <c r="L179" s="110"/>
      <c r="M179" s="110"/>
      <c r="N179" s="110"/>
      <c r="O179" s="110"/>
      <c r="P179" s="110"/>
      <c r="Q179" s="110"/>
      <c r="R179" s="113"/>
      <c r="T179" s="114"/>
      <c r="U179" s="110"/>
      <c r="V179" s="110"/>
      <c r="W179" s="110"/>
      <c r="X179" s="110"/>
      <c r="Y179" s="110"/>
      <c r="Z179" s="110"/>
      <c r="AA179" s="115"/>
      <c r="AT179" s="116" t="s">
        <v>106</v>
      </c>
      <c r="AU179" s="116" t="s">
        <v>54</v>
      </c>
      <c r="AV179" s="6" t="s">
        <v>54</v>
      </c>
      <c r="AW179" s="6" t="s">
        <v>21</v>
      </c>
      <c r="AX179" s="6" t="s">
        <v>44</v>
      </c>
      <c r="AY179" s="116" t="s">
        <v>100</v>
      </c>
    </row>
    <row r="180" spans="2:65" s="7" customFormat="1" ht="20.45" customHeight="1" x14ac:dyDescent="0.3">
      <c r="B180" s="117"/>
      <c r="C180" s="118"/>
      <c r="D180" s="118"/>
      <c r="E180" s="119" t="s">
        <v>1</v>
      </c>
      <c r="F180" s="151" t="s">
        <v>107</v>
      </c>
      <c r="G180" s="152"/>
      <c r="H180" s="152"/>
      <c r="I180" s="152"/>
      <c r="J180" s="118"/>
      <c r="K180" s="120">
        <v>415.25</v>
      </c>
      <c r="L180" s="118"/>
      <c r="M180" s="118"/>
      <c r="N180" s="118"/>
      <c r="O180" s="118"/>
      <c r="P180" s="118"/>
      <c r="Q180" s="118"/>
      <c r="R180" s="121"/>
      <c r="T180" s="122"/>
      <c r="U180" s="118"/>
      <c r="V180" s="118"/>
      <c r="W180" s="118"/>
      <c r="X180" s="118"/>
      <c r="Y180" s="118"/>
      <c r="Z180" s="118"/>
      <c r="AA180" s="123"/>
      <c r="AT180" s="124" t="s">
        <v>106</v>
      </c>
      <c r="AU180" s="124" t="s">
        <v>54</v>
      </c>
      <c r="AV180" s="7" t="s">
        <v>105</v>
      </c>
      <c r="AW180" s="7" t="s">
        <v>21</v>
      </c>
      <c r="AX180" s="7" t="s">
        <v>45</v>
      </c>
      <c r="AY180" s="124" t="s">
        <v>100</v>
      </c>
    </row>
    <row r="181" spans="2:65" s="1" customFormat="1" ht="28.9" customHeight="1" x14ac:dyDescent="0.3">
      <c r="B181" s="73"/>
      <c r="C181" s="102" t="s">
        <v>140</v>
      </c>
      <c r="D181" s="102" t="s">
        <v>101</v>
      </c>
      <c r="E181" s="103" t="s">
        <v>141</v>
      </c>
      <c r="F181" s="153" t="s">
        <v>142</v>
      </c>
      <c r="G181" s="153"/>
      <c r="H181" s="153"/>
      <c r="I181" s="153"/>
      <c r="J181" s="104" t="s">
        <v>104</v>
      </c>
      <c r="K181" s="105">
        <v>41.524999999999999</v>
      </c>
      <c r="L181" s="154">
        <v>0</v>
      </c>
      <c r="M181" s="154"/>
      <c r="N181" s="155">
        <f>ROUND(L181*K181,2)</f>
        <v>0</v>
      </c>
      <c r="O181" s="155"/>
      <c r="P181" s="155"/>
      <c r="Q181" s="155"/>
      <c r="R181" s="76"/>
      <c r="T181" s="106" t="s">
        <v>1</v>
      </c>
      <c r="U181" s="29" t="s">
        <v>27</v>
      </c>
      <c r="V181" s="25"/>
      <c r="W181" s="107">
        <f>V181*K181</f>
        <v>0</v>
      </c>
      <c r="X181" s="107">
        <v>1.98</v>
      </c>
      <c r="Y181" s="107">
        <f>X181*K181</f>
        <v>82.219499999999996</v>
      </c>
      <c r="Z181" s="107">
        <v>0</v>
      </c>
      <c r="AA181" s="108">
        <f>Z181*K181</f>
        <v>0</v>
      </c>
      <c r="AR181" s="12" t="s">
        <v>105</v>
      </c>
      <c r="AT181" s="12" t="s">
        <v>101</v>
      </c>
      <c r="AU181" s="12" t="s">
        <v>54</v>
      </c>
      <c r="AY181" s="12" t="s">
        <v>100</v>
      </c>
      <c r="BE181" s="53">
        <f>IF(U181="základní",N181,0)</f>
        <v>0</v>
      </c>
      <c r="BF181" s="53">
        <f>IF(U181="snížená",N181,0)</f>
        <v>0</v>
      </c>
      <c r="BG181" s="53">
        <f>IF(U181="zákl. přenesená",N181,0)</f>
        <v>0</v>
      </c>
      <c r="BH181" s="53">
        <f>IF(U181="sníž. přenesená",N181,0)</f>
        <v>0</v>
      </c>
      <c r="BI181" s="53">
        <f>IF(U181="nulová",N181,0)</f>
        <v>0</v>
      </c>
      <c r="BJ181" s="12" t="s">
        <v>45</v>
      </c>
      <c r="BK181" s="53">
        <f>ROUND(L181*K181,2)</f>
        <v>0</v>
      </c>
      <c r="BL181" s="12" t="s">
        <v>105</v>
      </c>
      <c r="BM181" s="12" t="s">
        <v>313</v>
      </c>
    </row>
    <row r="182" spans="2:65" s="6" customFormat="1" ht="20.45" customHeight="1" x14ac:dyDescent="0.3">
      <c r="B182" s="109"/>
      <c r="C182" s="110"/>
      <c r="D182" s="110"/>
      <c r="E182" s="111" t="s">
        <v>1</v>
      </c>
      <c r="F182" s="149" t="s">
        <v>314</v>
      </c>
      <c r="G182" s="150"/>
      <c r="H182" s="150"/>
      <c r="I182" s="150"/>
      <c r="J182" s="110"/>
      <c r="K182" s="112">
        <v>31.2</v>
      </c>
      <c r="L182" s="110"/>
      <c r="M182" s="110"/>
      <c r="N182" s="110"/>
      <c r="O182" s="110"/>
      <c r="P182" s="110"/>
      <c r="Q182" s="110"/>
      <c r="R182" s="113"/>
      <c r="T182" s="114"/>
      <c r="U182" s="110"/>
      <c r="V182" s="110"/>
      <c r="W182" s="110"/>
      <c r="X182" s="110"/>
      <c r="Y182" s="110"/>
      <c r="Z182" s="110"/>
      <c r="AA182" s="115"/>
      <c r="AT182" s="116" t="s">
        <v>106</v>
      </c>
      <c r="AU182" s="116" t="s">
        <v>54</v>
      </c>
      <c r="AV182" s="6" t="s">
        <v>54</v>
      </c>
      <c r="AW182" s="6" t="s">
        <v>21</v>
      </c>
      <c r="AX182" s="6" t="s">
        <v>44</v>
      </c>
      <c r="AY182" s="116" t="s">
        <v>100</v>
      </c>
    </row>
    <row r="183" spans="2:65" s="6" customFormat="1" ht="20.45" customHeight="1" x14ac:dyDescent="0.3">
      <c r="B183" s="109"/>
      <c r="C183" s="110"/>
      <c r="D183" s="110"/>
      <c r="E183" s="111" t="s">
        <v>1</v>
      </c>
      <c r="F183" s="165" t="s">
        <v>315</v>
      </c>
      <c r="G183" s="166"/>
      <c r="H183" s="166"/>
      <c r="I183" s="166"/>
      <c r="J183" s="110"/>
      <c r="K183" s="112">
        <v>3.5</v>
      </c>
      <c r="L183" s="110"/>
      <c r="M183" s="110"/>
      <c r="N183" s="110"/>
      <c r="O183" s="110"/>
      <c r="P183" s="110"/>
      <c r="Q183" s="110"/>
      <c r="R183" s="113"/>
      <c r="T183" s="114"/>
      <c r="U183" s="110"/>
      <c r="V183" s="110"/>
      <c r="W183" s="110"/>
      <c r="X183" s="110"/>
      <c r="Y183" s="110"/>
      <c r="Z183" s="110"/>
      <c r="AA183" s="115"/>
      <c r="AT183" s="116" t="s">
        <v>106</v>
      </c>
      <c r="AU183" s="116" t="s">
        <v>54</v>
      </c>
      <c r="AV183" s="6" t="s">
        <v>54</v>
      </c>
      <c r="AW183" s="6" t="s">
        <v>21</v>
      </c>
      <c r="AX183" s="6" t="s">
        <v>44</v>
      </c>
      <c r="AY183" s="116" t="s">
        <v>100</v>
      </c>
    </row>
    <row r="184" spans="2:65" s="6" customFormat="1" ht="20.45" customHeight="1" x14ac:dyDescent="0.3">
      <c r="B184" s="109"/>
      <c r="C184" s="110"/>
      <c r="D184" s="110"/>
      <c r="E184" s="111" t="s">
        <v>1</v>
      </c>
      <c r="F184" s="165" t="s">
        <v>316</v>
      </c>
      <c r="G184" s="166"/>
      <c r="H184" s="166"/>
      <c r="I184" s="166"/>
      <c r="J184" s="110"/>
      <c r="K184" s="112">
        <v>6.8250000000000002</v>
      </c>
      <c r="L184" s="110"/>
      <c r="M184" s="110"/>
      <c r="N184" s="110"/>
      <c r="O184" s="110"/>
      <c r="P184" s="110"/>
      <c r="Q184" s="110"/>
      <c r="R184" s="113"/>
      <c r="T184" s="114"/>
      <c r="U184" s="110"/>
      <c r="V184" s="110"/>
      <c r="W184" s="110"/>
      <c r="X184" s="110"/>
      <c r="Y184" s="110"/>
      <c r="Z184" s="110"/>
      <c r="AA184" s="115"/>
      <c r="AT184" s="116" t="s">
        <v>106</v>
      </c>
      <c r="AU184" s="116" t="s">
        <v>54</v>
      </c>
      <c r="AV184" s="6" t="s">
        <v>54</v>
      </c>
      <c r="AW184" s="6" t="s">
        <v>21</v>
      </c>
      <c r="AX184" s="6" t="s">
        <v>44</v>
      </c>
      <c r="AY184" s="116" t="s">
        <v>100</v>
      </c>
    </row>
    <row r="185" spans="2:65" s="7" customFormat="1" ht="20.45" customHeight="1" x14ac:dyDescent="0.3">
      <c r="B185" s="117"/>
      <c r="C185" s="118"/>
      <c r="D185" s="118"/>
      <c r="E185" s="119" t="s">
        <v>1</v>
      </c>
      <c r="F185" s="151" t="s">
        <v>107</v>
      </c>
      <c r="G185" s="152"/>
      <c r="H185" s="152"/>
      <c r="I185" s="152"/>
      <c r="J185" s="118"/>
      <c r="K185" s="120">
        <v>41.524999999999999</v>
      </c>
      <c r="L185" s="118"/>
      <c r="M185" s="118"/>
      <c r="N185" s="118"/>
      <c r="O185" s="118"/>
      <c r="P185" s="118"/>
      <c r="Q185" s="118"/>
      <c r="R185" s="121"/>
      <c r="T185" s="122"/>
      <c r="U185" s="118"/>
      <c r="V185" s="118"/>
      <c r="W185" s="118"/>
      <c r="X185" s="118"/>
      <c r="Y185" s="118"/>
      <c r="Z185" s="118"/>
      <c r="AA185" s="123"/>
      <c r="AT185" s="124" t="s">
        <v>106</v>
      </c>
      <c r="AU185" s="124" t="s">
        <v>54</v>
      </c>
      <c r="AV185" s="7" t="s">
        <v>105</v>
      </c>
      <c r="AW185" s="7" t="s">
        <v>21</v>
      </c>
      <c r="AX185" s="7" t="s">
        <v>45</v>
      </c>
      <c r="AY185" s="124" t="s">
        <v>100</v>
      </c>
    </row>
    <row r="186" spans="2:65" s="1" customFormat="1" ht="20.45" customHeight="1" x14ac:dyDescent="0.3">
      <c r="B186" s="73"/>
      <c r="C186" s="102" t="s">
        <v>143</v>
      </c>
      <c r="D186" s="102" t="s">
        <v>101</v>
      </c>
      <c r="E186" s="103" t="s">
        <v>144</v>
      </c>
      <c r="F186" s="153" t="s">
        <v>145</v>
      </c>
      <c r="G186" s="153"/>
      <c r="H186" s="153"/>
      <c r="I186" s="153"/>
      <c r="J186" s="104" t="s">
        <v>104</v>
      </c>
      <c r="K186" s="105">
        <v>34.695999999999998</v>
      </c>
      <c r="L186" s="154">
        <v>0</v>
      </c>
      <c r="M186" s="154"/>
      <c r="N186" s="155">
        <f>ROUND(L186*K186,2)</f>
        <v>0</v>
      </c>
      <c r="O186" s="155"/>
      <c r="P186" s="155"/>
      <c r="Q186" s="155"/>
      <c r="R186" s="76"/>
      <c r="T186" s="106" t="s">
        <v>1</v>
      </c>
      <c r="U186" s="29" t="s">
        <v>27</v>
      </c>
      <c r="V186" s="25"/>
      <c r="W186" s="107">
        <f>V186*K186</f>
        <v>0</v>
      </c>
      <c r="X186" s="107">
        <v>2.2563399999999998</v>
      </c>
      <c r="Y186" s="107">
        <f>X186*K186</f>
        <v>78.285972639999983</v>
      </c>
      <c r="Z186" s="107">
        <v>0</v>
      </c>
      <c r="AA186" s="108">
        <f>Z186*K186</f>
        <v>0</v>
      </c>
      <c r="AR186" s="12" t="s">
        <v>105</v>
      </c>
      <c r="AT186" s="12" t="s">
        <v>101</v>
      </c>
      <c r="AU186" s="12" t="s">
        <v>54</v>
      </c>
      <c r="AY186" s="12" t="s">
        <v>100</v>
      </c>
      <c r="BE186" s="53">
        <f>IF(U186="základní",N186,0)</f>
        <v>0</v>
      </c>
      <c r="BF186" s="53">
        <f>IF(U186="snížená",N186,0)</f>
        <v>0</v>
      </c>
      <c r="BG186" s="53">
        <f>IF(U186="zákl. přenesená",N186,0)</f>
        <v>0</v>
      </c>
      <c r="BH186" s="53">
        <f>IF(U186="sníž. přenesená",N186,0)</f>
        <v>0</v>
      </c>
      <c r="BI186" s="53">
        <f>IF(U186="nulová",N186,0)</f>
        <v>0</v>
      </c>
      <c r="BJ186" s="12" t="s">
        <v>45</v>
      </c>
      <c r="BK186" s="53">
        <f>ROUND(L186*K186,2)</f>
        <v>0</v>
      </c>
      <c r="BL186" s="12" t="s">
        <v>105</v>
      </c>
      <c r="BM186" s="12" t="s">
        <v>317</v>
      </c>
    </row>
    <row r="187" spans="2:65" s="6" customFormat="1" ht="20.45" customHeight="1" x14ac:dyDescent="0.3">
      <c r="B187" s="109"/>
      <c r="C187" s="110"/>
      <c r="D187" s="110"/>
      <c r="E187" s="111" t="s">
        <v>1</v>
      </c>
      <c r="F187" s="149" t="s">
        <v>181</v>
      </c>
      <c r="G187" s="150"/>
      <c r="H187" s="150"/>
      <c r="I187" s="150"/>
      <c r="J187" s="110"/>
      <c r="K187" s="112">
        <v>26</v>
      </c>
      <c r="L187" s="110"/>
      <c r="M187" s="110"/>
      <c r="N187" s="110"/>
      <c r="O187" s="110"/>
      <c r="P187" s="110"/>
      <c r="Q187" s="110"/>
      <c r="R187" s="113"/>
      <c r="T187" s="114"/>
      <c r="U187" s="110"/>
      <c r="V187" s="110"/>
      <c r="W187" s="110"/>
      <c r="X187" s="110"/>
      <c r="Y187" s="110"/>
      <c r="Z187" s="110"/>
      <c r="AA187" s="115"/>
      <c r="AT187" s="116" t="s">
        <v>106</v>
      </c>
      <c r="AU187" s="116" t="s">
        <v>54</v>
      </c>
      <c r="AV187" s="6" t="s">
        <v>54</v>
      </c>
      <c r="AW187" s="6" t="s">
        <v>21</v>
      </c>
      <c r="AX187" s="6" t="s">
        <v>44</v>
      </c>
      <c r="AY187" s="116" t="s">
        <v>100</v>
      </c>
    </row>
    <row r="188" spans="2:65" s="6" customFormat="1" ht="20.45" customHeight="1" x14ac:dyDescent="0.3">
      <c r="B188" s="109"/>
      <c r="C188" s="110"/>
      <c r="D188" s="110"/>
      <c r="E188" s="111" t="s">
        <v>1</v>
      </c>
      <c r="F188" s="165" t="s">
        <v>318</v>
      </c>
      <c r="G188" s="166"/>
      <c r="H188" s="166"/>
      <c r="I188" s="166"/>
      <c r="J188" s="110"/>
      <c r="K188" s="112">
        <v>2.7440000000000002</v>
      </c>
      <c r="L188" s="110"/>
      <c r="M188" s="110"/>
      <c r="N188" s="110"/>
      <c r="O188" s="110"/>
      <c r="P188" s="110"/>
      <c r="Q188" s="110"/>
      <c r="R188" s="113"/>
      <c r="T188" s="114"/>
      <c r="U188" s="110"/>
      <c r="V188" s="110"/>
      <c r="W188" s="110"/>
      <c r="X188" s="110"/>
      <c r="Y188" s="110"/>
      <c r="Z188" s="110"/>
      <c r="AA188" s="115"/>
      <c r="AT188" s="116" t="s">
        <v>106</v>
      </c>
      <c r="AU188" s="116" t="s">
        <v>54</v>
      </c>
      <c r="AV188" s="6" t="s">
        <v>54</v>
      </c>
      <c r="AW188" s="6" t="s">
        <v>21</v>
      </c>
      <c r="AX188" s="6" t="s">
        <v>44</v>
      </c>
      <c r="AY188" s="116" t="s">
        <v>100</v>
      </c>
    </row>
    <row r="189" spans="2:65" s="6" customFormat="1" ht="20.45" customHeight="1" x14ac:dyDescent="0.3">
      <c r="B189" s="109"/>
      <c r="C189" s="110"/>
      <c r="D189" s="110"/>
      <c r="E189" s="111" t="s">
        <v>1</v>
      </c>
      <c r="F189" s="165" t="s">
        <v>319</v>
      </c>
      <c r="G189" s="166"/>
      <c r="H189" s="166"/>
      <c r="I189" s="166"/>
      <c r="J189" s="110"/>
      <c r="K189" s="112">
        <v>5.952</v>
      </c>
      <c r="L189" s="110"/>
      <c r="M189" s="110"/>
      <c r="N189" s="110"/>
      <c r="O189" s="110"/>
      <c r="P189" s="110"/>
      <c r="Q189" s="110"/>
      <c r="R189" s="113"/>
      <c r="T189" s="114"/>
      <c r="U189" s="110"/>
      <c r="V189" s="110"/>
      <c r="W189" s="110"/>
      <c r="X189" s="110"/>
      <c r="Y189" s="110"/>
      <c r="Z189" s="110"/>
      <c r="AA189" s="115"/>
      <c r="AT189" s="116" t="s">
        <v>106</v>
      </c>
      <c r="AU189" s="116" t="s">
        <v>54</v>
      </c>
      <c r="AV189" s="6" t="s">
        <v>54</v>
      </c>
      <c r="AW189" s="6" t="s">
        <v>21</v>
      </c>
      <c r="AX189" s="6" t="s">
        <v>44</v>
      </c>
      <c r="AY189" s="116" t="s">
        <v>100</v>
      </c>
    </row>
    <row r="190" spans="2:65" s="7" customFormat="1" ht="20.45" customHeight="1" x14ac:dyDescent="0.3">
      <c r="B190" s="117"/>
      <c r="C190" s="118"/>
      <c r="D190" s="118"/>
      <c r="E190" s="119" t="s">
        <v>1</v>
      </c>
      <c r="F190" s="151" t="s">
        <v>107</v>
      </c>
      <c r="G190" s="152"/>
      <c r="H190" s="152"/>
      <c r="I190" s="152"/>
      <c r="J190" s="118"/>
      <c r="K190" s="120">
        <v>34.695999999999998</v>
      </c>
      <c r="L190" s="118"/>
      <c r="M190" s="118"/>
      <c r="N190" s="118"/>
      <c r="O190" s="118"/>
      <c r="P190" s="118"/>
      <c r="Q190" s="118"/>
      <c r="R190" s="121"/>
      <c r="T190" s="122"/>
      <c r="U190" s="118"/>
      <c r="V190" s="118"/>
      <c r="W190" s="118"/>
      <c r="X190" s="118"/>
      <c r="Y190" s="118"/>
      <c r="Z190" s="118"/>
      <c r="AA190" s="123"/>
      <c r="AT190" s="124" t="s">
        <v>106</v>
      </c>
      <c r="AU190" s="124" t="s">
        <v>54</v>
      </c>
      <c r="AV190" s="7" t="s">
        <v>105</v>
      </c>
      <c r="AW190" s="7" t="s">
        <v>21</v>
      </c>
      <c r="AX190" s="7" t="s">
        <v>45</v>
      </c>
      <c r="AY190" s="124" t="s">
        <v>100</v>
      </c>
    </row>
    <row r="191" spans="2:65" s="1" customFormat="1" ht="20.45" customHeight="1" x14ac:dyDescent="0.3">
      <c r="B191" s="73"/>
      <c r="C191" s="102" t="s">
        <v>6</v>
      </c>
      <c r="D191" s="102" t="s">
        <v>101</v>
      </c>
      <c r="E191" s="103" t="s">
        <v>146</v>
      </c>
      <c r="F191" s="153" t="s">
        <v>147</v>
      </c>
      <c r="G191" s="153"/>
      <c r="H191" s="153"/>
      <c r="I191" s="153"/>
      <c r="J191" s="104" t="s">
        <v>136</v>
      </c>
      <c r="K191" s="105">
        <v>28.2</v>
      </c>
      <c r="L191" s="154">
        <v>0</v>
      </c>
      <c r="M191" s="154"/>
      <c r="N191" s="155">
        <f>ROUND(L191*K191,2)</f>
        <v>0</v>
      </c>
      <c r="O191" s="155"/>
      <c r="P191" s="155"/>
      <c r="Q191" s="155"/>
      <c r="R191" s="76"/>
      <c r="T191" s="106" t="s">
        <v>1</v>
      </c>
      <c r="U191" s="29" t="s">
        <v>27</v>
      </c>
      <c r="V191" s="25"/>
      <c r="W191" s="107">
        <f>V191*K191</f>
        <v>0</v>
      </c>
      <c r="X191" s="107">
        <v>1.0300000000000001E-3</v>
      </c>
      <c r="Y191" s="107">
        <f>X191*K191</f>
        <v>2.9046000000000002E-2</v>
      </c>
      <c r="Z191" s="107">
        <v>0</v>
      </c>
      <c r="AA191" s="108">
        <f>Z191*K191</f>
        <v>0</v>
      </c>
      <c r="AR191" s="12" t="s">
        <v>105</v>
      </c>
      <c r="AT191" s="12" t="s">
        <v>101</v>
      </c>
      <c r="AU191" s="12" t="s">
        <v>54</v>
      </c>
      <c r="AY191" s="12" t="s">
        <v>100</v>
      </c>
      <c r="BE191" s="53">
        <f>IF(U191="základní",N191,0)</f>
        <v>0</v>
      </c>
      <c r="BF191" s="53">
        <f>IF(U191="snížená",N191,0)</f>
        <v>0</v>
      </c>
      <c r="BG191" s="53">
        <f>IF(U191="zákl. přenesená",N191,0)</f>
        <v>0</v>
      </c>
      <c r="BH191" s="53">
        <f>IF(U191="sníž. přenesená",N191,0)</f>
        <v>0</v>
      </c>
      <c r="BI191" s="53">
        <f>IF(U191="nulová",N191,0)</f>
        <v>0</v>
      </c>
      <c r="BJ191" s="12" t="s">
        <v>45</v>
      </c>
      <c r="BK191" s="53">
        <f>ROUND(L191*K191,2)</f>
        <v>0</v>
      </c>
      <c r="BL191" s="12" t="s">
        <v>105</v>
      </c>
      <c r="BM191" s="12" t="s">
        <v>320</v>
      </c>
    </row>
    <row r="192" spans="2:65" s="6" customFormat="1" ht="20.45" customHeight="1" x14ac:dyDescent="0.3">
      <c r="B192" s="109"/>
      <c r="C192" s="110"/>
      <c r="D192" s="110"/>
      <c r="E192" s="111" t="s">
        <v>1</v>
      </c>
      <c r="F192" s="149" t="s">
        <v>321</v>
      </c>
      <c r="G192" s="150"/>
      <c r="H192" s="150"/>
      <c r="I192" s="150"/>
      <c r="J192" s="110"/>
      <c r="K192" s="112">
        <v>22.1</v>
      </c>
      <c r="L192" s="110"/>
      <c r="M192" s="110"/>
      <c r="N192" s="110"/>
      <c r="O192" s="110"/>
      <c r="P192" s="110"/>
      <c r="Q192" s="110"/>
      <c r="R192" s="113"/>
      <c r="T192" s="114"/>
      <c r="U192" s="110"/>
      <c r="V192" s="110"/>
      <c r="W192" s="110"/>
      <c r="X192" s="110"/>
      <c r="Y192" s="110"/>
      <c r="Z192" s="110"/>
      <c r="AA192" s="115"/>
      <c r="AT192" s="116" t="s">
        <v>106</v>
      </c>
      <c r="AU192" s="116" t="s">
        <v>54</v>
      </c>
      <c r="AV192" s="6" t="s">
        <v>54</v>
      </c>
      <c r="AW192" s="6" t="s">
        <v>21</v>
      </c>
      <c r="AX192" s="6" t="s">
        <v>44</v>
      </c>
      <c r="AY192" s="116" t="s">
        <v>100</v>
      </c>
    </row>
    <row r="193" spans="2:65" s="6" customFormat="1" ht="20.45" customHeight="1" x14ac:dyDescent="0.3">
      <c r="B193" s="109"/>
      <c r="C193" s="110"/>
      <c r="D193" s="110"/>
      <c r="E193" s="111" t="s">
        <v>1</v>
      </c>
      <c r="F193" s="165" t="s">
        <v>322</v>
      </c>
      <c r="G193" s="166"/>
      <c r="H193" s="166"/>
      <c r="I193" s="166"/>
      <c r="J193" s="110"/>
      <c r="K193" s="112">
        <v>2.7</v>
      </c>
      <c r="L193" s="110"/>
      <c r="M193" s="110"/>
      <c r="N193" s="110"/>
      <c r="O193" s="110"/>
      <c r="P193" s="110"/>
      <c r="Q193" s="110"/>
      <c r="R193" s="113"/>
      <c r="T193" s="114"/>
      <c r="U193" s="110"/>
      <c r="V193" s="110"/>
      <c r="W193" s="110"/>
      <c r="X193" s="110"/>
      <c r="Y193" s="110"/>
      <c r="Z193" s="110"/>
      <c r="AA193" s="115"/>
      <c r="AT193" s="116" t="s">
        <v>106</v>
      </c>
      <c r="AU193" s="116" t="s">
        <v>54</v>
      </c>
      <c r="AV193" s="6" t="s">
        <v>54</v>
      </c>
      <c r="AW193" s="6" t="s">
        <v>21</v>
      </c>
      <c r="AX193" s="6" t="s">
        <v>44</v>
      </c>
      <c r="AY193" s="116" t="s">
        <v>100</v>
      </c>
    </row>
    <row r="194" spans="2:65" s="6" customFormat="1" ht="20.45" customHeight="1" x14ac:dyDescent="0.3">
      <c r="B194" s="109"/>
      <c r="C194" s="110"/>
      <c r="D194" s="110"/>
      <c r="E194" s="111" t="s">
        <v>1</v>
      </c>
      <c r="F194" s="165" t="s">
        <v>323</v>
      </c>
      <c r="G194" s="166"/>
      <c r="H194" s="166"/>
      <c r="I194" s="166"/>
      <c r="J194" s="110"/>
      <c r="K194" s="112">
        <v>3.4</v>
      </c>
      <c r="L194" s="110"/>
      <c r="M194" s="110"/>
      <c r="N194" s="110"/>
      <c r="O194" s="110"/>
      <c r="P194" s="110"/>
      <c r="Q194" s="110"/>
      <c r="R194" s="113"/>
      <c r="T194" s="114"/>
      <c r="U194" s="110"/>
      <c r="V194" s="110"/>
      <c r="W194" s="110"/>
      <c r="X194" s="110"/>
      <c r="Y194" s="110"/>
      <c r="Z194" s="110"/>
      <c r="AA194" s="115"/>
      <c r="AT194" s="116" t="s">
        <v>106</v>
      </c>
      <c r="AU194" s="116" t="s">
        <v>54</v>
      </c>
      <c r="AV194" s="6" t="s">
        <v>54</v>
      </c>
      <c r="AW194" s="6" t="s">
        <v>21</v>
      </c>
      <c r="AX194" s="6" t="s">
        <v>44</v>
      </c>
      <c r="AY194" s="116" t="s">
        <v>100</v>
      </c>
    </row>
    <row r="195" spans="2:65" s="7" customFormat="1" ht="20.45" customHeight="1" x14ac:dyDescent="0.3">
      <c r="B195" s="117"/>
      <c r="C195" s="118"/>
      <c r="D195" s="118"/>
      <c r="E195" s="119" t="s">
        <v>1</v>
      </c>
      <c r="F195" s="151" t="s">
        <v>107</v>
      </c>
      <c r="G195" s="152"/>
      <c r="H195" s="152"/>
      <c r="I195" s="152"/>
      <c r="J195" s="118"/>
      <c r="K195" s="120">
        <v>28.2</v>
      </c>
      <c r="L195" s="118"/>
      <c r="M195" s="118"/>
      <c r="N195" s="118"/>
      <c r="O195" s="118"/>
      <c r="P195" s="118"/>
      <c r="Q195" s="118"/>
      <c r="R195" s="121"/>
      <c r="T195" s="122"/>
      <c r="U195" s="118"/>
      <c r="V195" s="118"/>
      <c r="W195" s="118"/>
      <c r="X195" s="118"/>
      <c r="Y195" s="118"/>
      <c r="Z195" s="118"/>
      <c r="AA195" s="123"/>
      <c r="AT195" s="124" t="s">
        <v>106</v>
      </c>
      <c r="AU195" s="124" t="s">
        <v>54</v>
      </c>
      <c r="AV195" s="7" t="s">
        <v>105</v>
      </c>
      <c r="AW195" s="7" t="s">
        <v>21</v>
      </c>
      <c r="AX195" s="7" t="s">
        <v>45</v>
      </c>
      <c r="AY195" s="124" t="s">
        <v>100</v>
      </c>
    </row>
    <row r="196" spans="2:65" s="1" customFormat="1" ht="28.9" customHeight="1" x14ac:dyDescent="0.3">
      <c r="B196" s="73"/>
      <c r="C196" s="102" t="s">
        <v>148</v>
      </c>
      <c r="D196" s="102" t="s">
        <v>101</v>
      </c>
      <c r="E196" s="103" t="s">
        <v>149</v>
      </c>
      <c r="F196" s="153" t="s">
        <v>150</v>
      </c>
      <c r="G196" s="153"/>
      <c r="H196" s="153"/>
      <c r="I196" s="153"/>
      <c r="J196" s="104" t="s">
        <v>136</v>
      </c>
      <c r="K196" s="105">
        <v>28.2</v>
      </c>
      <c r="L196" s="154">
        <v>0</v>
      </c>
      <c r="M196" s="154"/>
      <c r="N196" s="155">
        <f>ROUND(L196*K196,2)</f>
        <v>0</v>
      </c>
      <c r="O196" s="155"/>
      <c r="P196" s="155"/>
      <c r="Q196" s="155"/>
      <c r="R196" s="76"/>
      <c r="T196" s="106" t="s">
        <v>1</v>
      </c>
      <c r="U196" s="29" t="s">
        <v>27</v>
      </c>
      <c r="V196" s="25"/>
      <c r="W196" s="107">
        <f>V196*K196</f>
        <v>0</v>
      </c>
      <c r="X196" s="107">
        <v>0</v>
      </c>
      <c r="Y196" s="107">
        <f>X196*K196</f>
        <v>0</v>
      </c>
      <c r="Z196" s="107">
        <v>0</v>
      </c>
      <c r="AA196" s="108">
        <f>Z196*K196</f>
        <v>0</v>
      </c>
      <c r="AR196" s="12" t="s">
        <v>105</v>
      </c>
      <c r="AT196" s="12" t="s">
        <v>101</v>
      </c>
      <c r="AU196" s="12" t="s">
        <v>54</v>
      </c>
      <c r="AY196" s="12" t="s">
        <v>100</v>
      </c>
      <c r="BE196" s="53">
        <f>IF(U196="základní",N196,0)</f>
        <v>0</v>
      </c>
      <c r="BF196" s="53">
        <f>IF(U196="snížená",N196,0)</f>
        <v>0</v>
      </c>
      <c r="BG196" s="53">
        <f>IF(U196="zákl. přenesená",N196,0)</f>
        <v>0</v>
      </c>
      <c r="BH196" s="53">
        <f>IF(U196="sníž. přenesená",N196,0)</f>
        <v>0</v>
      </c>
      <c r="BI196" s="53">
        <f>IF(U196="nulová",N196,0)</f>
        <v>0</v>
      </c>
      <c r="BJ196" s="12" t="s">
        <v>45</v>
      </c>
      <c r="BK196" s="53">
        <f>ROUND(L196*K196,2)</f>
        <v>0</v>
      </c>
      <c r="BL196" s="12" t="s">
        <v>105</v>
      </c>
      <c r="BM196" s="12" t="s">
        <v>324</v>
      </c>
    </row>
    <row r="197" spans="2:65" s="6" customFormat="1" ht="20.45" customHeight="1" x14ac:dyDescent="0.3">
      <c r="B197" s="109"/>
      <c r="C197" s="110"/>
      <c r="D197" s="110"/>
      <c r="E197" s="111" t="s">
        <v>1</v>
      </c>
      <c r="F197" s="149" t="s">
        <v>325</v>
      </c>
      <c r="G197" s="150"/>
      <c r="H197" s="150"/>
      <c r="I197" s="150"/>
      <c r="J197" s="110"/>
      <c r="K197" s="112">
        <v>28.2</v>
      </c>
      <c r="L197" s="110"/>
      <c r="M197" s="110"/>
      <c r="N197" s="110"/>
      <c r="O197" s="110"/>
      <c r="P197" s="110"/>
      <c r="Q197" s="110"/>
      <c r="R197" s="113"/>
      <c r="T197" s="114"/>
      <c r="U197" s="110"/>
      <c r="V197" s="110"/>
      <c r="W197" s="110"/>
      <c r="X197" s="110"/>
      <c r="Y197" s="110"/>
      <c r="Z197" s="110"/>
      <c r="AA197" s="115"/>
      <c r="AT197" s="116" t="s">
        <v>106</v>
      </c>
      <c r="AU197" s="116" t="s">
        <v>54</v>
      </c>
      <c r="AV197" s="6" t="s">
        <v>54</v>
      </c>
      <c r="AW197" s="6" t="s">
        <v>21</v>
      </c>
      <c r="AX197" s="6" t="s">
        <v>44</v>
      </c>
      <c r="AY197" s="116" t="s">
        <v>100</v>
      </c>
    </row>
    <row r="198" spans="2:65" s="7" customFormat="1" ht="20.45" customHeight="1" x14ac:dyDescent="0.3">
      <c r="B198" s="117"/>
      <c r="C198" s="118"/>
      <c r="D198" s="118"/>
      <c r="E198" s="119" t="s">
        <v>1</v>
      </c>
      <c r="F198" s="151" t="s">
        <v>107</v>
      </c>
      <c r="G198" s="152"/>
      <c r="H198" s="152"/>
      <c r="I198" s="152"/>
      <c r="J198" s="118"/>
      <c r="K198" s="120">
        <v>28.2</v>
      </c>
      <c r="L198" s="118"/>
      <c r="M198" s="118"/>
      <c r="N198" s="118"/>
      <c r="O198" s="118"/>
      <c r="P198" s="118"/>
      <c r="Q198" s="118"/>
      <c r="R198" s="121"/>
      <c r="T198" s="122"/>
      <c r="U198" s="118"/>
      <c r="V198" s="118"/>
      <c r="W198" s="118"/>
      <c r="X198" s="118"/>
      <c r="Y198" s="118"/>
      <c r="Z198" s="118"/>
      <c r="AA198" s="123"/>
      <c r="AT198" s="124" t="s">
        <v>106</v>
      </c>
      <c r="AU198" s="124" t="s">
        <v>54</v>
      </c>
      <c r="AV198" s="7" t="s">
        <v>105</v>
      </c>
      <c r="AW198" s="7" t="s">
        <v>21</v>
      </c>
      <c r="AX198" s="7" t="s">
        <v>45</v>
      </c>
      <c r="AY198" s="124" t="s">
        <v>100</v>
      </c>
    </row>
    <row r="199" spans="2:65" s="1" customFormat="1" ht="28.9" customHeight="1" x14ac:dyDescent="0.3">
      <c r="B199" s="73"/>
      <c r="C199" s="102" t="s">
        <v>151</v>
      </c>
      <c r="D199" s="102" t="s">
        <v>101</v>
      </c>
      <c r="E199" s="103" t="s">
        <v>152</v>
      </c>
      <c r="F199" s="153" t="s">
        <v>153</v>
      </c>
      <c r="G199" s="153"/>
      <c r="H199" s="153"/>
      <c r="I199" s="153"/>
      <c r="J199" s="104" t="s">
        <v>104</v>
      </c>
      <c r="K199" s="105">
        <v>428.8</v>
      </c>
      <c r="L199" s="154">
        <v>0</v>
      </c>
      <c r="M199" s="154"/>
      <c r="N199" s="155">
        <f>ROUND(L199*K199,2)</f>
        <v>0</v>
      </c>
      <c r="O199" s="155"/>
      <c r="P199" s="155"/>
      <c r="Q199" s="155"/>
      <c r="R199" s="76"/>
      <c r="T199" s="106" t="s">
        <v>1</v>
      </c>
      <c r="U199" s="29" t="s">
        <v>27</v>
      </c>
      <c r="V199" s="25"/>
      <c r="W199" s="107">
        <f>V199*K199</f>
        <v>0</v>
      </c>
      <c r="X199" s="107">
        <v>2.45329</v>
      </c>
      <c r="Y199" s="107">
        <f>X199*K199</f>
        <v>1051.9707519999999</v>
      </c>
      <c r="Z199" s="107">
        <v>0</v>
      </c>
      <c r="AA199" s="108">
        <f>Z199*K199</f>
        <v>0</v>
      </c>
      <c r="AR199" s="12" t="s">
        <v>105</v>
      </c>
      <c r="AT199" s="12" t="s">
        <v>101</v>
      </c>
      <c r="AU199" s="12" t="s">
        <v>54</v>
      </c>
      <c r="AY199" s="12" t="s">
        <v>100</v>
      </c>
      <c r="BE199" s="53">
        <f>IF(U199="základní",N199,0)</f>
        <v>0</v>
      </c>
      <c r="BF199" s="53">
        <f>IF(U199="snížená",N199,0)</f>
        <v>0</v>
      </c>
      <c r="BG199" s="53">
        <f>IF(U199="zákl. přenesená",N199,0)</f>
        <v>0</v>
      </c>
      <c r="BH199" s="53">
        <f>IF(U199="sníž. přenesená",N199,0)</f>
        <v>0</v>
      </c>
      <c r="BI199" s="53">
        <f>IF(U199="nulová",N199,0)</f>
        <v>0</v>
      </c>
      <c r="BJ199" s="12" t="s">
        <v>45</v>
      </c>
      <c r="BK199" s="53">
        <f>ROUND(L199*K199,2)</f>
        <v>0</v>
      </c>
      <c r="BL199" s="12" t="s">
        <v>105</v>
      </c>
      <c r="BM199" s="12" t="s">
        <v>326</v>
      </c>
    </row>
    <row r="200" spans="2:65" s="6" customFormat="1" ht="20.45" customHeight="1" x14ac:dyDescent="0.3">
      <c r="B200" s="109"/>
      <c r="C200" s="110"/>
      <c r="D200" s="110"/>
      <c r="E200" s="111" t="s">
        <v>1</v>
      </c>
      <c r="F200" s="149" t="s">
        <v>327</v>
      </c>
      <c r="G200" s="150"/>
      <c r="H200" s="150"/>
      <c r="I200" s="150"/>
      <c r="J200" s="110"/>
      <c r="K200" s="112">
        <v>313</v>
      </c>
      <c r="L200" s="110"/>
      <c r="M200" s="110"/>
      <c r="N200" s="110"/>
      <c r="O200" s="110"/>
      <c r="P200" s="110"/>
      <c r="Q200" s="110"/>
      <c r="R200" s="113"/>
      <c r="T200" s="114"/>
      <c r="U200" s="110"/>
      <c r="V200" s="110"/>
      <c r="W200" s="110"/>
      <c r="X200" s="110"/>
      <c r="Y200" s="110"/>
      <c r="Z200" s="110"/>
      <c r="AA200" s="115"/>
      <c r="AT200" s="116" t="s">
        <v>106</v>
      </c>
      <c r="AU200" s="116" t="s">
        <v>54</v>
      </c>
      <c r="AV200" s="6" t="s">
        <v>54</v>
      </c>
      <c r="AW200" s="6" t="s">
        <v>21</v>
      </c>
      <c r="AX200" s="6" t="s">
        <v>44</v>
      </c>
      <c r="AY200" s="116" t="s">
        <v>100</v>
      </c>
    </row>
    <row r="201" spans="2:65" s="6" customFormat="1" ht="20.45" customHeight="1" x14ac:dyDescent="0.3">
      <c r="B201" s="109"/>
      <c r="C201" s="110"/>
      <c r="D201" s="110"/>
      <c r="E201" s="111" t="s">
        <v>1</v>
      </c>
      <c r="F201" s="165" t="s">
        <v>328</v>
      </c>
      <c r="G201" s="166"/>
      <c r="H201" s="166"/>
      <c r="I201" s="166"/>
      <c r="J201" s="110"/>
      <c r="K201" s="112">
        <v>33.75</v>
      </c>
      <c r="L201" s="110"/>
      <c r="M201" s="110"/>
      <c r="N201" s="110"/>
      <c r="O201" s="110"/>
      <c r="P201" s="110"/>
      <c r="Q201" s="110"/>
      <c r="R201" s="113"/>
      <c r="T201" s="114"/>
      <c r="U201" s="110"/>
      <c r="V201" s="110"/>
      <c r="W201" s="110"/>
      <c r="X201" s="110"/>
      <c r="Y201" s="110"/>
      <c r="Z201" s="110"/>
      <c r="AA201" s="115"/>
      <c r="AT201" s="116" t="s">
        <v>106</v>
      </c>
      <c r="AU201" s="116" t="s">
        <v>54</v>
      </c>
      <c r="AV201" s="6" t="s">
        <v>54</v>
      </c>
      <c r="AW201" s="6" t="s">
        <v>21</v>
      </c>
      <c r="AX201" s="6" t="s">
        <v>44</v>
      </c>
      <c r="AY201" s="116" t="s">
        <v>100</v>
      </c>
    </row>
    <row r="202" spans="2:65" s="6" customFormat="1" ht="20.45" customHeight="1" x14ac:dyDescent="0.3">
      <c r="B202" s="109"/>
      <c r="C202" s="110"/>
      <c r="D202" s="110"/>
      <c r="E202" s="111" t="s">
        <v>1</v>
      </c>
      <c r="F202" s="165" t="s">
        <v>329</v>
      </c>
      <c r="G202" s="166"/>
      <c r="H202" s="166"/>
      <c r="I202" s="166"/>
      <c r="J202" s="110"/>
      <c r="K202" s="112">
        <v>3.6</v>
      </c>
      <c r="L202" s="110"/>
      <c r="M202" s="110"/>
      <c r="N202" s="110"/>
      <c r="O202" s="110"/>
      <c r="P202" s="110"/>
      <c r="Q202" s="110"/>
      <c r="R202" s="113"/>
      <c r="T202" s="114"/>
      <c r="U202" s="110"/>
      <c r="V202" s="110"/>
      <c r="W202" s="110"/>
      <c r="X202" s="110"/>
      <c r="Y202" s="110"/>
      <c r="Z202" s="110"/>
      <c r="AA202" s="115"/>
      <c r="AT202" s="116" t="s">
        <v>106</v>
      </c>
      <c r="AU202" s="116" t="s">
        <v>54</v>
      </c>
      <c r="AV202" s="6" t="s">
        <v>54</v>
      </c>
      <c r="AW202" s="6" t="s">
        <v>21</v>
      </c>
      <c r="AX202" s="6" t="s">
        <v>44</v>
      </c>
      <c r="AY202" s="116" t="s">
        <v>100</v>
      </c>
    </row>
    <row r="203" spans="2:65" s="6" customFormat="1" ht="20.45" customHeight="1" x14ac:dyDescent="0.3">
      <c r="B203" s="109"/>
      <c r="C203" s="110"/>
      <c r="D203" s="110"/>
      <c r="E203" s="111" t="s">
        <v>1</v>
      </c>
      <c r="F203" s="165" t="s">
        <v>330</v>
      </c>
      <c r="G203" s="166"/>
      <c r="H203" s="166"/>
      <c r="I203" s="166"/>
      <c r="J203" s="110"/>
      <c r="K203" s="112">
        <v>74.25</v>
      </c>
      <c r="L203" s="110"/>
      <c r="M203" s="110"/>
      <c r="N203" s="110"/>
      <c r="O203" s="110"/>
      <c r="P203" s="110"/>
      <c r="Q203" s="110"/>
      <c r="R203" s="113"/>
      <c r="T203" s="114"/>
      <c r="U203" s="110"/>
      <c r="V203" s="110"/>
      <c r="W203" s="110"/>
      <c r="X203" s="110"/>
      <c r="Y203" s="110"/>
      <c r="Z203" s="110"/>
      <c r="AA203" s="115"/>
      <c r="AT203" s="116" t="s">
        <v>106</v>
      </c>
      <c r="AU203" s="116" t="s">
        <v>54</v>
      </c>
      <c r="AV203" s="6" t="s">
        <v>54</v>
      </c>
      <c r="AW203" s="6" t="s">
        <v>21</v>
      </c>
      <c r="AX203" s="6" t="s">
        <v>44</v>
      </c>
      <c r="AY203" s="116" t="s">
        <v>100</v>
      </c>
    </row>
    <row r="204" spans="2:65" s="6" customFormat="1" ht="20.45" customHeight="1" x14ac:dyDescent="0.3">
      <c r="B204" s="109"/>
      <c r="C204" s="110"/>
      <c r="D204" s="110"/>
      <c r="E204" s="111" t="s">
        <v>1</v>
      </c>
      <c r="F204" s="165" t="s">
        <v>331</v>
      </c>
      <c r="G204" s="166"/>
      <c r="H204" s="166"/>
      <c r="I204" s="166"/>
      <c r="J204" s="110"/>
      <c r="K204" s="112">
        <v>4.2</v>
      </c>
      <c r="L204" s="110"/>
      <c r="M204" s="110"/>
      <c r="N204" s="110"/>
      <c r="O204" s="110"/>
      <c r="P204" s="110"/>
      <c r="Q204" s="110"/>
      <c r="R204" s="113"/>
      <c r="T204" s="114"/>
      <c r="U204" s="110"/>
      <c r="V204" s="110"/>
      <c r="W204" s="110"/>
      <c r="X204" s="110"/>
      <c r="Y204" s="110"/>
      <c r="Z204" s="110"/>
      <c r="AA204" s="115"/>
      <c r="AT204" s="116" t="s">
        <v>106</v>
      </c>
      <c r="AU204" s="116" t="s">
        <v>54</v>
      </c>
      <c r="AV204" s="6" t="s">
        <v>54</v>
      </c>
      <c r="AW204" s="6" t="s">
        <v>21</v>
      </c>
      <c r="AX204" s="6" t="s">
        <v>44</v>
      </c>
      <c r="AY204" s="116" t="s">
        <v>100</v>
      </c>
    </row>
    <row r="205" spans="2:65" s="7" customFormat="1" ht="20.45" customHeight="1" x14ac:dyDescent="0.3">
      <c r="B205" s="117"/>
      <c r="C205" s="118"/>
      <c r="D205" s="118"/>
      <c r="E205" s="119" t="s">
        <v>1</v>
      </c>
      <c r="F205" s="151" t="s">
        <v>107</v>
      </c>
      <c r="G205" s="152"/>
      <c r="H205" s="152"/>
      <c r="I205" s="152"/>
      <c r="J205" s="118"/>
      <c r="K205" s="120">
        <v>428.8</v>
      </c>
      <c r="L205" s="118"/>
      <c r="M205" s="118"/>
      <c r="N205" s="118"/>
      <c r="O205" s="118"/>
      <c r="P205" s="118"/>
      <c r="Q205" s="118"/>
      <c r="R205" s="121"/>
      <c r="T205" s="122"/>
      <c r="U205" s="118"/>
      <c r="V205" s="118"/>
      <c r="W205" s="118"/>
      <c r="X205" s="118"/>
      <c r="Y205" s="118"/>
      <c r="Z205" s="118"/>
      <c r="AA205" s="123"/>
      <c r="AT205" s="124" t="s">
        <v>106</v>
      </c>
      <c r="AU205" s="124" t="s">
        <v>54</v>
      </c>
      <c r="AV205" s="7" t="s">
        <v>105</v>
      </c>
      <c r="AW205" s="7" t="s">
        <v>21</v>
      </c>
      <c r="AX205" s="7" t="s">
        <v>45</v>
      </c>
      <c r="AY205" s="124" t="s">
        <v>100</v>
      </c>
    </row>
    <row r="206" spans="2:65" s="1" customFormat="1" ht="20.45" customHeight="1" x14ac:dyDescent="0.3">
      <c r="B206" s="73"/>
      <c r="C206" s="102" t="s">
        <v>154</v>
      </c>
      <c r="D206" s="102" t="s">
        <v>101</v>
      </c>
      <c r="E206" s="103" t="s">
        <v>155</v>
      </c>
      <c r="F206" s="153" t="s">
        <v>156</v>
      </c>
      <c r="G206" s="153"/>
      <c r="H206" s="153"/>
      <c r="I206" s="153"/>
      <c r="J206" s="104" t="s">
        <v>136</v>
      </c>
      <c r="K206" s="105">
        <v>480.6</v>
      </c>
      <c r="L206" s="154">
        <v>0</v>
      </c>
      <c r="M206" s="154"/>
      <c r="N206" s="155">
        <f>ROUND(L206*K206,2)</f>
        <v>0</v>
      </c>
      <c r="O206" s="155"/>
      <c r="P206" s="155"/>
      <c r="Q206" s="155"/>
      <c r="R206" s="76"/>
      <c r="T206" s="106" t="s">
        <v>1</v>
      </c>
      <c r="U206" s="29" t="s">
        <v>27</v>
      </c>
      <c r="V206" s="25"/>
      <c r="W206" s="107">
        <f>V206*K206</f>
        <v>0</v>
      </c>
      <c r="X206" s="107">
        <v>1.0300000000000001E-3</v>
      </c>
      <c r="Y206" s="107">
        <f>X206*K206</f>
        <v>0.49501800000000007</v>
      </c>
      <c r="Z206" s="107">
        <v>0</v>
      </c>
      <c r="AA206" s="108">
        <f>Z206*K206</f>
        <v>0</v>
      </c>
      <c r="AR206" s="12" t="s">
        <v>105</v>
      </c>
      <c r="AT206" s="12" t="s">
        <v>101</v>
      </c>
      <c r="AU206" s="12" t="s">
        <v>54</v>
      </c>
      <c r="AY206" s="12" t="s">
        <v>100</v>
      </c>
      <c r="BE206" s="53">
        <f>IF(U206="základní",N206,0)</f>
        <v>0</v>
      </c>
      <c r="BF206" s="53">
        <f>IF(U206="snížená",N206,0)</f>
        <v>0</v>
      </c>
      <c r="BG206" s="53">
        <f>IF(U206="zákl. přenesená",N206,0)</f>
        <v>0</v>
      </c>
      <c r="BH206" s="53">
        <f>IF(U206="sníž. přenesená",N206,0)</f>
        <v>0</v>
      </c>
      <c r="BI206" s="53">
        <f>IF(U206="nulová",N206,0)</f>
        <v>0</v>
      </c>
      <c r="BJ206" s="12" t="s">
        <v>45</v>
      </c>
      <c r="BK206" s="53">
        <f>ROUND(L206*K206,2)</f>
        <v>0</v>
      </c>
      <c r="BL206" s="12" t="s">
        <v>105</v>
      </c>
      <c r="BM206" s="12" t="s">
        <v>332</v>
      </c>
    </row>
    <row r="207" spans="2:65" s="6" customFormat="1" ht="20.45" customHeight="1" x14ac:dyDescent="0.3">
      <c r="B207" s="109"/>
      <c r="C207" s="110"/>
      <c r="D207" s="110"/>
      <c r="E207" s="111" t="s">
        <v>1</v>
      </c>
      <c r="F207" s="149" t="s">
        <v>333</v>
      </c>
      <c r="G207" s="150"/>
      <c r="H207" s="150"/>
      <c r="I207" s="150"/>
      <c r="J207" s="110"/>
      <c r="K207" s="112">
        <v>375</v>
      </c>
      <c r="L207" s="110"/>
      <c r="M207" s="110"/>
      <c r="N207" s="110"/>
      <c r="O207" s="110"/>
      <c r="P207" s="110"/>
      <c r="Q207" s="110"/>
      <c r="R207" s="113"/>
      <c r="T207" s="114"/>
      <c r="U207" s="110"/>
      <c r="V207" s="110"/>
      <c r="W207" s="110"/>
      <c r="X207" s="110"/>
      <c r="Y207" s="110"/>
      <c r="Z207" s="110"/>
      <c r="AA207" s="115"/>
      <c r="AT207" s="116" t="s">
        <v>106</v>
      </c>
      <c r="AU207" s="116" t="s">
        <v>54</v>
      </c>
      <c r="AV207" s="6" t="s">
        <v>54</v>
      </c>
      <c r="AW207" s="6" t="s">
        <v>21</v>
      </c>
      <c r="AX207" s="6" t="s">
        <v>44</v>
      </c>
      <c r="AY207" s="116" t="s">
        <v>100</v>
      </c>
    </row>
    <row r="208" spans="2:65" s="6" customFormat="1" ht="20.45" customHeight="1" x14ac:dyDescent="0.3">
      <c r="B208" s="109"/>
      <c r="C208" s="110"/>
      <c r="D208" s="110"/>
      <c r="E208" s="111" t="s">
        <v>1</v>
      </c>
      <c r="F208" s="165" t="s">
        <v>334</v>
      </c>
      <c r="G208" s="166"/>
      <c r="H208" s="166"/>
      <c r="I208" s="166"/>
      <c r="J208" s="110"/>
      <c r="K208" s="112">
        <v>27</v>
      </c>
      <c r="L208" s="110"/>
      <c r="M208" s="110"/>
      <c r="N208" s="110"/>
      <c r="O208" s="110"/>
      <c r="P208" s="110"/>
      <c r="Q208" s="110"/>
      <c r="R208" s="113"/>
      <c r="T208" s="114"/>
      <c r="U208" s="110"/>
      <c r="V208" s="110"/>
      <c r="W208" s="110"/>
      <c r="X208" s="110"/>
      <c r="Y208" s="110"/>
      <c r="Z208" s="110"/>
      <c r="AA208" s="115"/>
      <c r="AT208" s="116" t="s">
        <v>106</v>
      </c>
      <c r="AU208" s="116" t="s">
        <v>54</v>
      </c>
      <c r="AV208" s="6" t="s">
        <v>54</v>
      </c>
      <c r="AW208" s="6" t="s">
        <v>21</v>
      </c>
      <c r="AX208" s="6" t="s">
        <v>44</v>
      </c>
      <c r="AY208" s="116" t="s">
        <v>100</v>
      </c>
    </row>
    <row r="209" spans="2:65" s="6" customFormat="1" ht="20.45" customHeight="1" x14ac:dyDescent="0.3">
      <c r="B209" s="109"/>
      <c r="C209" s="110"/>
      <c r="D209" s="110"/>
      <c r="E209" s="111" t="s">
        <v>1</v>
      </c>
      <c r="F209" s="165" t="s">
        <v>335</v>
      </c>
      <c r="G209" s="166"/>
      <c r="H209" s="166"/>
      <c r="I209" s="166"/>
      <c r="J209" s="110"/>
      <c r="K209" s="112">
        <v>7.5</v>
      </c>
      <c r="L209" s="110"/>
      <c r="M209" s="110"/>
      <c r="N209" s="110"/>
      <c r="O209" s="110"/>
      <c r="P209" s="110"/>
      <c r="Q209" s="110"/>
      <c r="R209" s="113"/>
      <c r="T209" s="114"/>
      <c r="U209" s="110"/>
      <c r="V209" s="110"/>
      <c r="W209" s="110"/>
      <c r="X209" s="110"/>
      <c r="Y209" s="110"/>
      <c r="Z209" s="110"/>
      <c r="AA209" s="115"/>
      <c r="AT209" s="116" t="s">
        <v>106</v>
      </c>
      <c r="AU209" s="116" t="s">
        <v>54</v>
      </c>
      <c r="AV209" s="6" t="s">
        <v>54</v>
      </c>
      <c r="AW209" s="6" t="s">
        <v>21</v>
      </c>
      <c r="AX209" s="6" t="s">
        <v>44</v>
      </c>
      <c r="AY209" s="116" t="s">
        <v>100</v>
      </c>
    </row>
    <row r="210" spans="2:65" s="6" customFormat="1" ht="20.45" customHeight="1" x14ac:dyDescent="0.3">
      <c r="B210" s="109"/>
      <c r="C210" s="110"/>
      <c r="D210" s="110"/>
      <c r="E210" s="111" t="s">
        <v>1</v>
      </c>
      <c r="F210" s="165" t="s">
        <v>336</v>
      </c>
      <c r="G210" s="166"/>
      <c r="H210" s="166"/>
      <c r="I210" s="166"/>
      <c r="J210" s="110"/>
      <c r="K210" s="112">
        <v>14.4</v>
      </c>
      <c r="L210" s="110"/>
      <c r="M210" s="110"/>
      <c r="N210" s="110"/>
      <c r="O210" s="110"/>
      <c r="P210" s="110"/>
      <c r="Q210" s="110"/>
      <c r="R210" s="113"/>
      <c r="T210" s="114"/>
      <c r="U210" s="110"/>
      <c r="V210" s="110"/>
      <c r="W210" s="110"/>
      <c r="X210" s="110"/>
      <c r="Y210" s="110"/>
      <c r="Z210" s="110"/>
      <c r="AA210" s="115"/>
      <c r="AT210" s="116" t="s">
        <v>106</v>
      </c>
      <c r="AU210" s="116" t="s">
        <v>54</v>
      </c>
      <c r="AV210" s="6" t="s">
        <v>54</v>
      </c>
      <c r="AW210" s="6" t="s">
        <v>21</v>
      </c>
      <c r="AX210" s="6" t="s">
        <v>44</v>
      </c>
      <c r="AY210" s="116" t="s">
        <v>100</v>
      </c>
    </row>
    <row r="211" spans="2:65" s="6" customFormat="1" ht="20.45" customHeight="1" x14ac:dyDescent="0.3">
      <c r="B211" s="109"/>
      <c r="C211" s="110"/>
      <c r="D211" s="110"/>
      <c r="E211" s="111" t="s">
        <v>1</v>
      </c>
      <c r="F211" s="165" t="s">
        <v>337</v>
      </c>
      <c r="G211" s="166"/>
      <c r="H211" s="166"/>
      <c r="I211" s="166"/>
      <c r="J211" s="110"/>
      <c r="K211" s="112">
        <v>16.5</v>
      </c>
      <c r="L211" s="110"/>
      <c r="M211" s="110"/>
      <c r="N211" s="110"/>
      <c r="O211" s="110"/>
      <c r="P211" s="110"/>
      <c r="Q211" s="110"/>
      <c r="R211" s="113"/>
      <c r="T211" s="114"/>
      <c r="U211" s="110"/>
      <c r="V211" s="110"/>
      <c r="W211" s="110"/>
      <c r="X211" s="110"/>
      <c r="Y211" s="110"/>
      <c r="Z211" s="110"/>
      <c r="AA211" s="115"/>
      <c r="AT211" s="116" t="s">
        <v>106</v>
      </c>
      <c r="AU211" s="116" t="s">
        <v>54</v>
      </c>
      <c r="AV211" s="6" t="s">
        <v>54</v>
      </c>
      <c r="AW211" s="6" t="s">
        <v>21</v>
      </c>
      <c r="AX211" s="6" t="s">
        <v>44</v>
      </c>
      <c r="AY211" s="116" t="s">
        <v>100</v>
      </c>
    </row>
    <row r="212" spans="2:65" s="6" customFormat="1" ht="20.45" customHeight="1" x14ac:dyDescent="0.3">
      <c r="B212" s="109"/>
      <c r="C212" s="110"/>
      <c r="D212" s="110"/>
      <c r="E212" s="111" t="s">
        <v>1</v>
      </c>
      <c r="F212" s="165" t="s">
        <v>334</v>
      </c>
      <c r="G212" s="166"/>
      <c r="H212" s="166"/>
      <c r="I212" s="166"/>
      <c r="J212" s="110"/>
      <c r="K212" s="112">
        <v>27</v>
      </c>
      <c r="L212" s="110"/>
      <c r="M212" s="110"/>
      <c r="N212" s="110"/>
      <c r="O212" s="110"/>
      <c r="P212" s="110"/>
      <c r="Q212" s="110"/>
      <c r="R212" s="113"/>
      <c r="T212" s="114"/>
      <c r="U212" s="110"/>
      <c r="V212" s="110"/>
      <c r="W212" s="110"/>
      <c r="X212" s="110"/>
      <c r="Y212" s="110"/>
      <c r="Z212" s="110"/>
      <c r="AA212" s="115"/>
      <c r="AT212" s="116" t="s">
        <v>106</v>
      </c>
      <c r="AU212" s="116" t="s">
        <v>54</v>
      </c>
      <c r="AV212" s="6" t="s">
        <v>54</v>
      </c>
      <c r="AW212" s="6" t="s">
        <v>21</v>
      </c>
      <c r="AX212" s="6" t="s">
        <v>44</v>
      </c>
      <c r="AY212" s="116" t="s">
        <v>100</v>
      </c>
    </row>
    <row r="213" spans="2:65" s="6" customFormat="1" ht="20.45" customHeight="1" x14ac:dyDescent="0.3">
      <c r="B213" s="109"/>
      <c r="C213" s="110"/>
      <c r="D213" s="110"/>
      <c r="E213" s="111" t="s">
        <v>1</v>
      </c>
      <c r="F213" s="165" t="s">
        <v>338</v>
      </c>
      <c r="G213" s="166"/>
      <c r="H213" s="166"/>
      <c r="I213" s="166"/>
      <c r="J213" s="110"/>
      <c r="K213" s="112">
        <v>4.8</v>
      </c>
      <c r="L213" s="110"/>
      <c r="M213" s="110"/>
      <c r="N213" s="110"/>
      <c r="O213" s="110"/>
      <c r="P213" s="110"/>
      <c r="Q213" s="110"/>
      <c r="R213" s="113"/>
      <c r="T213" s="114"/>
      <c r="U213" s="110"/>
      <c r="V213" s="110"/>
      <c r="W213" s="110"/>
      <c r="X213" s="110"/>
      <c r="Y213" s="110"/>
      <c r="Z213" s="110"/>
      <c r="AA213" s="115"/>
      <c r="AT213" s="116" t="s">
        <v>106</v>
      </c>
      <c r="AU213" s="116" t="s">
        <v>54</v>
      </c>
      <c r="AV213" s="6" t="s">
        <v>54</v>
      </c>
      <c r="AW213" s="6" t="s">
        <v>21</v>
      </c>
      <c r="AX213" s="6" t="s">
        <v>44</v>
      </c>
      <c r="AY213" s="116" t="s">
        <v>100</v>
      </c>
    </row>
    <row r="214" spans="2:65" s="6" customFormat="1" ht="20.45" customHeight="1" x14ac:dyDescent="0.3">
      <c r="B214" s="109"/>
      <c r="C214" s="110"/>
      <c r="D214" s="110"/>
      <c r="E214" s="111" t="s">
        <v>1</v>
      </c>
      <c r="F214" s="165" t="s">
        <v>339</v>
      </c>
      <c r="G214" s="166"/>
      <c r="H214" s="166"/>
      <c r="I214" s="166"/>
      <c r="J214" s="110"/>
      <c r="K214" s="112">
        <v>8.4</v>
      </c>
      <c r="L214" s="110"/>
      <c r="M214" s="110"/>
      <c r="N214" s="110"/>
      <c r="O214" s="110"/>
      <c r="P214" s="110"/>
      <c r="Q214" s="110"/>
      <c r="R214" s="113"/>
      <c r="T214" s="114"/>
      <c r="U214" s="110"/>
      <c r="V214" s="110"/>
      <c r="W214" s="110"/>
      <c r="X214" s="110"/>
      <c r="Y214" s="110"/>
      <c r="Z214" s="110"/>
      <c r="AA214" s="115"/>
      <c r="AT214" s="116" t="s">
        <v>106</v>
      </c>
      <c r="AU214" s="116" t="s">
        <v>54</v>
      </c>
      <c r="AV214" s="6" t="s">
        <v>54</v>
      </c>
      <c r="AW214" s="6" t="s">
        <v>21</v>
      </c>
      <c r="AX214" s="6" t="s">
        <v>44</v>
      </c>
      <c r="AY214" s="116" t="s">
        <v>100</v>
      </c>
    </row>
    <row r="215" spans="2:65" s="7" customFormat="1" ht="20.45" customHeight="1" x14ac:dyDescent="0.3">
      <c r="B215" s="117"/>
      <c r="C215" s="118"/>
      <c r="D215" s="118"/>
      <c r="E215" s="119" t="s">
        <v>1</v>
      </c>
      <c r="F215" s="151" t="s">
        <v>107</v>
      </c>
      <c r="G215" s="152"/>
      <c r="H215" s="152"/>
      <c r="I215" s="152"/>
      <c r="J215" s="118"/>
      <c r="K215" s="120">
        <v>480.6</v>
      </c>
      <c r="L215" s="118"/>
      <c r="M215" s="118"/>
      <c r="N215" s="118"/>
      <c r="O215" s="118"/>
      <c r="P215" s="118"/>
      <c r="Q215" s="118"/>
      <c r="R215" s="121"/>
      <c r="T215" s="122"/>
      <c r="U215" s="118"/>
      <c r="V215" s="118"/>
      <c r="W215" s="118"/>
      <c r="X215" s="118"/>
      <c r="Y215" s="118"/>
      <c r="Z215" s="118"/>
      <c r="AA215" s="123"/>
      <c r="AT215" s="124" t="s">
        <v>106</v>
      </c>
      <c r="AU215" s="124" t="s">
        <v>54</v>
      </c>
      <c r="AV215" s="7" t="s">
        <v>105</v>
      </c>
      <c r="AW215" s="7" t="s">
        <v>21</v>
      </c>
      <c r="AX215" s="7" t="s">
        <v>45</v>
      </c>
      <c r="AY215" s="124" t="s">
        <v>100</v>
      </c>
    </row>
    <row r="216" spans="2:65" s="1" customFormat="1" ht="28.9" customHeight="1" x14ac:dyDescent="0.3">
      <c r="B216" s="73"/>
      <c r="C216" s="102" t="s">
        <v>157</v>
      </c>
      <c r="D216" s="102" t="s">
        <v>101</v>
      </c>
      <c r="E216" s="103" t="s">
        <v>158</v>
      </c>
      <c r="F216" s="153" t="s">
        <v>159</v>
      </c>
      <c r="G216" s="153"/>
      <c r="H216" s="153"/>
      <c r="I216" s="153"/>
      <c r="J216" s="104" t="s">
        <v>136</v>
      </c>
      <c r="K216" s="105">
        <v>480.6</v>
      </c>
      <c r="L216" s="154">
        <v>0</v>
      </c>
      <c r="M216" s="154"/>
      <c r="N216" s="155">
        <f>ROUND(L216*K216,2)</f>
        <v>0</v>
      </c>
      <c r="O216" s="155"/>
      <c r="P216" s="155"/>
      <c r="Q216" s="155"/>
      <c r="R216" s="76"/>
      <c r="T216" s="106" t="s">
        <v>1</v>
      </c>
      <c r="U216" s="29" t="s">
        <v>27</v>
      </c>
      <c r="V216" s="25"/>
      <c r="W216" s="107">
        <f>V216*K216</f>
        <v>0</v>
      </c>
      <c r="X216" s="107">
        <v>0</v>
      </c>
      <c r="Y216" s="107">
        <f>X216*K216</f>
        <v>0</v>
      </c>
      <c r="Z216" s="107">
        <v>0</v>
      </c>
      <c r="AA216" s="108">
        <f>Z216*K216</f>
        <v>0</v>
      </c>
      <c r="AR216" s="12" t="s">
        <v>105</v>
      </c>
      <c r="AT216" s="12" t="s">
        <v>101</v>
      </c>
      <c r="AU216" s="12" t="s">
        <v>54</v>
      </c>
      <c r="AY216" s="12" t="s">
        <v>100</v>
      </c>
      <c r="BE216" s="53">
        <f>IF(U216="základní",N216,0)</f>
        <v>0</v>
      </c>
      <c r="BF216" s="53">
        <f>IF(U216="snížená",N216,0)</f>
        <v>0</v>
      </c>
      <c r="BG216" s="53">
        <f>IF(U216="zákl. přenesená",N216,0)</f>
        <v>0</v>
      </c>
      <c r="BH216" s="53">
        <f>IF(U216="sníž. přenesená",N216,0)</f>
        <v>0</v>
      </c>
      <c r="BI216" s="53">
        <f>IF(U216="nulová",N216,0)</f>
        <v>0</v>
      </c>
      <c r="BJ216" s="12" t="s">
        <v>45</v>
      </c>
      <c r="BK216" s="53">
        <f>ROUND(L216*K216,2)</f>
        <v>0</v>
      </c>
      <c r="BL216" s="12" t="s">
        <v>105</v>
      </c>
      <c r="BM216" s="12" t="s">
        <v>340</v>
      </c>
    </row>
    <row r="217" spans="2:65" s="6" customFormat="1" ht="20.45" customHeight="1" x14ac:dyDescent="0.3">
      <c r="B217" s="109"/>
      <c r="C217" s="110"/>
      <c r="D217" s="110"/>
      <c r="E217" s="111" t="s">
        <v>1</v>
      </c>
      <c r="F217" s="149" t="s">
        <v>341</v>
      </c>
      <c r="G217" s="150"/>
      <c r="H217" s="150"/>
      <c r="I217" s="150"/>
      <c r="J217" s="110"/>
      <c r="K217" s="112">
        <v>480.6</v>
      </c>
      <c r="L217" s="110"/>
      <c r="M217" s="110"/>
      <c r="N217" s="110"/>
      <c r="O217" s="110"/>
      <c r="P217" s="110"/>
      <c r="Q217" s="110"/>
      <c r="R217" s="113"/>
      <c r="T217" s="114"/>
      <c r="U217" s="110"/>
      <c r="V217" s="110"/>
      <c r="W217" s="110"/>
      <c r="X217" s="110"/>
      <c r="Y217" s="110"/>
      <c r="Z217" s="110"/>
      <c r="AA217" s="115"/>
      <c r="AT217" s="116" t="s">
        <v>106</v>
      </c>
      <c r="AU217" s="116" t="s">
        <v>54</v>
      </c>
      <c r="AV217" s="6" t="s">
        <v>54</v>
      </c>
      <c r="AW217" s="6" t="s">
        <v>21</v>
      </c>
      <c r="AX217" s="6" t="s">
        <v>44</v>
      </c>
      <c r="AY217" s="116" t="s">
        <v>100</v>
      </c>
    </row>
    <row r="218" spans="2:65" s="7" customFormat="1" ht="20.45" customHeight="1" x14ac:dyDescent="0.3">
      <c r="B218" s="117"/>
      <c r="C218" s="118"/>
      <c r="D218" s="118"/>
      <c r="E218" s="119" t="s">
        <v>1</v>
      </c>
      <c r="F218" s="151" t="s">
        <v>107</v>
      </c>
      <c r="G218" s="152"/>
      <c r="H218" s="152"/>
      <c r="I218" s="152"/>
      <c r="J218" s="118"/>
      <c r="K218" s="120">
        <v>480.6</v>
      </c>
      <c r="L218" s="118"/>
      <c r="M218" s="118"/>
      <c r="N218" s="118"/>
      <c r="O218" s="118"/>
      <c r="P218" s="118"/>
      <c r="Q218" s="118"/>
      <c r="R218" s="121"/>
      <c r="T218" s="122"/>
      <c r="U218" s="118"/>
      <c r="V218" s="118"/>
      <c r="W218" s="118"/>
      <c r="X218" s="118"/>
      <c r="Y218" s="118"/>
      <c r="Z218" s="118"/>
      <c r="AA218" s="123"/>
      <c r="AT218" s="124" t="s">
        <v>106</v>
      </c>
      <c r="AU218" s="124" t="s">
        <v>54</v>
      </c>
      <c r="AV218" s="7" t="s">
        <v>105</v>
      </c>
      <c r="AW218" s="7" t="s">
        <v>21</v>
      </c>
      <c r="AX218" s="7" t="s">
        <v>45</v>
      </c>
      <c r="AY218" s="124" t="s">
        <v>100</v>
      </c>
    </row>
    <row r="219" spans="2:65" s="1" customFormat="1" ht="28.9" customHeight="1" x14ac:dyDescent="0.3">
      <c r="B219" s="73"/>
      <c r="C219" s="102" t="s">
        <v>160</v>
      </c>
      <c r="D219" s="102" t="s">
        <v>101</v>
      </c>
      <c r="E219" s="103" t="s">
        <v>161</v>
      </c>
      <c r="F219" s="153" t="s">
        <v>162</v>
      </c>
      <c r="G219" s="153"/>
      <c r="H219" s="153"/>
      <c r="I219" s="153"/>
      <c r="J219" s="104" t="s">
        <v>163</v>
      </c>
      <c r="K219" s="105">
        <v>24.056999999999999</v>
      </c>
      <c r="L219" s="154">
        <v>0</v>
      </c>
      <c r="M219" s="154"/>
      <c r="N219" s="155">
        <f>ROUND(L219*K219,2)</f>
        <v>0</v>
      </c>
      <c r="O219" s="155"/>
      <c r="P219" s="155"/>
      <c r="Q219" s="155"/>
      <c r="R219" s="76"/>
      <c r="T219" s="106" t="s">
        <v>1</v>
      </c>
      <c r="U219" s="29" t="s">
        <v>27</v>
      </c>
      <c r="V219" s="25"/>
      <c r="W219" s="107">
        <f>V219*K219</f>
        <v>0</v>
      </c>
      <c r="X219" s="107">
        <v>1.0601700000000001</v>
      </c>
      <c r="Y219" s="107">
        <f>X219*K219</f>
        <v>25.504509689999999</v>
      </c>
      <c r="Z219" s="107">
        <v>0</v>
      </c>
      <c r="AA219" s="108">
        <f>Z219*K219</f>
        <v>0</v>
      </c>
      <c r="AR219" s="12" t="s">
        <v>105</v>
      </c>
      <c r="AT219" s="12" t="s">
        <v>101</v>
      </c>
      <c r="AU219" s="12" t="s">
        <v>54</v>
      </c>
      <c r="AY219" s="12" t="s">
        <v>100</v>
      </c>
      <c r="BE219" s="53">
        <f>IF(U219="základní",N219,0)</f>
        <v>0</v>
      </c>
      <c r="BF219" s="53">
        <f>IF(U219="snížená",N219,0)</f>
        <v>0</v>
      </c>
      <c r="BG219" s="53">
        <f>IF(U219="zákl. přenesená",N219,0)</f>
        <v>0</v>
      </c>
      <c r="BH219" s="53">
        <f>IF(U219="sníž. přenesená",N219,0)</f>
        <v>0</v>
      </c>
      <c r="BI219" s="53">
        <f>IF(U219="nulová",N219,0)</f>
        <v>0</v>
      </c>
      <c r="BJ219" s="12" t="s">
        <v>45</v>
      </c>
      <c r="BK219" s="53">
        <f>ROUND(L219*K219,2)</f>
        <v>0</v>
      </c>
      <c r="BL219" s="12" t="s">
        <v>105</v>
      </c>
      <c r="BM219" s="12" t="s">
        <v>342</v>
      </c>
    </row>
    <row r="220" spans="2:65" s="6" customFormat="1" ht="20.45" customHeight="1" x14ac:dyDescent="0.3">
      <c r="B220" s="109"/>
      <c r="C220" s="110"/>
      <c r="D220" s="110"/>
      <c r="E220" s="111" t="s">
        <v>1</v>
      </c>
      <c r="F220" s="149" t="s">
        <v>343</v>
      </c>
      <c r="G220" s="150"/>
      <c r="H220" s="150"/>
      <c r="I220" s="150"/>
      <c r="J220" s="110"/>
      <c r="K220" s="112">
        <v>17.303999999999998</v>
      </c>
      <c r="L220" s="110"/>
      <c r="M220" s="110"/>
      <c r="N220" s="110"/>
      <c r="O220" s="110"/>
      <c r="P220" s="110"/>
      <c r="Q220" s="110"/>
      <c r="R220" s="113"/>
      <c r="T220" s="114"/>
      <c r="U220" s="110"/>
      <c r="V220" s="110"/>
      <c r="W220" s="110"/>
      <c r="X220" s="110"/>
      <c r="Y220" s="110"/>
      <c r="Z220" s="110"/>
      <c r="AA220" s="115"/>
      <c r="AT220" s="116" t="s">
        <v>106</v>
      </c>
      <c r="AU220" s="116" t="s">
        <v>54</v>
      </c>
      <c r="AV220" s="6" t="s">
        <v>54</v>
      </c>
      <c r="AW220" s="6" t="s">
        <v>21</v>
      </c>
      <c r="AX220" s="6" t="s">
        <v>44</v>
      </c>
      <c r="AY220" s="116" t="s">
        <v>100</v>
      </c>
    </row>
    <row r="221" spans="2:65" s="6" customFormat="1" ht="20.45" customHeight="1" x14ac:dyDescent="0.3">
      <c r="B221" s="109"/>
      <c r="C221" s="110"/>
      <c r="D221" s="110"/>
      <c r="E221" s="111" t="s">
        <v>1</v>
      </c>
      <c r="F221" s="165" t="s">
        <v>164</v>
      </c>
      <c r="G221" s="166"/>
      <c r="H221" s="166"/>
      <c r="I221" s="166"/>
      <c r="J221" s="110"/>
      <c r="K221" s="112">
        <v>1.421</v>
      </c>
      <c r="L221" s="110"/>
      <c r="M221" s="110"/>
      <c r="N221" s="110"/>
      <c r="O221" s="110"/>
      <c r="P221" s="110"/>
      <c r="Q221" s="110"/>
      <c r="R221" s="113"/>
      <c r="T221" s="114"/>
      <c r="U221" s="110"/>
      <c r="V221" s="110"/>
      <c r="W221" s="110"/>
      <c r="X221" s="110"/>
      <c r="Y221" s="110"/>
      <c r="Z221" s="110"/>
      <c r="AA221" s="115"/>
      <c r="AT221" s="116" t="s">
        <v>106</v>
      </c>
      <c r="AU221" s="116" t="s">
        <v>54</v>
      </c>
      <c r="AV221" s="6" t="s">
        <v>54</v>
      </c>
      <c r="AW221" s="6" t="s">
        <v>21</v>
      </c>
      <c r="AX221" s="6" t="s">
        <v>44</v>
      </c>
      <c r="AY221" s="116" t="s">
        <v>100</v>
      </c>
    </row>
    <row r="222" spans="2:65" s="6" customFormat="1" ht="20.45" customHeight="1" x14ac:dyDescent="0.3">
      <c r="B222" s="109"/>
      <c r="C222" s="110"/>
      <c r="D222" s="110"/>
      <c r="E222" s="111" t="s">
        <v>1</v>
      </c>
      <c r="F222" s="165" t="s">
        <v>344</v>
      </c>
      <c r="G222" s="166"/>
      <c r="H222" s="166"/>
      <c r="I222" s="166"/>
      <c r="J222" s="110"/>
      <c r="K222" s="112">
        <v>1.9550000000000001</v>
      </c>
      <c r="L222" s="110"/>
      <c r="M222" s="110"/>
      <c r="N222" s="110"/>
      <c r="O222" s="110"/>
      <c r="P222" s="110"/>
      <c r="Q222" s="110"/>
      <c r="R222" s="113"/>
      <c r="T222" s="114"/>
      <c r="U222" s="110"/>
      <c r="V222" s="110"/>
      <c r="W222" s="110"/>
      <c r="X222" s="110"/>
      <c r="Y222" s="110"/>
      <c r="Z222" s="110"/>
      <c r="AA222" s="115"/>
      <c r="AT222" s="116" t="s">
        <v>106</v>
      </c>
      <c r="AU222" s="116" t="s">
        <v>54</v>
      </c>
      <c r="AV222" s="6" t="s">
        <v>54</v>
      </c>
      <c r="AW222" s="6" t="s">
        <v>21</v>
      </c>
      <c r="AX222" s="6" t="s">
        <v>44</v>
      </c>
      <c r="AY222" s="116" t="s">
        <v>100</v>
      </c>
    </row>
    <row r="223" spans="2:65" s="6" customFormat="1" ht="20.45" customHeight="1" x14ac:dyDescent="0.3">
      <c r="B223" s="109"/>
      <c r="C223" s="110"/>
      <c r="D223" s="110"/>
      <c r="E223" s="111" t="s">
        <v>1</v>
      </c>
      <c r="F223" s="165" t="s">
        <v>345</v>
      </c>
      <c r="G223" s="166"/>
      <c r="H223" s="166"/>
      <c r="I223" s="166"/>
      <c r="J223" s="110"/>
      <c r="K223" s="112">
        <v>3.3769999999999998</v>
      </c>
      <c r="L223" s="110"/>
      <c r="M223" s="110"/>
      <c r="N223" s="110"/>
      <c r="O223" s="110"/>
      <c r="P223" s="110"/>
      <c r="Q223" s="110"/>
      <c r="R223" s="113"/>
      <c r="T223" s="114"/>
      <c r="U223" s="110"/>
      <c r="V223" s="110"/>
      <c r="W223" s="110"/>
      <c r="X223" s="110"/>
      <c r="Y223" s="110"/>
      <c r="Z223" s="110"/>
      <c r="AA223" s="115"/>
      <c r="AT223" s="116" t="s">
        <v>106</v>
      </c>
      <c r="AU223" s="116" t="s">
        <v>54</v>
      </c>
      <c r="AV223" s="6" t="s">
        <v>54</v>
      </c>
      <c r="AW223" s="6" t="s">
        <v>21</v>
      </c>
      <c r="AX223" s="6" t="s">
        <v>44</v>
      </c>
      <c r="AY223" s="116" t="s">
        <v>100</v>
      </c>
    </row>
    <row r="224" spans="2:65" s="7" customFormat="1" ht="20.45" customHeight="1" x14ac:dyDescent="0.3">
      <c r="B224" s="117"/>
      <c r="C224" s="118"/>
      <c r="D224" s="118"/>
      <c r="E224" s="119" t="s">
        <v>1</v>
      </c>
      <c r="F224" s="151" t="s">
        <v>107</v>
      </c>
      <c r="G224" s="152"/>
      <c r="H224" s="152"/>
      <c r="I224" s="152"/>
      <c r="J224" s="118"/>
      <c r="K224" s="120">
        <v>24.056999999999999</v>
      </c>
      <c r="L224" s="118"/>
      <c r="M224" s="118"/>
      <c r="N224" s="118"/>
      <c r="O224" s="118"/>
      <c r="P224" s="118"/>
      <c r="Q224" s="118"/>
      <c r="R224" s="121"/>
      <c r="T224" s="122"/>
      <c r="U224" s="118"/>
      <c r="V224" s="118"/>
      <c r="W224" s="118"/>
      <c r="X224" s="118"/>
      <c r="Y224" s="118"/>
      <c r="Z224" s="118"/>
      <c r="AA224" s="123"/>
      <c r="AT224" s="124" t="s">
        <v>106</v>
      </c>
      <c r="AU224" s="124" t="s">
        <v>54</v>
      </c>
      <c r="AV224" s="7" t="s">
        <v>105</v>
      </c>
      <c r="AW224" s="7" t="s">
        <v>21</v>
      </c>
      <c r="AX224" s="7" t="s">
        <v>45</v>
      </c>
      <c r="AY224" s="124" t="s">
        <v>100</v>
      </c>
    </row>
    <row r="225" spans="2:65" s="1" customFormat="1" ht="20.45" customHeight="1" x14ac:dyDescent="0.3">
      <c r="B225" s="73"/>
      <c r="C225" s="125" t="s">
        <v>5</v>
      </c>
      <c r="D225" s="125" t="s">
        <v>165</v>
      </c>
      <c r="E225" s="126" t="s">
        <v>166</v>
      </c>
      <c r="F225" s="162" t="s">
        <v>167</v>
      </c>
      <c r="G225" s="162"/>
      <c r="H225" s="162"/>
      <c r="I225" s="162"/>
      <c r="J225" s="127" t="s">
        <v>168</v>
      </c>
      <c r="K225" s="128">
        <v>21</v>
      </c>
      <c r="L225" s="163">
        <v>0</v>
      </c>
      <c r="M225" s="163"/>
      <c r="N225" s="164">
        <f>ROUND(L225*K225,2)</f>
        <v>0</v>
      </c>
      <c r="O225" s="155"/>
      <c r="P225" s="155"/>
      <c r="Q225" s="155"/>
      <c r="R225" s="76"/>
      <c r="T225" s="106" t="s">
        <v>1</v>
      </c>
      <c r="U225" s="29" t="s">
        <v>27</v>
      </c>
      <c r="V225" s="25"/>
      <c r="W225" s="107">
        <f>V225*K225</f>
        <v>0</v>
      </c>
      <c r="X225" s="107">
        <v>0</v>
      </c>
      <c r="Y225" s="107">
        <f>X225*K225</f>
        <v>0</v>
      </c>
      <c r="Z225" s="107">
        <v>0</v>
      </c>
      <c r="AA225" s="108">
        <f>Z225*K225</f>
        <v>0</v>
      </c>
      <c r="AR225" s="12" t="s">
        <v>124</v>
      </c>
      <c r="AT225" s="12" t="s">
        <v>165</v>
      </c>
      <c r="AU225" s="12" t="s">
        <v>54</v>
      </c>
      <c r="AY225" s="12" t="s">
        <v>100</v>
      </c>
      <c r="BE225" s="53">
        <f>IF(U225="základní",N225,0)</f>
        <v>0</v>
      </c>
      <c r="BF225" s="53">
        <f>IF(U225="snížená",N225,0)</f>
        <v>0</v>
      </c>
      <c r="BG225" s="53">
        <f>IF(U225="zákl. přenesená",N225,0)</f>
        <v>0</v>
      </c>
      <c r="BH225" s="53">
        <f>IF(U225="sníž. přenesená",N225,0)</f>
        <v>0</v>
      </c>
      <c r="BI225" s="53">
        <f>IF(U225="nulová",N225,0)</f>
        <v>0</v>
      </c>
      <c r="BJ225" s="12" t="s">
        <v>45</v>
      </c>
      <c r="BK225" s="53">
        <f>ROUND(L225*K225,2)</f>
        <v>0</v>
      </c>
      <c r="BL225" s="12" t="s">
        <v>105</v>
      </c>
      <c r="BM225" s="12" t="s">
        <v>346</v>
      </c>
    </row>
    <row r="226" spans="2:65" s="6" customFormat="1" ht="20.45" customHeight="1" x14ac:dyDescent="0.3">
      <c r="B226" s="109"/>
      <c r="C226" s="110"/>
      <c r="D226" s="110"/>
      <c r="E226" s="111" t="s">
        <v>1</v>
      </c>
      <c r="F226" s="149" t="s">
        <v>347</v>
      </c>
      <c r="G226" s="150"/>
      <c r="H226" s="150"/>
      <c r="I226" s="150"/>
      <c r="J226" s="110"/>
      <c r="K226" s="112">
        <v>21</v>
      </c>
      <c r="L226" s="110"/>
      <c r="M226" s="110"/>
      <c r="N226" s="110"/>
      <c r="O226" s="110"/>
      <c r="P226" s="110"/>
      <c r="Q226" s="110"/>
      <c r="R226" s="113"/>
      <c r="T226" s="114"/>
      <c r="U226" s="110"/>
      <c r="V226" s="110"/>
      <c r="W226" s="110"/>
      <c r="X226" s="110"/>
      <c r="Y226" s="110"/>
      <c r="Z226" s="110"/>
      <c r="AA226" s="115"/>
      <c r="AT226" s="116" t="s">
        <v>106</v>
      </c>
      <c r="AU226" s="116" t="s">
        <v>54</v>
      </c>
      <c r="AV226" s="6" t="s">
        <v>54</v>
      </c>
      <c r="AW226" s="6" t="s">
        <v>21</v>
      </c>
      <c r="AX226" s="6" t="s">
        <v>44</v>
      </c>
      <c r="AY226" s="116" t="s">
        <v>100</v>
      </c>
    </row>
    <row r="227" spans="2:65" s="7" customFormat="1" ht="20.45" customHeight="1" x14ac:dyDescent="0.3">
      <c r="B227" s="117"/>
      <c r="C227" s="118"/>
      <c r="D227" s="118"/>
      <c r="E227" s="119" t="s">
        <v>1</v>
      </c>
      <c r="F227" s="151" t="s">
        <v>107</v>
      </c>
      <c r="G227" s="152"/>
      <c r="H227" s="152"/>
      <c r="I227" s="152"/>
      <c r="J227" s="118"/>
      <c r="K227" s="120">
        <v>21</v>
      </c>
      <c r="L227" s="118"/>
      <c r="M227" s="118"/>
      <c r="N227" s="118"/>
      <c r="O227" s="118"/>
      <c r="P227" s="118"/>
      <c r="Q227" s="118"/>
      <c r="R227" s="121"/>
      <c r="T227" s="122"/>
      <c r="U227" s="118"/>
      <c r="V227" s="118"/>
      <c r="W227" s="118"/>
      <c r="X227" s="118"/>
      <c r="Y227" s="118"/>
      <c r="Z227" s="118"/>
      <c r="AA227" s="123"/>
      <c r="AT227" s="124" t="s">
        <v>106</v>
      </c>
      <c r="AU227" s="124" t="s">
        <v>54</v>
      </c>
      <c r="AV227" s="7" t="s">
        <v>105</v>
      </c>
      <c r="AW227" s="7" t="s">
        <v>21</v>
      </c>
      <c r="AX227" s="7" t="s">
        <v>45</v>
      </c>
      <c r="AY227" s="124" t="s">
        <v>100</v>
      </c>
    </row>
    <row r="228" spans="2:65" s="5" customFormat="1" ht="29.85" customHeight="1" x14ac:dyDescent="0.3">
      <c r="B228" s="91"/>
      <c r="C228" s="92"/>
      <c r="D228" s="101" t="s">
        <v>67</v>
      </c>
      <c r="E228" s="101"/>
      <c r="F228" s="101"/>
      <c r="G228" s="101"/>
      <c r="H228" s="101"/>
      <c r="I228" s="101"/>
      <c r="J228" s="101"/>
      <c r="K228" s="101"/>
      <c r="L228" s="101"/>
      <c r="M228" s="101"/>
      <c r="N228" s="158">
        <f>BK228</f>
        <v>0</v>
      </c>
      <c r="O228" s="159"/>
      <c r="P228" s="159"/>
      <c r="Q228" s="159"/>
      <c r="R228" s="94"/>
      <c r="T228" s="95"/>
      <c r="U228" s="92"/>
      <c r="V228" s="92"/>
      <c r="W228" s="96">
        <f>SUM(W229:W270)</f>
        <v>0</v>
      </c>
      <c r="X228" s="92"/>
      <c r="Y228" s="96">
        <f>SUM(Y229:Y270)</f>
        <v>0</v>
      </c>
      <c r="Z228" s="92"/>
      <c r="AA228" s="97">
        <f>SUM(AA229:AA270)</f>
        <v>0</v>
      </c>
      <c r="AR228" s="98" t="s">
        <v>45</v>
      </c>
      <c r="AT228" s="99" t="s">
        <v>43</v>
      </c>
      <c r="AU228" s="99" t="s">
        <v>45</v>
      </c>
      <c r="AY228" s="98" t="s">
        <v>100</v>
      </c>
      <c r="BK228" s="100">
        <f>SUM(BK229:BK270)</f>
        <v>0</v>
      </c>
    </row>
    <row r="229" spans="2:65" s="1" customFormat="1" ht="40.15" customHeight="1" x14ac:dyDescent="0.3">
      <c r="B229" s="73"/>
      <c r="C229" s="102" t="s">
        <v>169</v>
      </c>
      <c r="D229" s="102" t="s">
        <v>101</v>
      </c>
      <c r="E229" s="103" t="s">
        <v>170</v>
      </c>
      <c r="F229" s="153" t="s">
        <v>171</v>
      </c>
      <c r="G229" s="153"/>
      <c r="H229" s="153"/>
      <c r="I229" s="153"/>
      <c r="J229" s="104" t="s">
        <v>136</v>
      </c>
      <c r="K229" s="105">
        <v>1700</v>
      </c>
      <c r="L229" s="154">
        <v>0</v>
      </c>
      <c r="M229" s="154"/>
      <c r="N229" s="155">
        <f>ROUND(L229*K229,2)</f>
        <v>0</v>
      </c>
      <c r="O229" s="155"/>
      <c r="P229" s="155"/>
      <c r="Q229" s="155"/>
      <c r="R229" s="76"/>
      <c r="T229" s="106" t="s">
        <v>1</v>
      </c>
      <c r="U229" s="29" t="s">
        <v>27</v>
      </c>
      <c r="V229" s="25"/>
      <c r="W229" s="107">
        <f>V229*K229</f>
        <v>0</v>
      </c>
      <c r="X229" s="107">
        <v>0</v>
      </c>
      <c r="Y229" s="107">
        <f>X229*K229</f>
        <v>0</v>
      </c>
      <c r="Z229" s="107">
        <v>0</v>
      </c>
      <c r="AA229" s="108">
        <f>Z229*K229</f>
        <v>0</v>
      </c>
      <c r="AR229" s="12" t="s">
        <v>105</v>
      </c>
      <c r="AT229" s="12" t="s">
        <v>101</v>
      </c>
      <c r="AU229" s="12" t="s">
        <v>54</v>
      </c>
      <c r="AY229" s="12" t="s">
        <v>100</v>
      </c>
      <c r="BE229" s="53">
        <f>IF(U229="základní",N229,0)</f>
        <v>0</v>
      </c>
      <c r="BF229" s="53">
        <f>IF(U229="snížená",N229,0)</f>
        <v>0</v>
      </c>
      <c r="BG229" s="53">
        <f>IF(U229="zákl. přenesená",N229,0)</f>
        <v>0</v>
      </c>
      <c r="BH229" s="53">
        <f>IF(U229="sníž. přenesená",N229,0)</f>
        <v>0</v>
      </c>
      <c r="BI229" s="53">
        <f>IF(U229="nulová",N229,0)</f>
        <v>0</v>
      </c>
      <c r="BJ229" s="12" t="s">
        <v>45</v>
      </c>
      <c r="BK229" s="53">
        <f>ROUND(L229*K229,2)</f>
        <v>0</v>
      </c>
      <c r="BL229" s="12" t="s">
        <v>105</v>
      </c>
      <c r="BM229" s="12" t="s">
        <v>348</v>
      </c>
    </row>
    <row r="230" spans="2:65" s="6" customFormat="1" ht="20.45" customHeight="1" x14ac:dyDescent="0.3">
      <c r="B230" s="109"/>
      <c r="C230" s="110"/>
      <c r="D230" s="110"/>
      <c r="E230" s="111" t="s">
        <v>1</v>
      </c>
      <c r="F230" s="149" t="s">
        <v>349</v>
      </c>
      <c r="G230" s="150"/>
      <c r="H230" s="150"/>
      <c r="I230" s="150"/>
      <c r="J230" s="110"/>
      <c r="K230" s="112">
        <v>1700</v>
      </c>
      <c r="L230" s="110"/>
      <c r="M230" s="110"/>
      <c r="N230" s="110"/>
      <c r="O230" s="110"/>
      <c r="P230" s="110"/>
      <c r="Q230" s="110"/>
      <c r="R230" s="113"/>
      <c r="T230" s="114"/>
      <c r="U230" s="110"/>
      <c r="V230" s="110"/>
      <c r="W230" s="110"/>
      <c r="X230" s="110"/>
      <c r="Y230" s="110"/>
      <c r="Z230" s="110"/>
      <c r="AA230" s="115"/>
      <c r="AT230" s="116" t="s">
        <v>106</v>
      </c>
      <c r="AU230" s="116" t="s">
        <v>54</v>
      </c>
      <c r="AV230" s="6" t="s">
        <v>54</v>
      </c>
      <c r="AW230" s="6" t="s">
        <v>21</v>
      </c>
      <c r="AX230" s="6" t="s">
        <v>44</v>
      </c>
      <c r="AY230" s="116" t="s">
        <v>100</v>
      </c>
    </row>
    <row r="231" spans="2:65" s="7" customFormat="1" ht="20.45" customHeight="1" x14ac:dyDescent="0.3">
      <c r="B231" s="117"/>
      <c r="C231" s="118"/>
      <c r="D231" s="118"/>
      <c r="E231" s="119" t="s">
        <v>1</v>
      </c>
      <c r="F231" s="151" t="s">
        <v>107</v>
      </c>
      <c r="G231" s="152"/>
      <c r="H231" s="152"/>
      <c r="I231" s="152"/>
      <c r="J231" s="118"/>
      <c r="K231" s="120">
        <v>1700</v>
      </c>
      <c r="L231" s="118"/>
      <c r="M231" s="118"/>
      <c r="N231" s="118"/>
      <c r="O231" s="118"/>
      <c r="P231" s="118"/>
      <c r="Q231" s="118"/>
      <c r="R231" s="121"/>
      <c r="T231" s="122"/>
      <c r="U231" s="118"/>
      <c r="V231" s="118"/>
      <c r="W231" s="118"/>
      <c r="X231" s="118"/>
      <c r="Y231" s="118"/>
      <c r="Z231" s="118"/>
      <c r="AA231" s="123"/>
      <c r="AT231" s="124" t="s">
        <v>106</v>
      </c>
      <c r="AU231" s="124" t="s">
        <v>54</v>
      </c>
      <c r="AV231" s="7" t="s">
        <v>105</v>
      </c>
      <c r="AW231" s="7" t="s">
        <v>21</v>
      </c>
      <c r="AX231" s="7" t="s">
        <v>45</v>
      </c>
      <c r="AY231" s="124" t="s">
        <v>100</v>
      </c>
    </row>
    <row r="232" spans="2:65" s="1" customFormat="1" ht="40.15" customHeight="1" x14ac:dyDescent="0.3">
      <c r="B232" s="73"/>
      <c r="C232" s="102" t="s">
        <v>172</v>
      </c>
      <c r="D232" s="102" t="s">
        <v>101</v>
      </c>
      <c r="E232" s="103" t="s">
        <v>173</v>
      </c>
      <c r="F232" s="153" t="s">
        <v>174</v>
      </c>
      <c r="G232" s="153"/>
      <c r="H232" s="153"/>
      <c r="I232" s="153"/>
      <c r="J232" s="104" t="s">
        <v>136</v>
      </c>
      <c r="K232" s="105">
        <v>68000</v>
      </c>
      <c r="L232" s="154">
        <v>0</v>
      </c>
      <c r="M232" s="154"/>
      <c r="N232" s="155">
        <f>ROUND(L232*K232,2)</f>
        <v>0</v>
      </c>
      <c r="O232" s="155"/>
      <c r="P232" s="155"/>
      <c r="Q232" s="155"/>
      <c r="R232" s="76"/>
      <c r="T232" s="106" t="s">
        <v>1</v>
      </c>
      <c r="U232" s="29" t="s">
        <v>27</v>
      </c>
      <c r="V232" s="25"/>
      <c r="W232" s="107">
        <f>V232*K232</f>
        <v>0</v>
      </c>
      <c r="X232" s="107">
        <v>0</v>
      </c>
      <c r="Y232" s="107">
        <f>X232*K232</f>
        <v>0</v>
      </c>
      <c r="Z232" s="107">
        <v>0</v>
      </c>
      <c r="AA232" s="108">
        <f>Z232*K232</f>
        <v>0</v>
      </c>
      <c r="AR232" s="12" t="s">
        <v>105</v>
      </c>
      <c r="AT232" s="12" t="s">
        <v>101</v>
      </c>
      <c r="AU232" s="12" t="s">
        <v>54</v>
      </c>
      <c r="AY232" s="12" t="s">
        <v>100</v>
      </c>
      <c r="BE232" s="53">
        <f>IF(U232="základní",N232,0)</f>
        <v>0</v>
      </c>
      <c r="BF232" s="53">
        <f>IF(U232="snížená",N232,0)</f>
        <v>0</v>
      </c>
      <c r="BG232" s="53">
        <f>IF(U232="zákl. přenesená",N232,0)</f>
        <v>0</v>
      </c>
      <c r="BH232" s="53">
        <f>IF(U232="sníž. přenesená",N232,0)</f>
        <v>0</v>
      </c>
      <c r="BI232" s="53">
        <f>IF(U232="nulová",N232,0)</f>
        <v>0</v>
      </c>
      <c r="BJ232" s="12" t="s">
        <v>45</v>
      </c>
      <c r="BK232" s="53">
        <f>ROUND(L232*K232,2)</f>
        <v>0</v>
      </c>
      <c r="BL232" s="12" t="s">
        <v>105</v>
      </c>
      <c r="BM232" s="12" t="s">
        <v>350</v>
      </c>
    </row>
    <row r="233" spans="2:65" s="6" customFormat="1" ht="20.45" customHeight="1" x14ac:dyDescent="0.3">
      <c r="B233" s="109"/>
      <c r="C233" s="110"/>
      <c r="D233" s="110"/>
      <c r="E233" s="111" t="s">
        <v>1</v>
      </c>
      <c r="F233" s="149" t="s">
        <v>351</v>
      </c>
      <c r="G233" s="150"/>
      <c r="H233" s="150"/>
      <c r="I233" s="150"/>
      <c r="J233" s="110"/>
      <c r="K233" s="112">
        <v>68000</v>
      </c>
      <c r="L233" s="110"/>
      <c r="M233" s="110"/>
      <c r="N233" s="110"/>
      <c r="O233" s="110"/>
      <c r="P233" s="110"/>
      <c r="Q233" s="110"/>
      <c r="R233" s="113"/>
      <c r="T233" s="114"/>
      <c r="U233" s="110"/>
      <c r="V233" s="110"/>
      <c r="W233" s="110"/>
      <c r="X233" s="110"/>
      <c r="Y233" s="110"/>
      <c r="Z233" s="110"/>
      <c r="AA233" s="115"/>
      <c r="AT233" s="116" t="s">
        <v>106</v>
      </c>
      <c r="AU233" s="116" t="s">
        <v>54</v>
      </c>
      <c r="AV233" s="6" t="s">
        <v>54</v>
      </c>
      <c r="AW233" s="6" t="s">
        <v>21</v>
      </c>
      <c r="AX233" s="6" t="s">
        <v>44</v>
      </c>
      <c r="AY233" s="116" t="s">
        <v>100</v>
      </c>
    </row>
    <row r="234" spans="2:65" s="7" customFormat="1" ht="20.45" customHeight="1" x14ac:dyDescent="0.3">
      <c r="B234" s="117"/>
      <c r="C234" s="118"/>
      <c r="D234" s="118"/>
      <c r="E234" s="119" t="s">
        <v>1</v>
      </c>
      <c r="F234" s="151" t="s">
        <v>107</v>
      </c>
      <c r="G234" s="152"/>
      <c r="H234" s="152"/>
      <c r="I234" s="152"/>
      <c r="J234" s="118"/>
      <c r="K234" s="120">
        <v>68000</v>
      </c>
      <c r="L234" s="118"/>
      <c r="M234" s="118"/>
      <c r="N234" s="118"/>
      <c r="O234" s="118"/>
      <c r="P234" s="118"/>
      <c r="Q234" s="118"/>
      <c r="R234" s="121"/>
      <c r="T234" s="122"/>
      <c r="U234" s="118"/>
      <c r="V234" s="118"/>
      <c r="W234" s="118"/>
      <c r="X234" s="118"/>
      <c r="Y234" s="118"/>
      <c r="Z234" s="118"/>
      <c r="AA234" s="123"/>
      <c r="AT234" s="124" t="s">
        <v>106</v>
      </c>
      <c r="AU234" s="124" t="s">
        <v>54</v>
      </c>
      <c r="AV234" s="7" t="s">
        <v>105</v>
      </c>
      <c r="AW234" s="7" t="s">
        <v>21</v>
      </c>
      <c r="AX234" s="7" t="s">
        <v>45</v>
      </c>
      <c r="AY234" s="124" t="s">
        <v>100</v>
      </c>
    </row>
    <row r="235" spans="2:65" s="1" customFormat="1" ht="40.15" customHeight="1" x14ac:dyDescent="0.3">
      <c r="B235" s="73"/>
      <c r="C235" s="102" t="s">
        <v>175</v>
      </c>
      <c r="D235" s="102" t="s">
        <v>101</v>
      </c>
      <c r="E235" s="103" t="s">
        <v>176</v>
      </c>
      <c r="F235" s="153" t="s">
        <v>177</v>
      </c>
      <c r="G235" s="153"/>
      <c r="H235" s="153"/>
      <c r="I235" s="153"/>
      <c r="J235" s="104" t="s">
        <v>136</v>
      </c>
      <c r="K235" s="105">
        <v>1700</v>
      </c>
      <c r="L235" s="154">
        <v>0</v>
      </c>
      <c r="M235" s="154"/>
      <c r="N235" s="155">
        <f>ROUND(L235*K235,2)</f>
        <v>0</v>
      </c>
      <c r="O235" s="155"/>
      <c r="P235" s="155"/>
      <c r="Q235" s="155"/>
      <c r="R235" s="76"/>
      <c r="T235" s="106" t="s">
        <v>1</v>
      </c>
      <c r="U235" s="29" t="s">
        <v>27</v>
      </c>
      <c r="V235" s="25"/>
      <c r="W235" s="107">
        <f>V235*K235</f>
        <v>0</v>
      </c>
      <c r="X235" s="107">
        <v>0</v>
      </c>
      <c r="Y235" s="107">
        <f>X235*K235</f>
        <v>0</v>
      </c>
      <c r="Z235" s="107">
        <v>0</v>
      </c>
      <c r="AA235" s="108">
        <f>Z235*K235</f>
        <v>0</v>
      </c>
      <c r="AR235" s="12" t="s">
        <v>105</v>
      </c>
      <c r="AT235" s="12" t="s">
        <v>101</v>
      </c>
      <c r="AU235" s="12" t="s">
        <v>54</v>
      </c>
      <c r="AY235" s="12" t="s">
        <v>100</v>
      </c>
      <c r="BE235" s="53">
        <f>IF(U235="základní",N235,0)</f>
        <v>0</v>
      </c>
      <c r="BF235" s="53">
        <f>IF(U235="snížená",N235,0)</f>
        <v>0</v>
      </c>
      <c r="BG235" s="53">
        <f>IF(U235="zákl. přenesená",N235,0)</f>
        <v>0</v>
      </c>
      <c r="BH235" s="53">
        <f>IF(U235="sníž. přenesená",N235,0)</f>
        <v>0</v>
      </c>
      <c r="BI235" s="53">
        <f>IF(U235="nulová",N235,0)</f>
        <v>0</v>
      </c>
      <c r="BJ235" s="12" t="s">
        <v>45</v>
      </c>
      <c r="BK235" s="53">
        <f>ROUND(L235*K235,2)</f>
        <v>0</v>
      </c>
      <c r="BL235" s="12" t="s">
        <v>105</v>
      </c>
      <c r="BM235" s="12" t="s">
        <v>352</v>
      </c>
    </row>
    <row r="236" spans="2:65" s="6" customFormat="1" ht="20.45" customHeight="1" x14ac:dyDescent="0.3">
      <c r="B236" s="109"/>
      <c r="C236" s="110"/>
      <c r="D236" s="110"/>
      <c r="E236" s="111" t="s">
        <v>1</v>
      </c>
      <c r="F236" s="149" t="s">
        <v>349</v>
      </c>
      <c r="G236" s="150"/>
      <c r="H236" s="150"/>
      <c r="I236" s="150"/>
      <c r="J236" s="110"/>
      <c r="K236" s="112">
        <v>1700</v>
      </c>
      <c r="L236" s="110"/>
      <c r="M236" s="110"/>
      <c r="N236" s="110"/>
      <c r="O236" s="110"/>
      <c r="P236" s="110"/>
      <c r="Q236" s="110"/>
      <c r="R236" s="113"/>
      <c r="T236" s="114"/>
      <c r="U236" s="110"/>
      <c r="V236" s="110"/>
      <c r="W236" s="110"/>
      <c r="X236" s="110"/>
      <c r="Y236" s="110"/>
      <c r="Z236" s="110"/>
      <c r="AA236" s="115"/>
      <c r="AT236" s="116" t="s">
        <v>106</v>
      </c>
      <c r="AU236" s="116" t="s">
        <v>54</v>
      </c>
      <c r="AV236" s="6" t="s">
        <v>54</v>
      </c>
      <c r="AW236" s="6" t="s">
        <v>21</v>
      </c>
      <c r="AX236" s="6" t="s">
        <v>44</v>
      </c>
      <c r="AY236" s="116" t="s">
        <v>100</v>
      </c>
    </row>
    <row r="237" spans="2:65" s="7" customFormat="1" ht="20.45" customHeight="1" x14ac:dyDescent="0.3">
      <c r="B237" s="117"/>
      <c r="C237" s="118"/>
      <c r="D237" s="118"/>
      <c r="E237" s="119" t="s">
        <v>1</v>
      </c>
      <c r="F237" s="151" t="s">
        <v>107</v>
      </c>
      <c r="G237" s="152"/>
      <c r="H237" s="152"/>
      <c r="I237" s="152"/>
      <c r="J237" s="118"/>
      <c r="K237" s="120">
        <v>1700</v>
      </c>
      <c r="L237" s="118"/>
      <c r="M237" s="118"/>
      <c r="N237" s="118"/>
      <c r="O237" s="118"/>
      <c r="P237" s="118"/>
      <c r="Q237" s="118"/>
      <c r="R237" s="121"/>
      <c r="T237" s="122"/>
      <c r="U237" s="118"/>
      <c r="V237" s="118"/>
      <c r="W237" s="118"/>
      <c r="X237" s="118"/>
      <c r="Y237" s="118"/>
      <c r="Z237" s="118"/>
      <c r="AA237" s="123"/>
      <c r="AT237" s="124" t="s">
        <v>106</v>
      </c>
      <c r="AU237" s="124" t="s">
        <v>54</v>
      </c>
      <c r="AV237" s="7" t="s">
        <v>105</v>
      </c>
      <c r="AW237" s="7" t="s">
        <v>21</v>
      </c>
      <c r="AX237" s="7" t="s">
        <v>45</v>
      </c>
      <c r="AY237" s="124" t="s">
        <v>100</v>
      </c>
    </row>
    <row r="238" spans="2:65" s="1" customFormat="1" ht="28.9" customHeight="1" x14ac:dyDescent="0.3">
      <c r="B238" s="73"/>
      <c r="C238" s="102" t="s">
        <v>178</v>
      </c>
      <c r="D238" s="102" t="s">
        <v>101</v>
      </c>
      <c r="E238" s="103" t="s">
        <v>179</v>
      </c>
      <c r="F238" s="153" t="s">
        <v>180</v>
      </c>
      <c r="G238" s="153"/>
      <c r="H238" s="153"/>
      <c r="I238" s="153"/>
      <c r="J238" s="104" t="s">
        <v>136</v>
      </c>
      <c r="K238" s="105">
        <v>1700</v>
      </c>
      <c r="L238" s="154">
        <v>0</v>
      </c>
      <c r="M238" s="154"/>
      <c r="N238" s="155">
        <f>ROUND(L238*K238,2)</f>
        <v>0</v>
      </c>
      <c r="O238" s="155"/>
      <c r="P238" s="155"/>
      <c r="Q238" s="155"/>
      <c r="R238" s="76"/>
      <c r="T238" s="106" t="s">
        <v>1</v>
      </c>
      <c r="U238" s="29" t="s">
        <v>27</v>
      </c>
      <c r="V238" s="25"/>
      <c r="W238" s="107">
        <f>V238*K238</f>
        <v>0</v>
      </c>
      <c r="X238" s="107">
        <v>0</v>
      </c>
      <c r="Y238" s="107">
        <f>X238*K238</f>
        <v>0</v>
      </c>
      <c r="Z238" s="107">
        <v>0</v>
      </c>
      <c r="AA238" s="108">
        <f>Z238*K238</f>
        <v>0</v>
      </c>
      <c r="AR238" s="12" t="s">
        <v>105</v>
      </c>
      <c r="AT238" s="12" t="s">
        <v>101</v>
      </c>
      <c r="AU238" s="12" t="s">
        <v>54</v>
      </c>
      <c r="AY238" s="12" t="s">
        <v>100</v>
      </c>
      <c r="BE238" s="53">
        <f>IF(U238="základní",N238,0)</f>
        <v>0</v>
      </c>
      <c r="BF238" s="53">
        <f>IF(U238="snížená",N238,0)</f>
        <v>0</v>
      </c>
      <c r="BG238" s="53">
        <f>IF(U238="zákl. přenesená",N238,0)</f>
        <v>0</v>
      </c>
      <c r="BH238" s="53">
        <f>IF(U238="sníž. přenesená",N238,0)</f>
        <v>0</v>
      </c>
      <c r="BI238" s="53">
        <f>IF(U238="nulová",N238,0)</f>
        <v>0</v>
      </c>
      <c r="BJ238" s="12" t="s">
        <v>45</v>
      </c>
      <c r="BK238" s="53">
        <f>ROUND(L238*K238,2)</f>
        <v>0</v>
      </c>
      <c r="BL238" s="12" t="s">
        <v>105</v>
      </c>
      <c r="BM238" s="12" t="s">
        <v>353</v>
      </c>
    </row>
    <row r="239" spans="2:65" s="6" customFormat="1" ht="20.45" customHeight="1" x14ac:dyDescent="0.3">
      <c r="B239" s="109"/>
      <c r="C239" s="110"/>
      <c r="D239" s="110"/>
      <c r="E239" s="111" t="s">
        <v>1</v>
      </c>
      <c r="F239" s="149" t="s">
        <v>349</v>
      </c>
      <c r="G239" s="150"/>
      <c r="H239" s="150"/>
      <c r="I239" s="150"/>
      <c r="J239" s="110"/>
      <c r="K239" s="112">
        <v>1700</v>
      </c>
      <c r="L239" s="110"/>
      <c r="M239" s="110"/>
      <c r="N239" s="110"/>
      <c r="O239" s="110"/>
      <c r="P239" s="110"/>
      <c r="Q239" s="110"/>
      <c r="R239" s="113"/>
      <c r="T239" s="114"/>
      <c r="U239" s="110"/>
      <c r="V239" s="110"/>
      <c r="W239" s="110"/>
      <c r="X239" s="110"/>
      <c r="Y239" s="110"/>
      <c r="Z239" s="110"/>
      <c r="AA239" s="115"/>
      <c r="AT239" s="116" t="s">
        <v>106</v>
      </c>
      <c r="AU239" s="116" t="s">
        <v>54</v>
      </c>
      <c r="AV239" s="6" t="s">
        <v>54</v>
      </c>
      <c r="AW239" s="6" t="s">
        <v>21</v>
      </c>
      <c r="AX239" s="6" t="s">
        <v>44</v>
      </c>
      <c r="AY239" s="116" t="s">
        <v>100</v>
      </c>
    </row>
    <row r="240" spans="2:65" s="7" customFormat="1" ht="20.45" customHeight="1" x14ac:dyDescent="0.3">
      <c r="B240" s="117"/>
      <c r="C240" s="118"/>
      <c r="D240" s="118"/>
      <c r="E240" s="119" t="s">
        <v>1</v>
      </c>
      <c r="F240" s="151" t="s">
        <v>107</v>
      </c>
      <c r="G240" s="152"/>
      <c r="H240" s="152"/>
      <c r="I240" s="152"/>
      <c r="J240" s="118"/>
      <c r="K240" s="120">
        <v>1700</v>
      </c>
      <c r="L240" s="118"/>
      <c r="M240" s="118"/>
      <c r="N240" s="118"/>
      <c r="O240" s="118"/>
      <c r="P240" s="118"/>
      <c r="Q240" s="118"/>
      <c r="R240" s="121"/>
      <c r="T240" s="122"/>
      <c r="U240" s="118"/>
      <c r="V240" s="118"/>
      <c r="W240" s="118"/>
      <c r="X240" s="118"/>
      <c r="Y240" s="118"/>
      <c r="Z240" s="118"/>
      <c r="AA240" s="123"/>
      <c r="AT240" s="124" t="s">
        <v>106</v>
      </c>
      <c r="AU240" s="124" t="s">
        <v>54</v>
      </c>
      <c r="AV240" s="7" t="s">
        <v>105</v>
      </c>
      <c r="AW240" s="7" t="s">
        <v>21</v>
      </c>
      <c r="AX240" s="7" t="s">
        <v>45</v>
      </c>
      <c r="AY240" s="124" t="s">
        <v>100</v>
      </c>
    </row>
    <row r="241" spans="2:65" s="1" customFormat="1" ht="28.9" customHeight="1" x14ac:dyDescent="0.3">
      <c r="B241" s="73"/>
      <c r="C241" s="102" t="s">
        <v>181</v>
      </c>
      <c r="D241" s="102" t="s">
        <v>101</v>
      </c>
      <c r="E241" s="103" t="s">
        <v>182</v>
      </c>
      <c r="F241" s="153" t="s">
        <v>183</v>
      </c>
      <c r="G241" s="153"/>
      <c r="H241" s="153"/>
      <c r="I241" s="153"/>
      <c r="J241" s="104" t="s">
        <v>136</v>
      </c>
      <c r="K241" s="105">
        <v>68000</v>
      </c>
      <c r="L241" s="154">
        <v>0</v>
      </c>
      <c r="M241" s="154"/>
      <c r="N241" s="155">
        <f>ROUND(L241*K241,2)</f>
        <v>0</v>
      </c>
      <c r="O241" s="155"/>
      <c r="P241" s="155"/>
      <c r="Q241" s="155"/>
      <c r="R241" s="76"/>
      <c r="T241" s="106" t="s">
        <v>1</v>
      </c>
      <c r="U241" s="29" t="s">
        <v>27</v>
      </c>
      <c r="V241" s="25"/>
      <c r="W241" s="107">
        <f>V241*K241</f>
        <v>0</v>
      </c>
      <c r="X241" s="107">
        <v>0</v>
      </c>
      <c r="Y241" s="107">
        <f>X241*K241</f>
        <v>0</v>
      </c>
      <c r="Z241" s="107">
        <v>0</v>
      </c>
      <c r="AA241" s="108">
        <f>Z241*K241</f>
        <v>0</v>
      </c>
      <c r="AR241" s="12" t="s">
        <v>105</v>
      </c>
      <c r="AT241" s="12" t="s">
        <v>101</v>
      </c>
      <c r="AU241" s="12" t="s">
        <v>54</v>
      </c>
      <c r="AY241" s="12" t="s">
        <v>100</v>
      </c>
      <c r="BE241" s="53">
        <f>IF(U241="základní",N241,0)</f>
        <v>0</v>
      </c>
      <c r="BF241" s="53">
        <f>IF(U241="snížená",N241,0)</f>
        <v>0</v>
      </c>
      <c r="BG241" s="53">
        <f>IF(U241="zákl. přenesená",N241,0)</f>
        <v>0</v>
      </c>
      <c r="BH241" s="53">
        <f>IF(U241="sníž. přenesená",N241,0)</f>
        <v>0</v>
      </c>
      <c r="BI241" s="53">
        <f>IF(U241="nulová",N241,0)</f>
        <v>0</v>
      </c>
      <c r="BJ241" s="12" t="s">
        <v>45</v>
      </c>
      <c r="BK241" s="53">
        <f>ROUND(L241*K241,2)</f>
        <v>0</v>
      </c>
      <c r="BL241" s="12" t="s">
        <v>105</v>
      </c>
      <c r="BM241" s="12" t="s">
        <v>354</v>
      </c>
    </row>
    <row r="242" spans="2:65" s="6" customFormat="1" ht="20.45" customHeight="1" x14ac:dyDescent="0.3">
      <c r="B242" s="109"/>
      <c r="C242" s="110"/>
      <c r="D242" s="110"/>
      <c r="E242" s="111" t="s">
        <v>1</v>
      </c>
      <c r="F242" s="149" t="s">
        <v>351</v>
      </c>
      <c r="G242" s="150"/>
      <c r="H242" s="150"/>
      <c r="I242" s="150"/>
      <c r="J242" s="110"/>
      <c r="K242" s="112">
        <v>68000</v>
      </c>
      <c r="L242" s="110"/>
      <c r="M242" s="110"/>
      <c r="N242" s="110"/>
      <c r="O242" s="110"/>
      <c r="P242" s="110"/>
      <c r="Q242" s="110"/>
      <c r="R242" s="113"/>
      <c r="T242" s="114"/>
      <c r="U242" s="110"/>
      <c r="V242" s="110"/>
      <c r="W242" s="110"/>
      <c r="X242" s="110"/>
      <c r="Y242" s="110"/>
      <c r="Z242" s="110"/>
      <c r="AA242" s="115"/>
      <c r="AT242" s="116" t="s">
        <v>106</v>
      </c>
      <c r="AU242" s="116" t="s">
        <v>54</v>
      </c>
      <c r="AV242" s="6" t="s">
        <v>54</v>
      </c>
      <c r="AW242" s="6" t="s">
        <v>21</v>
      </c>
      <c r="AX242" s="6" t="s">
        <v>44</v>
      </c>
      <c r="AY242" s="116" t="s">
        <v>100</v>
      </c>
    </row>
    <row r="243" spans="2:65" s="7" customFormat="1" ht="20.45" customHeight="1" x14ac:dyDescent="0.3">
      <c r="B243" s="117"/>
      <c r="C243" s="118"/>
      <c r="D243" s="118"/>
      <c r="E243" s="119" t="s">
        <v>1</v>
      </c>
      <c r="F243" s="151" t="s">
        <v>107</v>
      </c>
      <c r="G243" s="152"/>
      <c r="H243" s="152"/>
      <c r="I243" s="152"/>
      <c r="J243" s="118"/>
      <c r="K243" s="120">
        <v>68000</v>
      </c>
      <c r="L243" s="118"/>
      <c r="M243" s="118"/>
      <c r="N243" s="118"/>
      <c r="O243" s="118"/>
      <c r="P243" s="118"/>
      <c r="Q243" s="118"/>
      <c r="R243" s="121"/>
      <c r="T243" s="122"/>
      <c r="U243" s="118"/>
      <c r="V243" s="118"/>
      <c r="W243" s="118"/>
      <c r="X243" s="118"/>
      <c r="Y243" s="118"/>
      <c r="Z243" s="118"/>
      <c r="AA243" s="123"/>
      <c r="AT243" s="124" t="s">
        <v>106</v>
      </c>
      <c r="AU243" s="124" t="s">
        <v>54</v>
      </c>
      <c r="AV243" s="7" t="s">
        <v>105</v>
      </c>
      <c r="AW243" s="7" t="s">
        <v>21</v>
      </c>
      <c r="AX243" s="7" t="s">
        <v>45</v>
      </c>
      <c r="AY243" s="124" t="s">
        <v>100</v>
      </c>
    </row>
    <row r="244" spans="2:65" s="1" customFormat="1" ht="28.9" customHeight="1" x14ac:dyDescent="0.3">
      <c r="B244" s="73"/>
      <c r="C244" s="102" t="s">
        <v>184</v>
      </c>
      <c r="D244" s="102" t="s">
        <v>101</v>
      </c>
      <c r="E244" s="103" t="s">
        <v>185</v>
      </c>
      <c r="F244" s="153" t="s">
        <v>186</v>
      </c>
      <c r="G244" s="153"/>
      <c r="H244" s="153"/>
      <c r="I244" s="153"/>
      <c r="J244" s="104" t="s">
        <v>136</v>
      </c>
      <c r="K244" s="105">
        <v>1700</v>
      </c>
      <c r="L244" s="154">
        <v>0</v>
      </c>
      <c r="M244" s="154"/>
      <c r="N244" s="155">
        <f>ROUND(L244*K244,2)</f>
        <v>0</v>
      </c>
      <c r="O244" s="155"/>
      <c r="P244" s="155"/>
      <c r="Q244" s="155"/>
      <c r="R244" s="76"/>
      <c r="T244" s="106" t="s">
        <v>1</v>
      </c>
      <c r="U244" s="29" t="s">
        <v>27</v>
      </c>
      <c r="V244" s="25"/>
      <c r="W244" s="107">
        <f>V244*K244</f>
        <v>0</v>
      </c>
      <c r="X244" s="107">
        <v>0</v>
      </c>
      <c r="Y244" s="107">
        <f>X244*K244</f>
        <v>0</v>
      </c>
      <c r="Z244" s="107">
        <v>0</v>
      </c>
      <c r="AA244" s="108">
        <f>Z244*K244</f>
        <v>0</v>
      </c>
      <c r="AR244" s="12" t="s">
        <v>105</v>
      </c>
      <c r="AT244" s="12" t="s">
        <v>101</v>
      </c>
      <c r="AU244" s="12" t="s">
        <v>54</v>
      </c>
      <c r="AY244" s="12" t="s">
        <v>100</v>
      </c>
      <c r="BE244" s="53">
        <f>IF(U244="základní",N244,0)</f>
        <v>0</v>
      </c>
      <c r="BF244" s="53">
        <f>IF(U244="snížená",N244,0)</f>
        <v>0</v>
      </c>
      <c r="BG244" s="53">
        <f>IF(U244="zákl. přenesená",N244,0)</f>
        <v>0</v>
      </c>
      <c r="BH244" s="53">
        <f>IF(U244="sníž. přenesená",N244,0)</f>
        <v>0</v>
      </c>
      <c r="BI244" s="53">
        <f>IF(U244="nulová",N244,0)</f>
        <v>0</v>
      </c>
      <c r="BJ244" s="12" t="s">
        <v>45</v>
      </c>
      <c r="BK244" s="53">
        <f>ROUND(L244*K244,2)</f>
        <v>0</v>
      </c>
      <c r="BL244" s="12" t="s">
        <v>105</v>
      </c>
      <c r="BM244" s="12" t="s">
        <v>355</v>
      </c>
    </row>
    <row r="245" spans="2:65" s="6" customFormat="1" ht="20.45" customHeight="1" x14ac:dyDescent="0.3">
      <c r="B245" s="109"/>
      <c r="C245" s="110"/>
      <c r="D245" s="110"/>
      <c r="E245" s="111" t="s">
        <v>1</v>
      </c>
      <c r="F245" s="149" t="s">
        <v>349</v>
      </c>
      <c r="G245" s="150"/>
      <c r="H245" s="150"/>
      <c r="I245" s="150"/>
      <c r="J245" s="110"/>
      <c r="K245" s="112">
        <v>1700</v>
      </c>
      <c r="L245" s="110"/>
      <c r="M245" s="110"/>
      <c r="N245" s="110"/>
      <c r="O245" s="110"/>
      <c r="P245" s="110"/>
      <c r="Q245" s="110"/>
      <c r="R245" s="113"/>
      <c r="T245" s="114"/>
      <c r="U245" s="110"/>
      <c r="V245" s="110"/>
      <c r="W245" s="110"/>
      <c r="X245" s="110"/>
      <c r="Y245" s="110"/>
      <c r="Z245" s="110"/>
      <c r="AA245" s="115"/>
      <c r="AT245" s="116" t="s">
        <v>106</v>
      </c>
      <c r="AU245" s="116" t="s">
        <v>54</v>
      </c>
      <c r="AV245" s="6" t="s">
        <v>54</v>
      </c>
      <c r="AW245" s="6" t="s">
        <v>21</v>
      </c>
      <c r="AX245" s="6" t="s">
        <v>44</v>
      </c>
      <c r="AY245" s="116" t="s">
        <v>100</v>
      </c>
    </row>
    <row r="246" spans="2:65" s="7" customFormat="1" ht="20.45" customHeight="1" x14ac:dyDescent="0.3">
      <c r="B246" s="117"/>
      <c r="C246" s="118"/>
      <c r="D246" s="118"/>
      <c r="E246" s="119" t="s">
        <v>1</v>
      </c>
      <c r="F246" s="151" t="s">
        <v>107</v>
      </c>
      <c r="G246" s="152"/>
      <c r="H246" s="152"/>
      <c r="I246" s="152"/>
      <c r="J246" s="118"/>
      <c r="K246" s="120">
        <v>1700</v>
      </c>
      <c r="L246" s="118"/>
      <c r="M246" s="118"/>
      <c r="N246" s="118"/>
      <c r="O246" s="118"/>
      <c r="P246" s="118"/>
      <c r="Q246" s="118"/>
      <c r="R246" s="121"/>
      <c r="T246" s="122"/>
      <c r="U246" s="118"/>
      <c r="V246" s="118"/>
      <c r="W246" s="118"/>
      <c r="X246" s="118"/>
      <c r="Y246" s="118"/>
      <c r="Z246" s="118"/>
      <c r="AA246" s="123"/>
      <c r="AT246" s="124" t="s">
        <v>106</v>
      </c>
      <c r="AU246" s="124" t="s">
        <v>54</v>
      </c>
      <c r="AV246" s="7" t="s">
        <v>105</v>
      </c>
      <c r="AW246" s="7" t="s">
        <v>21</v>
      </c>
      <c r="AX246" s="7" t="s">
        <v>45</v>
      </c>
      <c r="AY246" s="124" t="s">
        <v>100</v>
      </c>
    </row>
    <row r="247" spans="2:65" s="1" customFormat="1" ht="20.45" customHeight="1" x14ac:dyDescent="0.3">
      <c r="B247" s="73"/>
      <c r="C247" s="102" t="s">
        <v>187</v>
      </c>
      <c r="D247" s="102" t="s">
        <v>101</v>
      </c>
      <c r="E247" s="103" t="s">
        <v>188</v>
      </c>
      <c r="F247" s="153" t="s">
        <v>189</v>
      </c>
      <c r="G247" s="153"/>
      <c r="H247" s="153"/>
      <c r="I247" s="153"/>
      <c r="J247" s="104" t="s">
        <v>190</v>
      </c>
      <c r="K247" s="105">
        <v>80</v>
      </c>
      <c r="L247" s="154">
        <v>0</v>
      </c>
      <c r="M247" s="154"/>
      <c r="N247" s="155">
        <f>ROUND(L247*K247,2)</f>
        <v>0</v>
      </c>
      <c r="O247" s="155"/>
      <c r="P247" s="155"/>
      <c r="Q247" s="155"/>
      <c r="R247" s="76"/>
      <c r="T247" s="106" t="s">
        <v>1</v>
      </c>
      <c r="U247" s="29" t="s">
        <v>27</v>
      </c>
      <c r="V247" s="25"/>
      <c r="W247" s="107">
        <f>V247*K247</f>
        <v>0</v>
      </c>
      <c r="X247" s="107">
        <v>0</v>
      </c>
      <c r="Y247" s="107">
        <f>X247*K247</f>
        <v>0</v>
      </c>
      <c r="Z247" s="107">
        <v>0</v>
      </c>
      <c r="AA247" s="108">
        <f>Z247*K247</f>
        <v>0</v>
      </c>
      <c r="AR247" s="12" t="s">
        <v>105</v>
      </c>
      <c r="AT247" s="12" t="s">
        <v>101</v>
      </c>
      <c r="AU247" s="12" t="s">
        <v>54</v>
      </c>
      <c r="AY247" s="12" t="s">
        <v>100</v>
      </c>
      <c r="BE247" s="53">
        <f>IF(U247="základní",N247,0)</f>
        <v>0</v>
      </c>
      <c r="BF247" s="53">
        <f>IF(U247="snížená",N247,0)</f>
        <v>0</v>
      </c>
      <c r="BG247" s="53">
        <f>IF(U247="zákl. přenesená",N247,0)</f>
        <v>0</v>
      </c>
      <c r="BH247" s="53">
        <f>IF(U247="sníž. přenesená",N247,0)</f>
        <v>0</v>
      </c>
      <c r="BI247" s="53">
        <f>IF(U247="nulová",N247,0)</f>
        <v>0</v>
      </c>
      <c r="BJ247" s="12" t="s">
        <v>45</v>
      </c>
      <c r="BK247" s="53">
        <f>ROUND(L247*K247,2)</f>
        <v>0</v>
      </c>
      <c r="BL247" s="12" t="s">
        <v>105</v>
      </c>
      <c r="BM247" s="12" t="s">
        <v>356</v>
      </c>
    </row>
    <row r="248" spans="2:65" s="6" customFormat="1" ht="20.45" customHeight="1" x14ac:dyDescent="0.3">
      <c r="B248" s="109"/>
      <c r="C248" s="110"/>
      <c r="D248" s="110"/>
      <c r="E248" s="111" t="s">
        <v>1</v>
      </c>
      <c r="F248" s="149" t="s">
        <v>357</v>
      </c>
      <c r="G248" s="150"/>
      <c r="H248" s="150"/>
      <c r="I248" s="150"/>
      <c r="J248" s="110"/>
      <c r="K248" s="112">
        <v>80</v>
      </c>
      <c r="L248" s="110"/>
      <c r="M248" s="110"/>
      <c r="N248" s="110"/>
      <c r="O248" s="110"/>
      <c r="P248" s="110"/>
      <c r="Q248" s="110"/>
      <c r="R248" s="113"/>
      <c r="T248" s="114"/>
      <c r="U248" s="110"/>
      <c r="V248" s="110"/>
      <c r="W248" s="110"/>
      <c r="X248" s="110"/>
      <c r="Y248" s="110"/>
      <c r="Z248" s="110"/>
      <c r="AA248" s="115"/>
      <c r="AT248" s="116" t="s">
        <v>106</v>
      </c>
      <c r="AU248" s="116" t="s">
        <v>54</v>
      </c>
      <c r="AV248" s="6" t="s">
        <v>54</v>
      </c>
      <c r="AW248" s="6" t="s">
        <v>21</v>
      </c>
      <c r="AX248" s="6" t="s">
        <v>44</v>
      </c>
      <c r="AY248" s="116" t="s">
        <v>100</v>
      </c>
    </row>
    <row r="249" spans="2:65" s="7" customFormat="1" ht="20.45" customHeight="1" x14ac:dyDescent="0.3">
      <c r="B249" s="117"/>
      <c r="C249" s="118"/>
      <c r="D249" s="118"/>
      <c r="E249" s="119" t="s">
        <v>1</v>
      </c>
      <c r="F249" s="151" t="s">
        <v>107</v>
      </c>
      <c r="G249" s="152"/>
      <c r="H249" s="152"/>
      <c r="I249" s="152"/>
      <c r="J249" s="118"/>
      <c r="K249" s="120">
        <v>80</v>
      </c>
      <c r="L249" s="118"/>
      <c r="M249" s="118"/>
      <c r="N249" s="118"/>
      <c r="O249" s="118"/>
      <c r="P249" s="118"/>
      <c r="Q249" s="118"/>
      <c r="R249" s="121"/>
      <c r="T249" s="122"/>
      <c r="U249" s="118"/>
      <c r="V249" s="118"/>
      <c r="W249" s="118"/>
      <c r="X249" s="118"/>
      <c r="Y249" s="118"/>
      <c r="Z249" s="118"/>
      <c r="AA249" s="123"/>
      <c r="AT249" s="124" t="s">
        <v>106</v>
      </c>
      <c r="AU249" s="124" t="s">
        <v>54</v>
      </c>
      <c r="AV249" s="7" t="s">
        <v>105</v>
      </c>
      <c r="AW249" s="7" t="s">
        <v>21</v>
      </c>
      <c r="AX249" s="7" t="s">
        <v>45</v>
      </c>
      <c r="AY249" s="124" t="s">
        <v>100</v>
      </c>
    </row>
    <row r="250" spans="2:65" s="1" customFormat="1" ht="28.9" customHeight="1" x14ac:dyDescent="0.3">
      <c r="B250" s="73"/>
      <c r="C250" s="102" t="s">
        <v>191</v>
      </c>
      <c r="D250" s="102" t="s">
        <v>101</v>
      </c>
      <c r="E250" s="103" t="s">
        <v>192</v>
      </c>
      <c r="F250" s="153" t="s">
        <v>193</v>
      </c>
      <c r="G250" s="153"/>
      <c r="H250" s="153"/>
      <c r="I250" s="153"/>
      <c r="J250" s="104" t="s">
        <v>190</v>
      </c>
      <c r="K250" s="105">
        <v>3200</v>
      </c>
      <c r="L250" s="154">
        <v>0</v>
      </c>
      <c r="M250" s="154"/>
      <c r="N250" s="155">
        <f>ROUND(L250*K250,2)</f>
        <v>0</v>
      </c>
      <c r="O250" s="155"/>
      <c r="P250" s="155"/>
      <c r="Q250" s="155"/>
      <c r="R250" s="76"/>
      <c r="T250" s="106" t="s">
        <v>1</v>
      </c>
      <c r="U250" s="29" t="s">
        <v>27</v>
      </c>
      <c r="V250" s="25"/>
      <c r="W250" s="107">
        <f>V250*K250</f>
        <v>0</v>
      </c>
      <c r="X250" s="107">
        <v>0</v>
      </c>
      <c r="Y250" s="107">
        <f>X250*K250</f>
        <v>0</v>
      </c>
      <c r="Z250" s="107">
        <v>0</v>
      </c>
      <c r="AA250" s="108">
        <f>Z250*K250</f>
        <v>0</v>
      </c>
      <c r="AR250" s="12" t="s">
        <v>105</v>
      </c>
      <c r="AT250" s="12" t="s">
        <v>101</v>
      </c>
      <c r="AU250" s="12" t="s">
        <v>54</v>
      </c>
      <c r="AY250" s="12" t="s">
        <v>100</v>
      </c>
      <c r="BE250" s="53">
        <f>IF(U250="základní",N250,0)</f>
        <v>0</v>
      </c>
      <c r="BF250" s="53">
        <f>IF(U250="snížená",N250,0)</f>
        <v>0</v>
      </c>
      <c r="BG250" s="53">
        <f>IF(U250="zákl. přenesená",N250,0)</f>
        <v>0</v>
      </c>
      <c r="BH250" s="53">
        <f>IF(U250="sníž. přenesená",N250,0)</f>
        <v>0</v>
      </c>
      <c r="BI250" s="53">
        <f>IF(U250="nulová",N250,0)</f>
        <v>0</v>
      </c>
      <c r="BJ250" s="12" t="s">
        <v>45</v>
      </c>
      <c r="BK250" s="53">
        <f>ROUND(L250*K250,2)</f>
        <v>0</v>
      </c>
      <c r="BL250" s="12" t="s">
        <v>105</v>
      </c>
      <c r="BM250" s="12" t="s">
        <v>358</v>
      </c>
    </row>
    <row r="251" spans="2:65" s="6" customFormat="1" ht="20.45" customHeight="1" x14ac:dyDescent="0.3">
      <c r="B251" s="109"/>
      <c r="C251" s="110"/>
      <c r="D251" s="110"/>
      <c r="E251" s="111" t="s">
        <v>1</v>
      </c>
      <c r="F251" s="149" t="s">
        <v>359</v>
      </c>
      <c r="G251" s="150"/>
      <c r="H251" s="150"/>
      <c r="I251" s="150"/>
      <c r="J251" s="110"/>
      <c r="K251" s="112">
        <v>3200</v>
      </c>
      <c r="L251" s="110"/>
      <c r="M251" s="110"/>
      <c r="N251" s="110"/>
      <c r="O251" s="110"/>
      <c r="P251" s="110"/>
      <c r="Q251" s="110"/>
      <c r="R251" s="113"/>
      <c r="T251" s="114"/>
      <c r="U251" s="110"/>
      <c r="V251" s="110"/>
      <c r="W251" s="110"/>
      <c r="X251" s="110"/>
      <c r="Y251" s="110"/>
      <c r="Z251" s="110"/>
      <c r="AA251" s="115"/>
      <c r="AT251" s="116" t="s">
        <v>106</v>
      </c>
      <c r="AU251" s="116" t="s">
        <v>54</v>
      </c>
      <c r="AV251" s="6" t="s">
        <v>54</v>
      </c>
      <c r="AW251" s="6" t="s">
        <v>21</v>
      </c>
      <c r="AX251" s="6" t="s">
        <v>44</v>
      </c>
      <c r="AY251" s="116" t="s">
        <v>100</v>
      </c>
    </row>
    <row r="252" spans="2:65" s="7" customFormat="1" ht="20.45" customHeight="1" x14ac:dyDescent="0.3">
      <c r="B252" s="117"/>
      <c r="C252" s="118"/>
      <c r="D252" s="118"/>
      <c r="E252" s="119" t="s">
        <v>1</v>
      </c>
      <c r="F252" s="151" t="s">
        <v>107</v>
      </c>
      <c r="G252" s="152"/>
      <c r="H252" s="152"/>
      <c r="I252" s="152"/>
      <c r="J252" s="118"/>
      <c r="K252" s="120">
        <v>3200</v>
      </c>
      <c r="L252" s="118"/>
      <c r="M252" s="118"/>
      <c r="N252" s="118"/>
      <c r="O252" s="118"/>
      <c r="P252" s="118"/>
      <c r="Q252" s="118"/>
      <c r="R252" s="121"/>
      <c r="T252" s="122"/>
      <c r="U252" s="118"/>
      <c r="V252" s="118"/>
      <c r="W252" s="118"/>
      <c r="X252" s="118"/>
      <c r="Y252" s="118"/>
      <c r="Z252" s="118"/>
      <c r="AA252" s="123"/>
      <c r="AT252" s="124" t="s">
        <v>106</v>
      </c>
      <c r="AU252" s="124" t="s">
        <v>54</v>
      </c>
      <c r="AV252" s="7" t="s">
        <v>105</v>
      </c>
      <c r="AW252" s="7" t="s">
        <v>21</v>
      </c>
      <c r="AX252" s="7" t="s">
        <v>45</v>
      </c>
      <c r="AY252" s="124" t="s">
        <v>100</v>
      </c>
    </row>
    <row r="253" spans="2:65" s="1" customFormat="1" ht="20.45" customHeight="1" x14ac:dyDescent="0.3">
      <c r="B253" s="73"/>
      <c r="C253" s="102" t="s">
        <v>194</v>
      </c>
      <c r="D253" s="102" t="s">
        <v>101</v>
      </c>
      <c r="E253" s="103" t="s">
        <v>195</v>
      </c>
      <c r="F253" s="153" t="s">
        <v>196</v>
      </c>
      <c r="G253" s="153"/>
      <c r="H253" s="153"/>
      <c r="I253" s="153"/>
      <c r="J253" s="104" t="s">
        <v>190</v>
      </c>
      <c r="K253" s="105">
        <v>80</v>
      </c>
      <c r="L253" s="154">
        <v>0</v>
      </c>
      <c r="M253" s="154"/>
      <c r="N253" s="155">
        <f>ROUND(L253*K253,2)</f>
        <v>0</v>
      </c>
      <c r="O253" s="155"/>
      <c r="P253" s="155"/>
      <c r="Q253" s="155"/>
      <c r="R253" s="76"/>
      <c r="T253" s="106" t="s">
        <v>1</v>
      </c>
      <c r="U253" s="29" t="s">
        <v>27</v>
      </c>
      <c r="V253" s="25"/>
      <c r="W253" s="107">
        <f>V253*K253</f>
        <v>0</v>
      </c>
      <c r="X253" s="107">
        <v>0</v>
      </c>
      <c r="Y253" s="107">
        <f>X253*K253</f>
        <v>0</v>
      </c>
      <c r="Z253" s="107">
        <v>0</v>
      </c>
      <c r="AA253" s="108">
        <f>Z253*K253</f>
        <v>0</v>
      </c>
      <c r="AR253" s="12" t="s">
        <v>105</v>
      </c>
      <c r="AT253" s="12" t="s">
        <v>101</v>
      </c>
      <c r="AU253" s="12" t="s">
        <v>54</v>
      </c>
      <c r="AY253" s="12" t="s">
        <v>100</v>
      </c>
      <c r="BE253" s="53">
        <f>IF(U253="základní",N253,0)</f>
        <v>0</v>
      </c>
      <c r="BF253" s="53">
        <f>IF(U253="snížená",N253,0)</f>
        <v>0</v>
      </c>
      <c r="BG253" s="53">
        <f>IF(U253="zákl. přenesená",N253,0)</f>
        <v>0</v>
      </c>
      <c r="BH253" s="53">
        <f>IF(U253="sníž. přenesená",N253,0)</f>
        <v>0</v>
      </c>
      <c r="BI253" s="53">
        <f>IF(U253="nulová",N253,0)</f>
        <v>0</v>
      </c>
      <c r="BJ253" s="12" t="s">
        <v>45</v>
      </c>
      <c r="BK253" s="53">
        <f>ROUND(L253*K253,2)</f>
        <v>0</v>
      </c>
      <c r="BL253" s="12" t="s">
        <v>105</v>
      </c>
      <c r="BM253" s="12" t="s">
        <v>360</v>
      </c>
    </row>
    <row r="254" spans="2:65" s="6" customFormat="1" ht="20.45" customHeight="1" x14ac:dyDescent="0.3">
      <c r="B254" s="109"/>
      <c r="C254" s="110"/>
      <c r="D254" s="110"/>
      <c r="E254" s="111" t="s">
        <v>1</v>
      </c>
      <c r="F254" s="149" t="s">
        <v>357</v>
      </c>
      <c r="G254" s="150"/>
      <c r="H254" s="150"/>
      <c r="I254" s="150"/>
      <c r="J254" s="110"/>
      <c r="K254" s="112">
        <v>80</v>
      </c>
      <c r="L254" s="110"/>
      <c r="M254" s="110"/>
      <c r="N254" s="110"/>
      <c r="O254" s="110"/>
      <c r="P254" s="110"/>
      <c r="Q254" s="110"/>
      <c r="R254" s="113"/>
      <c r="T254" s="114"/>
      <c r="U254" s="110"/>
      <c r="V254" s="110"/>
      <c r="W254" s="110"/>
      <c r="X254" s="110"/>
      <c r="Y254" s="110"/>
      <c r="Z254" s="110"/>
      <c r="AA254" s="115"/>
      <c r="AT254" s="116" t="s">
        <v>106</v>
      </c>
      <c r="AU254" s="116" t="s">
        <v>54</v>
      </c>
      <c r="AV254" s="6" t="s">
        <v>54</v>
      </c>
      <c r="AW254" s="6" t="s">
        <v>21</v>
      </c>
      <c r="AX254" s="6" t="s">
        <v>44</v>
      </c>
      <c r="AY254" s="116" t="s">
        <v>100</v>
      </c>
    </row>
    <row r="255" spans="2:65" s="7" customFormat="1" ht="20.45" customHeight="1" x14ac:dyDescent="0.3">
      <c r="B255" s="117"/>
      <c r="C255" s="118"/>
      <c r="D255" s="118"/>
      <c r="E255" s="119" t="s">
        <v>1</v>
      </c>
      <c r="F255" s="151" t="s">
        <v>107</v>
      </c>
      <c r="G255" s="152"/>
      <c r="H255" s="152"/>
      <c r="I255" s="152"/>
      <c r="J255" s="118"/>
      <c r="K255" s="120">
        <v>80</v>
      </c>
      <c r="L255" s="118"/>
      <c r="M255" s="118"/>
      <c r="N255" s="118"/>
      <c r="O255" s="118"/>
      <c r="P255" s="118"/>
      <c r="Q255" s="118"/>
      <c r="R255" s="121"/>
      <c r="T255" s="122"/>
      <c r="U255" s="118"/>
      <c r="V255" s="118"/>
      <c r="W255" s="118"/>
      <c r="X255" s="118"/>
      <c r="Y255" s="118"/>
      <c r="Z255" s="118"/>
      <c r="AA255" s="123"/>
      <c r="AT255" s="124" t="s">
        <v>106</v>
      </c>
      <c r="AU255" s="124" t="s">
        <v>54</v>
      </c>
      <c r="AV255" s="7" t="s">
        <v>105</v>
      </c>
      <c r="AW255" s="7" t="s">
        <v>21</v>
      </c>
      <c r="AX255" s="7" t="s">
        <v>45</v>
      </c>
      <c r="AY255" s="124" t="s">
        <v>100</v>
      </c>
    </row>
    <row r="256" spans="2:65" s="1" customFormat="1" ht="40.15" customHeight="1" x14ac:dyDescent="0.3">
      <c r="B256" s="73"/>
      <c r="C256" s="102" t="s">
        <v>197</v>
      </c>
      <c r="D256" s="102" t="s">
        <v>101</v>
      </c>
      <c r="E256" s="103" t="s">
        <v>198</v>
      </c>
      <c r="F256" s="153" t="s">
        <v>199</v>
      </c>
      <c r="G256" s="153"/>
      <c r="H256" s="153"/>
      <c r="I256" s="153"/>
      <c r="J256" s="104" t="s">
        <v>163</v>
      </c>
      <c r="K256" s="105">
        <v>10.571999999999999</v>
      </c>
      <c r="L256" s="154">
        <v>0</v>
      </c>
      <c r="M256" s="154"/>
      <c r="N256" s="155">
        <f>ROUND(L256*K256,2)</f>
        <v>0</v>
      </c>
      <c r="O256" s="155"/>
      <c r="P256" s="155"/>
      <c r="Q256" s="155"/>
      <c r="R256" s="76"/>
      <c r="T256" s="106" t="s">
        <v>1</v>
      </c>
      <c r="U256" s="29" t="s">
        <v>27</v>
      </c>
      <c r="V256" s="25"/>
      <c r="W256" s="107">
        <f>V256*K256</f>
        <v>0</v>
      </c>
      <c r="X256" s="107">
        <v>0</v>
      </c>
      <c r="Y256" s="107">
        <f>X256*K256</f>
        <v>0</v>
      </c>
      <c r="Z256" s="107">
        <v>0</v>
      </c>
      <c r="AA256" s="108">
        <f>Z256*K256</f>
        <v>0</v>
      </c>
      <c r="AR256" s="12" t="s">
        <v>105</v>
      </c>
      <c r="AT256" s="12" t="s">
        <v>101</v>
      </c>
      <c r="AU256" s="12" t="s">
        <v>54</v>
      </c>
      <c r="AY256" s="12" t="s">
        <v>100</v>
      </c>
      <c r="BE256" s="53">
        <f>IF(U256="základní",N256,0)</f>
        <v>0</v>
      </c>
      <c r="BF256" s="53">
        <f>IF(U256="snížená",N256,0)</f>
        <v>0</v>
      </c>
      <c r="BG256" s="53">
        <f>IF(U256="zákl. přenesená",N256,0)</f>
        <v>0</v>
      </c>
      <c r="BH256" s="53">
        <f>IF(U256="sníž. přenesená",N256,0)</f>
        <v>0</v>
      </c>
      <c r="BI256" s="53">
        <f>IF(U256="nulová",N256,0)</f>
        <v>0</v>
      </c>
      <c r="BJ256" s="12" t="s">
        <v>45</v>
      </c>
      <c r="BK256" s="53">
        <f>ROUND(L256*K256,2)</f>
        <v>0</v>
      </c>
      <c r="BL256" s="12" t="s">
        <v>105</v>
      </c>
      <c r="BM256" s="12" t="s">
        <v>361</v>
      </c>
    </row>
    <row r="257" spans="2:65" s="6" customFormat="1" ht="20.45" customHeight="1" x14ac:dyDescent="0.3">
      <c r="B257" s="109"/>
      <c r="C257" s="110"/>
      <c r="D257" s="110"/>
      <c r="E257" s="111" t="s">
        <v>1</v>
      </c>
      <c r="F257" s="149" t="s">
        <v>362</v>
      </c>
      <c r="G257" s="150"/>
      <c r="H257" s="150"/>
      <c r="I257" s="150"/>
      <c r="J257" s="110"/>
      <c r="K257" s="112">
        <v>10.571999999999999</v>
      </c>
      <c r="L257" s="110"/>
      <c r="M257" s="110"/>
      <c r="N257" s="110"/>
      <c r="O257" s="110"/>
      <c r="P257" s="110"/>
      <c r="Q257" s="110"/>
      <c r="R257" s="113"/>
      <c r="T257" s="114"/>
      <c r="U257" s="110"/>
      <c r="V257" s="110"/>
      <c r="W257" s="110"/>
      <c r="X257" s="110"/>
      <c r="Y257" s="110"/>
      <c r="Z257" s="110"/>
      <c r="AA257" s="115"/>
      <c r="AT257" s="116" t="s">
        <v>106</v>
      </c>
      <c r="AU257" s="116" t="s">
        <v>54</v>
      </c>
      <c r="AV257" s="6" t="s">
        <v>54</v>
      </c>
      <c r="AW257" s="6" t="s">
        <v>21</v>
      </c>
      <c r="AX257" s="6" t="s">
        <v>44</v>
      </c>
      <c r="AY257" s="116" t="s">
        <v>100</v>
      </c>
    </row>
    <row r="258" spans="2:65" s="7" customFormat="1" ht="20.45" customHeight="1" x14ac:dyDescent="0.3">
      <c r="B258" s="117"/>
      <c r="C258" s="118"/>
      <c r="D258" s="118"/>
      <c r="E258" s="119" t="s">
        <v>1</v>
      </c>
      <c r="F258" s="151" t="s">
        <v>107</v>
      </c>
      <c r="G258" s="152"/>
      <c r="H258" s="152"/>
      <c r="I258" s="152"/>
      <c r="J258" s="118"/>
      <c r="K258" s="120">
        <v>10.571999999999999</v>
      </c>
      <c r="L258" s="118"/>
      <c r="M258" s="118"/>
      <c r="N258" s="118"/>
      <c r="O258" s="118"/>
      <c r="P258" s="118"/>
      <c r="Q258" s="118"/>
      <c r="R258" s="121"/>
      <c r="T258" s="122"/>
      <c r="U258" s="118"/>
      <c r="V258" s="118"/>
      <c r="W258" s="118"/>
      <c r="X258" s="118"/>
      <c r="Y258" s="118"/>
      <c r="Z258" s="118"/>
      <c r="AA258" s="123"/>
      <c r="AT258" s="124" t="s">
        <v>106</v>
      </c>
      <c r="AU258" s="124" t="s">
        <v>54</v>
      </c>
      <c r="AV258" s="7" t="s">
        <v>105</v>
      </c>
      <c r="AW258" s="7" t="s">
        <v>21</v>
      </c>
      <c r="AX258" s="7" t="s">
        <v>45</v>
      </c>
      <c r="AY258" s="124" t="s">
        <v>100</v>
      </c>
    </row>
    <row r="259" spans="2:65" s="1" customFormat="1" ht="40.15" customHeight="1" x14ac:dyDescent="0.3">
      <c r="B259" s="73"/>
      <c r="C259" s="102" t="s">
        <v>200</v>
      </c>
      <c r="D259" s="102" t="s">
        <v>101</v>
      </c>
      <c r="E259" s="103" t="s">
        <v>201</v>
      </c>
      <c r="F259" s="153" t="s">
        <v>202</v>
      </c>
      <c r="G259" s="153"/>
      <c r="H259" s="153"/>
      <c r="I259" s="153"/>
      <c r="J259" s="104" t="s">
        <v>163</v>
      </c>
      <c r="K259" s="105">
        <v>20</v>
      </c>
      <c r="L259" s="154">
        <v>0</v>
      </c>
      <c r="M259" s="154"/>
      <c r="N259" s="155">
        <f>ROUND(L259*K259,2)</f>
        <v>0</v>
      </c>
      <c r="O259" s="155"/>
      <c r="P259" s="155"/>
      <c r="Q259" s="155"/>
      <c r="R259" s="76"/>
      <c r="T259" s="106" t="s">
        <v>1</v>
      </c>
      <c r="U259" s="29" t="s">
        <v>27</v>
      </c>
      <c r="V259" s="25"/>
      <c r="W259" s="107">
        <f>V259*K259</f>
        <v>0</v>
      </c>
      <c r="X259" s="107">
        <v>0</v>
      </c>
      <c r="Y259" s="107">
        <f>X259*K259</f>
        <v>0</v>
      </c>
      <c r="Z259" s="107">
        <v>0</v>
      </c>
      <c r="AA259" s="108">
        <f>Z259*K259</f>
        <v>0</v>
      </c>
      <c r="AR259" s="12" t="s">
        <v>105</v>
      </c>
      <c r="AT259" s="12" t="s">
        <v>101</v>
      </c>
      <c r="AU259" s="12" t="s">
        <v>54</v>
      </c>
      <c r="AY259" s="12" t="s">
        <v>100</v>
      </c>
      <c r="BE259" s="53">
        <f>IF(U259="základní",N259,0)</f>
        <v>0</v>
      </c>
      <c r="BF259" s="53">
        <f>IF(U259="snížená",N259,0)</f>
        <v>0</v>
      </c>
      <c r="BG259" s="53">
        <f>IF(U259="zákl. přenesená",N259,0)</f>
        <v>0</v>
      </c>
      <c r="BH259" s="53">
        <f>IF(U259="sníž. přenesená",N259,0)</f>
        <v>0</v>
      </c>
      <c r="BI259" s="53">
        <f>IF(U259="nulová",N259,0)</f>
        <v>0</v>
      </c>
      <c r="BJ259" s="12" t="s">
        <v>45</v>
      </c>
      <c r="BK259" s="53">
        <f>ROUND(L259*K259,2)</f>
        <v>0</v>
      </c>
      <c r="BL259" s="12" t="s">
        <v>105</v>
      </c>
      <c r="BM259" s="12" t="s">
        <v>363</v>
      </c>
    </row>
    <row r="260" spans="2:65" s="6" customFormat="1" ht="20.45" customHeight="1" x14ac:dyDescent="0.3">
      <c r="B260" s="109"/>
      <c r="C260" s="110"/>
      <c r="D260" s="110"/>
      <c r="E260" s="111" t="s">
        <v>1</v>
      </c>
      <c r="F260" s="149" t="s">
        <v>364</v>
      </c>
      <c r="G260" s="150"/>
      <c r="H260" s="150"/>
      <c r="I260" s="150"/>
      <c r="J260" s="110"/>
      <c r="K260" s="112">
        <v>20</v>
      </c>
      <c r="L260" s="110"/>
      <c r="M260" s="110"/>
      <c r="N260" s="110"/>
      <c r="O260" s="110"/>
      <c r="P260" s="110"/>
      <c r="Q260" s="110"/>
      <c r="R260" s="113"/>
      <c r="T260" s="114"/>
      <c r="U260" s="110"/>
      <c r="V260" s="110"/>
      <c r="W260" s="110"/>
      <c r="X260" s="110"/>
      <c r="Y260" s="110"/>
      <c r="Z260" s="110"/>
      <c r="AA260" s="115"/>
      <c r="AT260" s="116" t="s">
        <v>106</v>
      </c>
      <c r="AU260" s="116" t="s">
        <v>54</v>
      </c>
      <c r="AV260" s="6" t="s">
        <v>54</v>
      </c>
      <c r="AW260" s="6" t="s">
        <v>21</v>
      </c>
      <c r="AX260" s="6" t="s">
        <v>44</v>
      </c>
      <c r="AY260" s="116" t="s">
        <v>100</v>
      </c>
    </row>
    <row r="261" spans="2:65" s="7" customFormat="1" ht="20.45" customHeight="1" x14ac:dyDescent="0.3">
      <c r="B261" s="117"/>
      <c r="C261" s="118"/>
      <c r="D261" s="118"/>
      <c r="E261" s="119" t="s">
        <v>1</v>
      </c>
      <c r="F261" s="151" t="s">
        <v>107</v>
      </c>
      <c r="G261" s="152"/>
      <c r="H261" s="152"/>
      <c r="I261" s="152"/>
      <c r="J261" s="118"/>
      <c r="K261" s="120">
        <v>20</v>
      </c>
      <c r="L261" s="118"/>
      <c r="M261" s="118"/>
      <c r="N261" s="118"/>
      <c r="O261" s="118"/>
      <c r="P261" s="118"/>
      <c r="Q261" s="118"/>
      <c r="R261" s="121"/>
      <c r="T261" s="122"/>
      <c r="U261" s="118"/>
      <c r="V261" s="118"/>
      <c r="W261" s="118"/>
      <c r="X261" s="118"/>
      <c r="Y261" s="118"/>
      <c r="Z261" s="118"/>
      <c r="AA261" s="123"/>
      <c r="AT261" s="124" t="s">
        <v>106</v>
      </c>
      <c r="AU261" s="124" t="s">
        <v>54</v>
      </c>
      <c r="AV261" s="7" t="s">
        <v>105</v>
      </c>
      <c r="AW261" s="7" t="s">
        <v>21</v>
      </c>
      <c r="AX261" s="7" t="s">
        <v>45</v>
      </c>
      <c r="AY261" s="124" t="s">
        <v>100</v>
      </c>
    </row>
    <row r="262" spans="2:65" s="1" customFormat="1" ht="40.15" customHeight="1" x14ac:dyDescent="0.3">
      <c r="B262" s="73"/>
      <c r="C262" s="102" t="s">
        <v>203</v>
      </c>
      <c r="D262" s="102" t="s">
        <v>101</v>
      </c>
      <c r="E262" s="103" t="s">
        <v>204</v>
      </c>
      <c r="F262" s="153" t="s">
        <v>205</v>
      </c>
      <c r="G262" s="153"/>
      <c r="H262" s="153"/>
      <c r="I262" s="153"/>
      <c r="J262" s="104" t="s">
        <v>163</v>
      </c>
      <c r="K262" s="105">
        <v>30</v>
      </c>
      <c r="L262" s="154">
        <v>0</v>
      </c>
      <c r="M262" s="154"/>
      <c r="N262" s="155">
        <f>ROUND(L262*K262,2)</f>
        <v>0</v>
      </c>
      <c r="O262" s="155"/>
      <c r="P262" s="155"/>
      <c r="Q262" s="155"/>
      <c r="R262" s="76"/>
      <c r="T262" s="106" t="s">
        <v>1</v>
      </c>
      <c r="U262" s="29" t="s">
        <v>27</v>
      </c>
      <c r="V262" s="25"/>
      <c r="W262" s="107">
        <f>V262*K262</f>
        <v>0</v>
      </c>
      <c r="X262" s="107">
        <v>0</v>
      </c>
      <c r="Y262" s="107">
        <f>X262*K262</f>
        <v>0</v>
      </c>
      <c r="Z262" s="107">
        <v>0</v>
      </c>
      <c r="AA262" s="108">
        <f>Z262*K262</f>
        <v>0</v>
      </c>
      <c r="AR262" s="12" t="s">
        <v>105</v>
      </c>
      <c r="AT262" s="12" t="s">
        <v>101</v>
      </c>
      <c r="AU262" s="12" t="s">
        <v>54</v>
      </c>
      <c r="AY262" s="12" t="s">
        <v>100</v>
      </c>
      <c r="BE262" s="53">
        <f>IF(U262="základní",N262,0)</f>
        <v>0</v>
      </c>
      <c r="BF262" s="53">
        <f>IF(U262="snížená",N262,0)</f>
        <v>0</v>
      </c>
      <c r="BG262" s="53">
        <f>IF(U262="zákl. přenesená",N262,0)</f>
        <v>0</v>
      </c>
      <c r="BH262" s="53">
        <f>IF(U262="sníž. přenesená",N262,0)</f>
        <v>0</v>
      </c>
      <c r="BI262" s="53">
        <f>IF(U262="nulová",N262,0)</f>
        <v>0</v>
      </c>
      <c r="BJ262" s="12" t="s">
        <v>45</v>
      </c>
      <c r="BK262" s="53">
        <f>ROUND(L262*K262,2)</f>
        <v>0</v>
      </c>
      <c r="BL262" s="12" t="s">
        <v>105</v>
      </c>
      <c r="BM262" s="12" t="s">
        <v>365</v>
      </c>
    </row>
    <row r="263" spans="2:65" s="6" customFormat="1" ht="20.45" customHeight="1" x14ac:dyDescent="0.3">
      <c r="B263" s="109"/>
      <c r="C263" s="110"/>
      <c r="D263" s="110"/>
      <c r="E263" s="111" t="s">
        <v>1</v>
      </c>
      <c r="F263" s="149" t="s">
        <v>366</v>
      </c>
      <c r="G263" s="150"/>
      <c r="H263" s="150"/>
      <c r="I263" s="150"/>
      <c r="J263" s="110"/>
      <c r="K263" s="112">
        <v>30</v>
      </c>
      <c r="L263" s="110"/>
      <c r="M263" s="110"/>
      <c r="N263" s="110"/>
      <c r="O263" s="110"/>
      <c r="P263" s="110"/>
      <c r="Q263" s="110"/>
      <c r="R263" s="113"/>
      <c r="T263" s="114"/>
      <c r="U263" s="110"/>
      <c r="V263" s="110"/>
      <c r="W263" s="110"/>
      <c r="X263" s="110"/>
      <c r="Y263" s="110"/>
      <c r="Z263" s="110"/>
      <c r="AA263" s="115"/>
      <c r="AT263" s="116" t="s">
        <v>106</v>
      </c>
      <c r="AU263" s="116" t="s">
        <v>54</v>
      </c>
      <c r="AV263" s="6" t="s">
        <v>54</v>
      </c>
      <c r="AW263" s="6" t="s">
        <v>21</v>
      </c>
      <c r="AX263" s="6" t="s">
        <v>44</v>
      </c>
      <c r="AY263" s="116" t="s">
        <v>100</v>
      </c>
    </row>
    <row r="264" spans="2:65" s="7" customFormat="1" ht="20.45" customHeight="1" x14ac:dyDescent="0.3">
      <c r="B264" s="117"/>
      <c r="C264" s="118"/>
      <c r="D264" s="118"/>
      <c r="E264" s="119" t="s">
        <v>1</v>
      </c>
      <c r="F264" s="151" t="s">
        <v>107</v>
      </c>
      <c r="G264" s="152"/>
      <c r="H264" s="152"/>
      <c r="I264" s="152"/>
      <c r="J264" s="118"/>
      <c r="K264" s="120">
        <v>30</v>
      </c>
      <c r="L264" s="118"/>
      <c r="M264" s="118"/>
      <c r="N264" s="118"/>
      <c r="O264" s="118"/>
      <c r="P264" s="118"/>
      <c r="Q264" s="118"/>
      <c r="R264" s="121"/>
      <c r="T264" s="122"/>
      <c r="U264" s="118"/>
      <c r="V264" s="118"/>
      <c r="W264" s="118"/>
      <c r="X264" s="118"/>
      <c r="Y264" s="118"/>
      <c r="Z264" s="118"/>
      <c r="AA264" s="123"/>
      <c r="AT264" s="124" t="s">
        <v>106</v>
      </c>
      <c r="AU264" s="124" t="s">
        <v>54</v>
      </c>
      <c r="AV264" s="7" t="s">
        <v>105</v>
      </c>
      <c r="AW264" s="7" t="s">
        <v>21</v>
      </c>
      <c r="AX264" s="7" t="s">
        <v>45</v>
      </c>
      <c r="AY264" s="124" t="s">
        <v>100</v>
      </c>
    </row>
    <row r="265" spans="2:65" s="1" customFormat="1" ht="40.15" customHeight="1" x14ac:dyDescent="0.3">
      <c r="B265" s="73"/>
      <c r="C265" s="125" t="s">
        <v>206</v>
      </c>
      <c r="D265" s="125" t="s">
        <v>165</v>
      </c>
      <c r="E265" s="126" t="s">
        <v>207</v>
      </c>
      <c r="F265" s="162" t="s">
        <v>208</v>
      </c>
      <c r="G265" s="162"/>
      <c r="H265" s="162"/>
      <c r="I265" s="162"/>
      <c r="J265" s="127" t="s">
        <v>209</v>
      </c>
      <c r="K265" s="128">
        <v>60572</v>
      </c>
      <c r="L265" s="163">
        <v>0</v>
      </c>
      <c r="M265" s="163"/>
      <c r="N265" s="164">
        <f>ROUND(L265*K265,2)</f>
        <v>0</v>
      </c>
      <c r="O265" s="155"/>
      <c r="P265" s="155"/>
      <c r="Q265" s="155"/>
      <c r="R265" s="76"/>
      <c r="T265" s="106" t="s">
        <v>1</v>
      </c>
      <c r="U265" s="29" t="s">
        <v>27</v>
      </c>
      <c r="V265" s="25"/>
      <c r="W265" s="107">
        <f>V265*K265</f>
        <v>0</v>
      </c>
      <c r="X265" s="107">
        <v>0</v>
      </c>
      <c r="Y265" s="107">
        <f>X265*K265</f>
        <v>0</v>
      </c>
      <c r="Z265" s="107">
        <v>0</v>
      </c>
      <c r="AA265" s="108">
        <f>Z265*K265</f>
        <v>0</v>
      </c>
      <c r="AR265" s="12" t="s">
        <v>124</v>
      </c>
      <c r="AT265" s="12" t="s">
        <v>165</v>
      </c>
      <c r="AU265" s="12" t="s">
        <v>54</v>
      </c>
      <c r="AY265" s="12" t="s">
        <v>100</v>
      </c>
      <c r="BE265" s="53">
        <f>IF(U265="základní",N265,0)</f>
        <v>0</v>
      </c>
      <c r="BF265" s="53">
        <f>IF(U265="snížená",N265,0)</f>
        <v>0</v>
      </c>
      <c r="BG265" s="53">
        <f>IF(U265="zákl. přenesená",N265,0)</f>
        <v>0</v>
      </c>
      <c r="BH265" s="53">
        <f>IF(U265="sníž. přenesená",N265,0)</f>
        <v>0</v>
      </c>
      <c r="BI265" s="53">
        <f>IF(U265="nulová",N265,0)</f>
        <v>0</v>
      </c>
      <c r="BJ265" s="12" t="s">
        <v>45</v>
      </c>
      <c r="BK265" s="53">
        <f>ROUND(L265*K265,2)</f>
        <v>0</v>
      </c>
      <c r="BL265" s="12" t="s">
        <v>105</v>
      </c>
      <c r="BM265" s="12" t="s">
        <v>367</v>
      </c>
    </row>
    <row r="266" spans="2:65" s="6" customFormat="1" ht="20.45" customHeight="1" x14ac:dyDescent="0.3">
      <c r="B266" s="109"/>
      <c r="C266" s="110"/>
      <c r="D266" s="110"/>
      <c r="E266" s="111" t="s">
        <v>1</v>
      </c>
      <c r="F266" s="149" t="s">
        <v>368</v>
      </c>
      <c r="G266" s="150"/>
      <c r="H266" s="150"/>
      <c r="I266" s="150"/>
      <c r="J266" s="110"/>
      <c r="K266" s="112">
        <v>60572</v>
      </c>
      <c r="L266" s="110"/>
      <c r="M266" s="110"/>
      <c r="N266" s="110"/>
      <c r="O266" s="110"/>
      <c r="P266" s="110"/>
      <c r="Q266" s="110"/>
      <c r="R266" s="113"/>
      <c r="T266" s="114"/>
      <c r="U266" s="110"/>
      <c r="V266" s="110"/>
      <c r="W266" s="110"/>
      <c r="X266" s="110"/>
      <c r="Y266" s="110"/>
      <c r="Z266" s="110"/>
      <c r="AA266" s="115"/>
      <c r="AT266" s="116" t="s">
        <v>106</v>
      </c>
      <c r="AU266" s="116" t="s">
        <v>54</v>
      </c>
      <c r="AV266" s="6" t="s">
        <v>54</v>
      </c>
      <c r="AW266" s="6" t="s">
        <v>21</v>
      </c>
      <c r="AX266" s="6" t="s">
        <v>44</v>
      </c>
      <c r="AY266" s="116" t="s">
        <v>100</v>
      </c>
    </row>
    <row r="267" spans="2:65" s="7" customFormat="1" ht="20.45" customHeight="1" x14ac:dyDescent="0.3">
      <c r="B267" s="117"/>
      <c r="C267" s="118"/>
      <c r="D267" s="118"/>
      <c r="E267" s="119" t="s">
        <v>1</v>
      </c>
      <c r="F267" s="151" t="s">
        <v>107</v>
      </c>
      <c r="G267" s="152"/>
      <c r="H267" s="152"/>
      <c r="I267" s="152"/>
      <c r="J267" s="118"/>
      <c r="K267" s="120">
        <v>60572</v>
      </c>
      <c r="L267" s="118"/>
      <c r="M267" s="118"/>
      <c r="N267" s="118"/>
      <c r="O267" s="118"/>
      <c r="P267" s="118"/>
      <c r="Q267" s="118"/>
      <c r="R267" s="121"/>
      <c r="T267" s="122"/>
      <c r="U267" s="118"/>
      <c r="V267" s="118"/>
      <c r="W267" s="118"/>
      <c r="X267" s="118"/>
      <c r="Y267" s="118"/>
      <c r="Z267" s="118"/>
      <c r="AA267" s="123"/>
      <c r="AT267" s="124" t="s">
        <v>106</v>
      </c>
      <c r="AU267" s="124" t="s">
        <v>54</v>
      </c>
      <c r="AV267" s="7" t="s">
        <v>105</v>
      </c>
      <c r="AW267" s="7" t="s">
        <v>21</v>
      </c>
      <c r="AX267" s="7" t="s">
        <v>45</v>
      </c>
      <c r="AY267" s="124" t="s">
        <v>100</v>
      </c>
    </row>
    <row r="268" spans="2:65" s="1" customFormat="1" ht="28.9" customHeight="1" x14ac:dyDescent="0.3">
      <c r="B268" s="73"/>
      <c r="C268" s="125" t="s">
        <v>210</v>
      </c>
      <c r="D268" s="125" t="s">
        <v>165</v>
      </c>
      <c r="E268" s="126" t="s">
        <v>211</v>
      </c>
      <c r="F268" s="162" t="s">
        <v>212</v>
      </c>
      <c r="G268" s="162"/>
      <c r="H268" s="162"/>
      <c r="I268" s="162"/>
      <c r="J268" s="127" t="s">
        <v>213</v>
      </c>
      <c r="K268" s="128">
        <v>1</v>
      </c>
      <c r="L268" s="163">
        <v>0</v>
      </c>
      <c r="M268" s="163"/>
      <c r="N268" s="164">
        <f>ROUND(L268*K268,2)</f>
        <v>0</v>
      </c>
      <c r="O268" s="155"/>
      <c r="P268" s="155"/>
      <c r="Q268" s="155"/>
      <c r="R268" s="76"/>
      <c r="T268" s="106" t="s">
        <v>1</v>
      </c>
      <c r="U268" s="29" t="s">
        <v>27</v>
      </c>
      <c r="V268" s="25"/>
      <c r="W268" s="107">
        <f>V268*K268</f>
        <v>0</v>
      </c>
      <c r="X268" s="107">
        <v>0</v>
      </c>
      <c r="Y268" s="107">
        <f>X268*K268</f>
        <v>0</v>
      </c>
      <c r="Z268" s="107">
        <v>0</v>
      </c>
      <c r="AA268" s="108">
        <f>Z268*K268</f>
        <v>0</v>
      </c>
      <c r="AR268" s="12" t="s">
        <v>124</v>
      </c>
      <c r="AT268" s="12" t="s">
        <v>165</v>
      </c>
      <c r="AU268" s="12" t="s">
        <v>54</v>
      </c>
      <c r="AY268" s="12" t="s">
        <v>100</v>
      </c>
      <c r="BE268" s="53">
        <f>IF(U268="základní",N268,0)</f>
        <v>0</v>
      </c>
      <c r="BF268" s="53">
        <f>IF(U268="snížená",N268,0)</f>
        <v>0</v>
      </c>
      <c r="BG268" s="53">
        <f>IF(U268="zákl. přenesená",N268,0)</f>
        <v>0</v>
      </c>
      <c r="BH268" s="53">
        <f>IF(U268="sníž. přenesená",N268,0)</f>
        <v>0</v>
      </c>
      <c r="BI268" s="53">
        <f>IF(U268="nulová",N268,0)</f>
        <v>0</v>
      </c>
      <c r="BJ268" s="12" t="s">
        <v>45</v>
      </c>
      <c r="BK268" s="53">
        <f>ROUND(L268*K268,2)</f>
        <v>0</v>
      </c>
      <c r="BL268" s="12" t="s">
        <v>105</v>
      </c>
      <c r="BM268" s="12" t="s">
        <v>369</v>
      </c>
    </row>
    <row r="269" spans="2:65" s="6" customFormat="1" ht="20.45" customHeight="1" x14ac:dyDescent="0.3">
      <c r="B269" s="109"/>
      <c r="C269" s="110"/>
      <c r="D269" s="110"/>
      <c r="E269" s="111" t="s">
        <v>1</v>
      </c>
      <c r="F269" s="149" t="s">
        <v>45</v>
      </c>
      <c r="G269" s="150"/>
      <c r="H269" s="150"/>
      <c r="I269" s="150"/>
      <c r="J269" s="110"/>
      <c r="K269" s="112">
        <v>1</v>
      </c>
      <c r="L269" s="110"/>
      <c r="M269" s="110"/>
      <c r="N269" s="110"/>
      <c r="O269" s="110"/>
      <c r="P269" s="110"/>
      <c r="Q269" s="110"/>
      <c r="R269" s="113"/>
      <c r="T269" s="114"/>
      <c r="U269" s="110"/>
      <c r="V269" s="110"/>
      <c r="W269" s="110"/>
      <c r="X269" s="110"/>
      <c r="Y269" s="110"/>
      <c r="Z269" s="110"/>
      <c r="AA269" s="115"/>
      <c r="AT269" s="116" t="s">
        <v>106</v>
      </c>
      <c r="AU269" s="116" t="s">
        <v>54</v>
      </c>
      <c r="AV269" s="6" t="s">
        <v>54</v>
      </c>
      <c r="AW269" s="6" t="s">
        <v>21</v>
      </c>
      <c r="AX269" s="6" t="s">
        <v>44</v>
      </c>
      <c r="AY269" s="116" t="s">
        <v>100</v>
      </c>
    </row>
    <row r="270" spans="2:65" s="7" customFormat="1" ht="20.45" customHeight="1" x14ac:dyDescent="0.3">
      <c r="B270" s="117"/>
      <c r="C270" s="118"/>
      <c r="D270" s="118"/>
      <c r="E270" s="119" t="s">
        <v>1</v>
      </c>
      <c r="F270" s="151" t="s">
        <v>107</v>
      </c>
      <c r="G270" s="152"/>
      <c r="H270" s="152"/>
      <c r="I270" s="152"/>
      <c r="J270" s="118"/>
      <c r="K270" s="120">
        <v>1</v>
      </c>
      <c r="L270" s="118"/>
      <c r="M270" s="118"/>
      <c r="N270" s="118"/>
      <c r="O270" s="118"/>
      <c r="P270" s="118"/>
      <c r="Q270" s="118"/>
      <c r="R270" s="121"/>
      <c r="T270" s="122"/>
      <c r="U270" s="118"/>
      <c r="V270" s="118"/>
      <c r="W270" s="118"/>
      <c r="X270" s="118"/>
      <c r="Y270" s="118"/>
      <c r="Z270" s="118"/>
      <c r="AA270" s="123"/>
      <c r="AT270" s="124" t="s">
        <v>106</v>
      </c>
      <c r="AU270" s="124" t="s">
        <v>54</v>
      </c>
      <c r="AV270" s="7" t="s">
        <v>105</v>
      </c>
      <c r="AW270" s="7" t="s">
        <v>21</v>
      </c>
      <c r="AX270" s="7" t="s">
        <v>45</v>
      </c>
      <c r="AY270" s="124" t="s">
        <v>100</v>
      </c>
    </row>
    <row r="271" spans="2:65" s="5" customFormat="1" ht="29.85" customHeight="1" x14ac:dyDescent="0.3">
      <c r="B271" s="91"/>
      <c r="C271" s="92"/>
      <c r="D271" s="101" t="s">
        <v>68</v>
      </c>
      <c r="E271" s="101"/>
      <c r="F271" s="101"/>
      <c r="G271" s="101"/>
      <c r="H271" s="101"/>
      <c r="I271" s="101"/>
      <c r="J271" s="101"/>
      <c r="K271" s="101"/>
      <c r="L271" s="101"/>
      <c r="M271" s="101"/>
      <c r="N271" s="158">
        <f>BK271</f>
        <v>0</v>
      </c>
      <c r="O271" s="159"/>
      <c r="P271" s="159"/>
      <c r="Q271" s="159"/>
      <c r="R271" s="94"/>
      <c r="T271" s="95"/>
      <c r="U271" s="92"/>
      <c r="V271" s="92"/>
      <c r="W271" s="96">
        <f>W272</f>
        <v>0</v>
      </c>
      <c r="X271" s="92"/>
      <c r="Y271" s="96">
        <f>Y272</f>
        <v>0</v>
      </c>
      <c r="Z271" s="92"/>
      <c r="AA271" s="97">
        <f>AA272</f>
        <v>0</v>
      </c>
      <c r="AR271" s="98" t="s">
        <v>45</v>
      </c>
      <c r="AT271" s="99" t="s">
        <v>43</v>
      </c>
      <c r="AU271" s="99" t="s">
        <v>45</v>
      </c>
      <c r="AY271" s="98" t="s">
        <v>100</v>
      </c>
      <c r="BK271" s="100">
        <f>BK272</f>
        <v>0</v>
      </c>
    </row>
    <row r="272" spans="2:65" s="1" customFormat="1" ht="28.9" customHeight="1" x14ac:dyDescent="0.3">
      <c r="B272" s="73"/>
      <c r="C272" s="102" t="s">
        <v>214</v>
      </c>
      <c r="D272" s="102" t="s">
        <v>101</v>
      </c>
      <c r="E272" s="103" t="s">
        <v>215</v>
      </c>
      <c r="F272" s="153" t="s">
        <v>216</v>
      </c>
      <c r="G272" s="153"/>
      <c r="H272" s="153"/>
      <c r="I272" s="153"/>
      <c r="J272" s="104" t="s">
        <v>163</v>
      </c>
      <c r="K272" s="105">
        <v>1238.5050000000001</v>
      </c>
      <c r="L272" s="154">
        <v>0</v>
      </c>
      <c r="M272" s="154"/>
      <c r="N272" s="155">
        <f>ROUND(L272*K272,2)</f>
        <v>0</v>
      </c>
      <c r="O272" s="155"/>
      <c r="P272" s="155"/>
      <c r="Q272" s="155"/>
      <c r="R272" s="76"/>
      <c r="T272" s="106" t="s">
        <v>1</v>
      </c>
      <c r="U272" s="29" t="s">
        <v>27</v>
      </c>
      <c r="V272" s="25"/>
      <c r="W272" s="107">
        <f>V272*K272</f>
        <v>0</v>
      </c>
      <c r="X272" s="107">
        <v>0</v>
      </c>
      <c r="Y272" s="107">
        <f>X272*K272</f>
        <v>0</v>
      </c>
      <c r="Z272" s="107">
        <v>0</v>
      </c>
      <c r="AA272" s="108">
        <f>Z272*K272</f>
        <v>0</v>
      </c>
      <c r="AR272" s="12" t="s">
        <v>105</v>
      </c>
      <c r="AT272" s="12" t="s">
        <v>101</v>
      </c>
      <c r="AU272" s="12" t="s">
        <v>54</v>
      </c>
      <c r="AY272" s="12" t="s">
        <v>100</v>
      </c>
      <c r="BE272" s="53">
        <f>IF(U272="základní",N272,0)</f>
        <v>0</v>
      </c>
      <c r="BF272" s="53">
        <f>IF(U272="snížená",N272,0)</f>
        <v>0</v>
      </c>
      <c r="BG272" s="53">
        <f>IF(U272="zákl. přenesená",N272,0)</f>
        <v>0</v>
      </c>
      <c r="BH272" s="53">
        <f>IF(U272="sníž. přenesená",N272,0)</f>
        <v>0</v>
      </c>
      <c r="BI272" s="53">
        <f>IF(U272="nulová",N272,0)</f>
        <v>0</v>
      </c>
      <c r="BJ272" s="12" t="s">
        <v>45</v>
      </c>
      <c r="BK272" s="53">
        <f>ROUND(L272*K272,2)</f>
        <v>0</v>
      </c>
      <c r="BL272" s="12" t="s">
        <v>105</v>
      </c>
      <c r="BM272" s="12" t="s">
        <v>370</v>
      </c>
    </row>
    <row r="273" spans="2:65" s="5" customFormat="1" ht="37.35" customHeight="1" x14ac:dyDescent="0.35">
      <c r="B273" s="91"/>
      <c r="C273" s="92"/>
      <c r="D273" s="93" t="s">
        <v>69</v>
      </c>
      <c r="E273" s="93"/>
      <c r="F273" s="93"/>
      <c r="G273" s="93"/>
      <c r="H273" s="93"/>
      <c r="I273" s="93"/>
      <c r="J273" s="93"/>
      <c r="K273" s="93"/>
      <c r="L273" s="93"/>
      <c r="M273" s="93"/>
      <c r="N273" s="160">
        <f>BK273</f>
        <v>0</v>
      </c>
      <c r="O273" s="161"/>
      <c r="P273" s="161"/>
      <c r="Q273" s="161"/>
      <c r="R273" s="94"/>
      <c r="T273" s="95"/>
      <c r="U273" s="92"/>
      <c r="V273" s="92"/>
      <c r="W273" s="96">
        <f>W274</f>
        <v>0</v>
      </c>
      <c r="X273" s="92"/>
      <c r="Y273" s="96">
        <f>Y274</f>
        <v>5.9969999999999999</v>
      </c>
      <c r="Z273" s="92"/>
      <c r="AA273" s="97">
        <f>AA274</f>
        <v>0</v>
      </c>
      <c r="AR273" s="98" t="s">
        <v>54</v>
      </c>
      <c r="AT273" s="99" t="s">
        <v>43</v>
      </c>
      <c r="AU273" s="99" t="s">
        <v>44</v>
      </c>
      <c r="AY273" s="98" t="s">
        <v>100</v>
      </c>
      <c r="BK273" s="100">
        <f>BK274</f>
        <v>0</v>
      </c>
    </row>
    <row r="274" spans="2:65" s="5" customFormat="1" ht="19.899999999999999" customHeight="1" x14ac:dyDescent="0.3">
      <c r="B274" s="91"/>
      <c r="C274" s="92"/>
      <c r="D274" s="101" t="s">
        <v>70</v>
      </c>
      <c r="E274" s="101"/>
      <c r="F274" s="101"/>
      <c r="G274" s="101"/>
      <c r="H274" s="101"/>
      <c r="I274" s="101"/>
      <c r="J274" s="101"/>
      <c r="K274" s="101"/>
      <c r="L274" s="101"/>
      <c r="M274" s="101"/>
      <c r="N274" s="158">
        <f>BK274</f>
        <v>0</v>
      </c>
      <c r="O274" s="159"/>
      <c r="P274" s="159"/>
      <c r="Q274" s="159"/>
      <c r="R274" s="94"/>
      <c r="T274" s="95"/>
      <c r="U274" s="92"/>
      <c r="V274" s="92"/>
      <c r="W274" s="96">
        <f>SUM(W275:W296)</f>
        <v>0</v>
      </c>
      <c r="X274" s="92"/>
      <c r="Y274" s="96">
        <f>SUM(Y275:Y296)</f>
        <v>5.9969999999999999</v>
      </c>
      <c r="Z274" s="92"/>
      <c r="AA274" s="97">
        <f>SUM(AA275:AA296)</f>
        <v>0</v>
      </c>
      <c r="AR274" s="98" t="s">
        <v>54</v>
      </c>
      <c r="AT274" s="99" t="s">
        <v>43</v>
      </c>
      <c r="AU274" s="99" t="s">
        <v>45</v>
      </c>
      <c r="AY274" s="98" t="s">
        <v>100</v>
      </c>
      <c r="BK274" s="100">
        <f>SUM(BK275:BK296)</f>
        <v>0</v>
      </c>
    </row>
    <row r="275" spans="2:65" s="1" customFormat="1" ht="20.45" customHeight="1" x14ac:dyDescent="0.3">
      <c r="B275" s="73"/>
      <c r="C275" s="102" t="s">
        <v>217</v>
      </c>
      <c r="D275" s="102" t="s">
        <v>101</v>
      </c>
      <c r="E275" s="103" t="s">
        <v>218</v>
      </c>
      <c r="F275" s="153" t="s">
        <v>219</v>
      </c>
      <c r="G275" s="153"/>
      <c r="H275" s="153"/>
      <c r="I275" s="153"/>
      <c r="J275" s="104" t="s">
        <v>136</v>
      </c>
      <c r="K275" s="105">
        <v>1998.876</v>
      </c>
      <c r="L275" s="154">
        <v>0</v>
      </c>
      <c r="M275" s="154"/>
      <c r="N275" s="155">
        <f>ROUND(L275*K275,2)</f>
        <v>0</v>
      </c>
      <c r="O275" s="155"/>
      <c r="P275" s="155"/>
      <c r="Q275" s="155"/>
      <c r="R275" s="76"/>
      <c r="T275" s="106" t="s">
        <v>1</v>
      </c>
      <c r="U275" s="29" t="s">
        <v>27</v>
      </c>
      <c r="V275" s="25"/>
      <c r="W275" s="107">
        <f>V275*K275</f>
        <v>0</v>
      </c>
      <c r="X275" s="107">
        <v>0</v>
      </c>
      <c r="Y275" s="107">
        <f>X275*K275</f>
        <v>0</v>
      </c>
      <c r="Z275" s="107">
        <v>0</v>
      </c>
      <c r="AA275" s="108">
        <f>Z275*K275</f>
        <v>0</v>
      </c>
      <c r="AR275" s="12" t="s">
        <v>148</v>
      </c>
      <c r="AT275" s="12" t="s">
        <v>101</v>
      </c>
      <c r="AU275" s="12" t="s">
        <v>54</v>
      </c>
      <c r="AY275" s="12" t="s">
        <v>100</v>
      </c>
      <c r="BE275" s="53">
        <f>IF(U275="základní",N275,0)</f>
        <v>0</v>
      </c>
      <c r="BF275" s="53">
        <f>IF(U275="snížená",N275,0)</f>
        <v>0</v>
      </c>
      <c r="BG275" s="53">
        <f>IF(U275="zákl. přenesená",N275,0)</f>
        <v>0</v>
      </c>
      <c r="BH275" s="53">
        <f>IF(U275="sníž. přenesená",N275,0)</f>
        <v>0</v>
      </c>
      <c r="BI275" s="53">
        <f>IF(U275="nulová",N275,0)</f>
        <v>0</v>
      </c>
      <c r="BJ275" s="12" t="s">
        <v>45</v>
      </c>
      <c r="BK275" s="53">
        <f>ROUND(L275*K275,2)</f>
        <v>0</v>
      </c>
      <c r="BL275" s="12" t="s">
        <v>148</v>
      </c>
      <c r="BM275" s="12" t="s">
        <v>371</v>
      </c>
    </row>
    <row r="276" spans="2:65" s="6" customFormat="1" ht="20.45" customHeight="1" x14ac:dyDescent="0.3">
      <c r="B276" s="109"/>
      <c r="C276" s="110"/>
      <c r="D276" s="110"/>
      <c r="E276" s="111" t="s">
        <v>1</v>
      </c>
      <c r="F276" s="149" t="s">
        <v>372</v>
      </c>
      <c r="G276" s="150"/>
      <c r="H276" s="150"/>
      <c r="I276" s="150"/>
      <c r="J276" s="110"/>
      <c r="K276" s="112">
        <v>1998.876</v>
      </c>
      <c r="L276" s="110"/>
      <c r="M276" s="110"/>
      <c r="N276" s="110"/>
      <c r="O276" s="110"/>
      <c r="P276" s="110"/>
      <c r="Q276" s="110"/>
      <c r="R276" s="113"/>
      <c r="T276" s="114"/>
      <c r="U276" s="110"/>
      <c r="V276" s="110"/>
      <c r="W276" s="110"/>
      <c r="X276" s="110"/>
      <c r="Y276" s="110"/>
      <c r="Z276" s="110"/>
      <c r="AA276" s="115"/>
      <c r="AT276" s="116" t="s">
        <v>106</v>
      </c>
      <c r="AU276" s="116" t="s">
        <v>54</v>
      </c>
      <c r="AV276" s="6" t="s">
        <v>54</v>
      </c>
      <c r="AW276" s="6" t="s">
        <v>21</v>
      </c>
      <c r="AX276" s="6" t="s">
        <v>44</v>
      </c>
      <c r="AY276" s="116" t="s">
        <v>100</v>
      </c>
    </row>
    <row r="277" spans="2:65" s="7" customFormat="1" ht="20.45" customHeight="1" x14ac:dyDescent="0.3">
      <c r="B277" s="117"/>
      <c r="C277" s="118"/>
      <c r="D277" s="118"/>
      <c r="E277" s="119" t="s">
        <v>1</v>
      </c>
      <c r="F277" s="151" t="s">
        <v>107</v>
      </c>
      <c r="G277" s="152"/>
      <c r="H277" s="152"/>
      <c r="I277" s="152"/>
      <c r="J277" s="118"/>
      <c r="K277" s="120">
        <v>1998.876</v>
      </c>
      <c r="L277" s="118"/>
      <c r="M277" s="118"/>
      <c r="N277" s="118"/>
      <c r="O277" s="118"/>
      <c r="P277" s="118"/>
      <c r="Q277" s="118"/>
      <c r="R277" s="121"/>
      <c r="T277" s="122"/>
      <c r="U277" s="118"/>
      <c r="V277" s="118"/>
      <c r="W277" s="118"/>
      <c r="X277" s="118"/>
      <c r="Y277" s="118"/>
      <c r="Z277" s="118"/>
      <c r="AA277" s="123"/>
      <c r="AT277" s="124" t="s">
        <v>106</v>
      </c>
      <c r="AU277" s="124" t="s">
        <v>54</v>
      </c>
      <c r="AV277" s="7" t="s">
        <v>105</v>
      </c>
      <c r="AW277" s="7" t="s">
        <v>21</v>
      </c>
      <c r="AX277" s="7" t="s">
        <v>45</v>
      </c>
      <c r="AY277" s="124" t="s">
        <v>100</v>
      </c>
    </row>
    <row r="278" spans="2:65" s="1" customFormat="1" ht="20.45" customHeight="1" x14ac:dyDescent="0.3">
      <c r="B278" s="73"/>
      <c r="C278" s="102" t="s">
        <v>220</v>
      </c>
      <c r="D278" s="102" t="s">
        <v>101</v>
      </c>
      <c r="E278" s="103" t="s">
        <v>221</v>
      </c>
      <c r="F278" s="153" t="s">
        <v>222</v>
      </c>
      <c r="G278" s="153"/>
      <c r="H278" s="153"/>
      <c r="I278" s="153"/>
      <c r="J278" s="104" t="s">
        <v>136</v>
      </c>
      <c r="K278" s="105">
        <v>1998.876</v>
      </c>
      <c r="L278" s="154">
        <v>0</v>
      </c>
      <c r="M278" s="154"/>
      <c r="N278" s="155">
        <f>ROUND(L278*K278,2)</f>
        <v>0</v>
      </c>
      <c r="O278" s="155"/>
      <c r="P278" s="155"/>
      <c r="Q278" s="155"/>
      <c r="R278" s="76"/>
      <c r="T278" s="106" t="s">
        <v>1</v>
      </c>
      <c r="U278" s="29" t="s">
        <v>27</v>
      </c>
      <c r="V278" s="25"/>
      <c r="W278" s="107">
        <f>V278*K278</f>
        <v>0</v>
      </c>
      <c r="X278" s="107">
        <v>0</v>
      </c>
      <c r="Y278" s="107">
        <f>X278*K278</f>
        <v>0</v>
      </c>
      <c r="Z278" s="107">
        <v>0</v>
      </c>
      <c r="AA278" s="108">
        <f>Z278*K278</f>
        <v>0</v>
      </c>
      <c r="AR278" s="12" t="s">
        <v>148</v>
      </c>
      <c r="AT278" s="12" t="s">
        <v>101</v>
      </c>
      <c r="AU278" s="12" t="s">
        <v>54</v>
      </c>
      <c r="AY278" s="12" t="s">
        <v>100</v>
      </c>
      <c r="BE278" s="53">
        <f>IF(U278="základní",N278,0)</f>
        <v>0</v>
      </c>
      <c r="BF278" s="53">
        <f>IF(U278="snížená",N278,0)</f>
        <v>0</v>
      </c>
      <c r="BG278" s="53">
        <f>IF(U278="zákl. přenesená",N278,0)</f>
        <v>0</v>
      </c>
      <c r="BH278" s="53">
        <f>IF(U278="sníž. přenesená",N278,0)</f>
        <v>0</v>
      </c>
      <c r="BI278" s="53">
        <f>IF(U278="nulová",N278,0)</f>
        <v>0</v>
      </c>
      <c r="BJ278" s="12" t="s">
        <v>45</v>
      </c>
      <c r="BK278" s="53">
        <f>ROUND(L278*K278,2)</f>
        <v>0</v>
      </c>
      <c r="BL278" s="12" t="s">
        <v>148</v>
      </c>
      <c r="BM278" s="12" t="s">
        <v>373</v>
      </c>
    </row>
    <row r="279" spans="2:65" s="6" customFormat="1" ht="20.45" customHeight="1" x14ac:dyDescent="0.3">
      <c r="B279" s="109"/>
      <c r="C279" s="110"/>
      <c r="D279" s="110"/>
      <c r="E279" s="111" t="s">
        <v>1</v>
      </c>
      <c r="F279" s="149" t="s">
        <v>372</v>
      </c>
      <c r="G279" s="150"/>
      <c r="H279" s="150"/>
      <c r="I279" s="150"/>
      <c r="J279" s="110"/>
      <c r="K279" s="112">
        <v>1998.876</v>
      </c>
      <c r="L279" s="110"/>
      <c r="M279" s="110"/>
      <c r="N279" s="110"/>
      <c r="O279" s="110"/>
      <c r="P279" s="110"/>
      <c r="Q279" s="110"/>
      <c r="R279" s="113"/>
      <c r="T279" s="114"/>
      <c r="U279" s="110"/>
      <c r="V279" s="110"/>
      <c r="W279" s="110"/>
      <c r="X279" s="110"/>
      <c r="Y279" s="110"/>
      <c r="Z279" s="110"/>
      <c r="AA279" s="115"/>
      <c r="AT279" s="116" t="s">
        <v>106</v>
      </c>
      <c r="AU279" s="116" t="s">
        <v>54</v>
      </c>
      <c r="AV279" s="6" t="s">
        <v>54</v>
      </c>
      <c r="AW279" s="6" t="s">
        <v>21</v>
      </c>
      <c r="AX279" s="6" t="s">
        <v>44</v>
      </c>
      <c r="AY279" s="116" t="s">
        <v>100</v>
      </c>
    </row>
    <row r="280" spans="2:65" s="7" customFormat="1" ht="20.45" customHeight="1" x14ac:dyDescent="0.3">
      <c r="B280" s="117"/>
      <c r="C280" s="118"/>
      <c r="D280" s="118"/>
      <c r="E280" s="119" t="s">
        <v>1</v>
      </c>
      <c r="F280" s="151" t="s">
        <v>107</v>
      </c>
      <c r="G280" s="152"/>
      <c r="H280" s="152"/>
      <c r="I280" s="152"/>
      <c r="J280" s="118"/>
      <c r="K280" s="120">
        <v>1998.876</v>
      </c>
      <c r="L280" s="118"/>
      <c r="M280" s="118"/>
      <c r="N280" s="118"/>
      <c r="O280" s="118"/>
      <c r="P280" s="118"/>
      <c r="Q280" s="118"/>
      <c r="R280" s="121"/>
      <c r="T280" s="122"/>
      <c r="U280" s="118"/>
      <c r="V280" s="118"/>
      <c r="W280" s="118"/>
      <c r="X280" s="118"/>
      <c r="Y280" s="118"/>
      <c r="Z280" s="118"/>
      <c r="AA280" s="123"/>
      <c r="AT280" s="124" t="s">
        <v>106</v>
      </c>
      <c r="AU280" s="124" t="s">
        <v>54</v>
      </c>
      <c r="AV280" s="7" t="s">
        <v>105</v>
      </c>
      <c r="AW280" s="7" t="s">
        <v>21</v>
      </c>
      <c r="AX280" s="7" t="s">
        <v>45</v>
      </c>
      <c r="AY280" s="124" t="s">
        <v>100</v>
      </c>
    </row>
    <row r="281" spans="2:65" s="1" customFormat="1" ht="40.15" customHeight="1" x14ac:dyDescent="0.3">
      <c r="B281" s="73"/>
      <c r="C281" s="102" t="s">
        <v>223</v>
      </c>
      <c r="D281" s="102" t="s">
        <v>101</v>
      </c>
      <c r="E281" s="103" t="s">
        <v>224</v>
      </c>
      <c r="F281" s="153" t="s">
        <v>225</v>
      </c>
      <c r="G281" s="153"/>
      <c r="H281" s="153"/>
      <c r="I281" s="153"/>
      <c r="J281" s="104" t="s">
        <v>136</v>
      </c>
      <c r="K281" s="105">
        <v>1998.876</v>
      </c>
      <c r="L281" s="154">
        <v>0</v>
      </c>
      <c r="M281" s="154"/>
      <c r="N281" s="155">
        <f>ROUND(L281*K281,2)</f>
        <v>0</v>
      </c>
      <c r="O281" s="155"/>
      <c r="P281" s="155"/>
      <c r="Q281" s="155"/>
      <c r="R281" s="76"/>
      <c r="T281" s="106" t="s">
        <v>1</v>
      </c>
      <c r="U281" s="29" t="s">
        <v>27</v>
      </c>
      <c r="V281" s="25"/>
      <c r="W281" s="107">
        <f>V281*K281</f>
        <v>0</v>
      </c>
      <c r="X281" s="107">
        <v>0</v>
      </c>
      <c r="Y281" s="107">
        <f>X281*K281</f>
        <v>0</v>
      </c>
      <c r="Z281" s="107">
        <v>0</v>
      </c>
      <c r="AA281" s="108">
        <f>Z281*K281</f>
        <v>0</v>
      </c>
      <c r="AR281" s="12" t="s">
        <v>148</v>
      </c>
      <c r="AT281" s="12" t="s">
        <v>101</v>
      </c>
      <c r="AU281" s="12" t="s">
        <v>54</v>
      </c>
      <c r="AY281" s="12" t="s">
        <v>100</v>
      </c>
      <c r="BE281" s="53">
        <f>IF(U281="základní",N281,0)</f>
        <v>0</v>
      </c>
      <c r="BF281" s="53">
        <f>IF(U281="snížená",N281,0)</f>
        <v>0</v>
      </c>
      <c r="BG281" s="53">
        <f>IF(U281="zákl. přenesená",N281,0)</f>
        <v>0</v>
      </c>
      <c r="BH281" s="53">
        <f>IF(U281="sníž. přenesená",N281,0)</f>
        <v>0</v>
      </c>
      <c r="BI281" s="53">
        <f>IF(U281="nulová",N281,0)</f>
        <v>0</v>
      </c>
      <c r="BJ281" s="12" t="s">
        <v>45</v>
      </c>
      <c r="BK281" s="53">
        <f>ROUND(L281*K281,2)</f>
        <v>0</v>
      </c>
      <c r="BL281" s="12" t="s">
        <v>148</v>
      </c>
      <c r="BM281" s="12" t="s">
        <v>374</v>
      </c>
    </row>
    <row r="282" spans="2:65" s="6" customFormat="1" ht="20.45" customHeight="1" x14ac:dyDescent="0.3">
      <c r="B282" s="109"/>
      <c r="C282" s="110"/>
      <c r="D282" s="110"/>
      <c r="E282" s="111" t="s">
        <v>1</v>
      </c>
      <c r="F282" s="149" t="s">
        <v>372</v>
      </c>
      <c r="G282" s="150"/>
      <c r="H282" s="150"/>
      <c r="I282" s="150"/>
      <c r="J282" s="110"/>
      <c r="K282" s="112">
        <v>1998.876</v>
      </c>
      <c r="L282" s="110"/>
      <c r="M282" s="110"/>
      <c r="N282" s="110"/>
      <c r="O282" s="110"/>
      <c r="P282" s="110"/>
      <c r="Q282" s="110"/>
      <c r="R282" s="113"/>
      <c r="T282" s="114"/>
      <c r="U282" s="110"/>
      <c r="V282" s="110"/>
      <c r="W282" s="110"/>
      <c r="X282" s="110"/>
      <c r="Y282" s="110"/>
      <c r="Z282" s="110"/>
      <c r="AA282" s="115"/>
      <c r="AT282" s="116" t="s">
        <v>106</v>
      </c>
      <c r="AU282" s="116" t="s">
        <v>54</v>
      </c>
      <c r="AV282" s="6" t="s">
        <v>54</v>
      </c>
      <c r="AW282" s="6" t="s">
        <v>21</v>
      </c>
      <c r="AX282" s="6" t="s">
        <v>44</v>
      </c>
      <c r="AY282" s="116" t="s">
        <v>100</v>
      </c>
    </row>
    <row r="283" spans="2:65" s="7" customFormat="1" ht="20.45" customHeight="1" x14ac:dyDescent="0.3">
      <c r="B283" s="117"/>
      <c r="C283" s="118"/>
      <c r="D283" s="118"/>
      <c r="E283" s="119" t="s">
        <v>1</v>
      </c>
      <c r="F283" s="151" t="s">
        <v>107</v>
      </c>
      <c r="G283" s="152"/>
      <c r="H283" s="152"/>
      <c r="I283" s="152"/>
      <c r="J283" s="118"/>
      <c r="K283" s="120">
        <v>1998.876</v>
      </c>
      <c r="L283" s="118"/>
      <c r="M283" s="118"/>
      <c r="N283" s="118"/>
      <c r="O283" s="118"/>
      <c r="P283" s="118"/>
      <c r="Q283" s="118"/>
      <c r="R283" s="121"/>
      <c r="T283" s="122"/>
      <c r="U283" s="118"/>
      <c r="V283" s="118"/>
      <c r="W283" s="118"/>
      <c r="X283" s="118"/>
      <c r="Y283" s="118"/>
      <c r="Z283" s="118"/>
      <c r="AA283" s="123"/>
      <c r="AT283" s="124" t="s">
        <v>106</v>
      </c>
      <c r="AU283" s="124" t="s">
        <v>54</v>
      </c>
      <c r="AV283" s="7" t="s">
        <v>105</v>
      </c>
      <c r="AW283" s="7" t="s">
        <v>21</v>
      </c>
      <c r="AX283" s="7" t="s">
        <v>45</v>
      </c>
      <c r="AY283" s="124" t="s">
        <v>100</v>
      </c>
    </row>
    <row r="284" spans="2:65" s="1" customFormat="1" ht="28.9" customHeight="1" x14ac:dyDescent="0.3">
      <c r="B284" s="73"/>
      <c r="C284" s="125" t="s">
        <v>226</v>
      </c>
      <c r="D284" s="125" t="s">
        <v>165</v>
      </c>
      <c r="E284" s="126" t="s">
        <v>227</v>
      </c>
      <c r="F284" s="162" t="s">
        <v>228</v>
      </c>
      <c r="G284" s="162"/>
      <c r="H284" s="162"/>
      <c r="I284" s="162"/>
      <c r="J284" s="127" t="s">
        <v>163</v>
      </c>
      <c r="K284" s="128">
        <v>5.9969999999999999</v>
      </c>
      <c r="L284" s="163">
        <v>0</v>
      </c>
      <c r="M284" s="163"/>
      <c r="N284" s="164">
        <f>ROUND(L284*K284,2)</f>
        <v>0</v>
      </c>
      <c r="O284" s="155"/>
      <c r="P284" s="155"/>
      <c r="Q284" s="155"/>
      <c r="R284" s="76"/>
      <c r="T284" s="106" t="s">
        <v>1</v>
      </c>
      <c r="U284" s="29" t="s">
        <v>27</v>
      </c>
      <c r="V284" s="25"/>
      <c r="W284" s="107">
        <f>V284*K284</f>
        <v>0</v>
      </c>
      <c r="X284" s="107">
        <v>1</v>
      </c>
      <c r="Y284" s="107">
        <f>X284*K284</f>
        <v>5.9969999999999999</v>
      </c>
      <c r="Z284" s="107">
        <v>0</v>
      </c>
      <c r="AA284" s="108">
        <f>Z284*K284</f>
        <v>0</v>
      </c>
      <c r="AR284" s="12" t="s">
        <v>200</v>
      </c>
      <c r="AT284" s="12" t="s">
        <v>165</v>
      </c>
      <c r="AU284" s="12" t="s">
        <v>54</v>
      </c>
      <c r="AY284" s="12" t="s">
        <v>100</v>
      </c>
      <c r="BE284" s="53">
        <f>IF(U284="základní",N284,0)</f>
        <v>0</v>
      </c>
      <c r="BF284" s="53">
        <f>IF(U284="snížená",N284,0)</f>
        <v>0</v>
      </c>
      <c r="BG284" s="53">
        <f>IF(U284="zákl. přenesená",N284,0)</f>
        <v>0</v>
      </c>
      <c r="BH284" s="53">
        <f>IF(U284="sníž. přenesená",N284,0)</f>
        <v>0</v>
      </c>
      <c r="BI284" s="53">
        <f>IF(U284="nulová",N284,0)</f>
        <v>0</v>
      </c>
      <c r="BJ284" s="12" t="s">
        <v>45</v>
      </c>
      <c r="BK284" s="53">
        <f>ROUND(L284*K284,2)</f>
        <v>0</v>
      </c>
      <c r="BL284" s="12" t="s">
        <v>148</v>
      </c>
      <c r="BM284" s="12" t="s">
        <v>375</v>
      </c>
    </row>
    <row r="285" spans="2:65" s="1" customFormat="1" ht="40.15" customHeight="1" x14ac:dyDescent="0.3">
      <c r="B285" s="73"/>
      <c r="C285" s="102" t="s">
        <v>229</v>
      </c>
      <c r="D285" s="102" t="s">
        <v>101</v>
      </c>
      <c r="E285" s="103" t="s">
        <v>230</v>
      </c>
      <c r="F285" s="153" t="s">
        <v>231</v>
      </c>
      <c r="G285" s="153"/>
      <c r="H285" s="153"/>
      <c r="I285" s="153"/>
      <c r="J285" s="104" t="s">
        <v>136</v>
      </c>
      <c r="K285" s="105">
        <v>1998.876</v>
      </c>
      <c r="L285" s="154">
        <v>0</v>
      </c>
      <c r="M285" s="154"/>
      <c r="N285" s="155">
        <f>ROUND(L285*K285,2)</f>
        <v>0</v>
      </c>
      <c r="O285" s="155"/>
      <c r="P285" s="155"/>
      <c r="Q285" s="155"/>
      <c r="R285" s="76"/>
      <c r="T285" s="106" t="s">
        <v>1</v>
      </c>
      <c r="U285" s="29" t="s">
        <v>27</v>
      </c>
      <c r="V285" s="25"/>
      <c r="W285" s="107">
        <f>V285*K285</f>
        <v>0</v>
      </c>
      <c r="X285" s="107">
        <v>0</v>
      </c>
      <c r="Y285" s="107">
        <f>X285*K285</f>
        <v>0</v>
      </c>
      <c r="Z285" s="107">
        <v>0</v>
      </c>
      <c r="AA285" s="108">
        <f>Z285*K285</f>
        <v>0</v>
      </c>
      <c r="AR285" s="12" t="s">
        <v>148</v>
      </c>
      <c r="AT285" s="12" t="s">
        <v>101</v>
      </c>
      <c r="AU285" s="12" t="s">
        <v>54</v>
      </c>
      <c r="AY285" s="12" t="s">
        <v>100</v>
      </c>
      <c r="BE285" s="53">
        <f>IF(U285="základní",N285,0)</f>
        <v>0</v>
      </c>
      <c r="BF285" s="53">
        <f>IF(U285="snížená",N285,0)</f>
        <v>0</v>
      </c>
      <c r="BG285" s="53">
        <f>IF(U285="zákl. přenesená",N285,0)</f>
        <v>0</v>
      </c>
      <c r="BH285" s="53">
        <f>IF(U285="sníž. přenesená",N285,0)</f>
        <v>0</v>
      </c>
      <c r="BI285" s="53">
        <f>IF(U285="nulová",N285,0)</f>
        <v>0</v>
      </c>
      <c r="BJ285" s="12" t="s">
        <v>45</v>
      </c>
      <c r="BK285" s="53">
        <f>ROUND(L285*K285,2)</f>
        <v>0</v>
      </c>
      <c r="BL285" s="12" t="s">
        <v>148</v>
      </c>
      <c r="BM285" s="12" t="s">
        <v>376</v>
      </c>
    </row>
    <row r="286" spans="2:65" s="6" customFormat="1" ht="20.45" customHeight="1" x14ac:dyDescent="0.3">
      <c r="B286" s="109"/>
      <c r="C286" s="110"/>
      <c r="D286" s="110"/>
      <c r="E286" s="111" t="s">
        <v>1</v>
      </c>
      <c r="F286" s="149" t="s">
        <v>372</v>
      </c>
      <c r="G286" s="150"/>
      <c r="H286" s="150"/>
      <c r="I286" s="150"/>
      <c r="J286" s="110"/>
      <c r="K286" s="112">
        <v>1998.876</v>
      </c>
      <c r="L286" s="110"/>
      <c r="M286" s="110"/>
      <c r="N286" s="110"/>
      <c r="O286" s="110"/>
      <c r="P286" s="110"/>
      <c r="Q286" s="110"/>
      <c r="R286" s="113"/>
      <c r="T286" s="114"/>
      <c r="U286" s="110"/>
      <c r="V286" s="110"/>
      <c r="W286" s="110"/>
      <c r="X286" s="110"/>
      <c r="Y286" s="110"/>
      <c r="Z286" s="110"/>
      <c r="AA286" s="115"/>
      <c r="AT286" s="116" t="s">
        <v>106</v>
      </c>
      <c r="AU286" s="116" t="s">
        <v>54</v>
      </c>
      <c r="AV286" s="6" t="s">
        <v>54</v>
      </c>
      <c r="AW286" s="6" t="s">
        <v>21</v>
      </c>
      <c r="AX286" s="6" t="s">
        <v>44</v>
      </c>
      <c r="AY286" s="116" t="s">
        <v>100</v>
      </c>
    </row>
    <row r="287" spans="2:65" s="7" customFormat="1" ht="20.45" customHeight="1" x14ac:dyDescent="0.3">
      <c r="B287" s="117"/>
      <c r="C287" s="118"/>
      <c r="D287" s="118"/>
      <c r="E287" s="119" t="s">
        <v>1</v>
      </c>
      <c r="F287" s="151" t="s">
        <v>107</v>
      </c>
      <c r="G287" s="152"/>
      <c r="H287" s="152"/>
      <c r="I287" s="152"/>
      <c r="J287" s="118"/>
      <c r="K287" s="120">
        <v>1998.876</v>
      </c>
      <c r="L287" s="118"/>
      <c r="M287" s="118"/>
      <c r="N287" s="118"/>
      <c r="O287" s="118"/>
      <c r="P287" s="118"/>
      <c r="Q287" s="118"/>
      <c r="R287" s="121"/>
      <c r="T287" s="122"/>
      <c r="U287" s="118"/>
      <c r="V287" s="118"/>
      <c r="W287" s="118"/>
      <c r="X287" s="118"/>
      <c r="Y287" s="118"/>
      <c r="Z287" s="118"/>
      <c r="AA287" s="123"/>
      <c r="AT287" s="124" t="s">
        <v>106</v>
      </c>
      <c r="AU287" s="124" t="s">
        <v>54</v>
      </c>
      <c r="AV287" s="7" t="s">
        <v>105</v>
      </c>
      <c r="AW287" s="7" t="s">
        <v>21</v>
      </c>
      <c r="AX287" s="7" t="s">
        <v>45</v>
      </c>
      <c r="AY287" s="124" t="s">
        <v>100</v>
      </c>
    </row>
    <row r="288" spans="2:65" s="1" customFormat="1" ht="40.15" customHeight="1" x14ac:dyDescent="0.3">
      <c r="B288" s="73"/>
      <c r="C288" s="102" t="s">
        <v>232</v>
      </c>
      <c r="D288" s="102" t="s">
        <v>101</v>
      </c>
      <c r="E288" s="103" t="s">
        <v>233</v>
      </c>
      <c r="F288" s="153" t="s">
        <v>234</v>
      </c>
      <c r="G288" s="153"/>
      <c r="H288" s="153"/>
      <c r="I288" s="153"/>
      <c r="J288" s="104" t="s">
        <v>136</v>
      </c>
      <c r="K288" s="105">
        <v>1998.876</v>
      </c>
      <c r="L288" s="154">
        <v>0</v>
      </c>
      <c r="M288" s="154"/>
      <c r="N288" s="155">
        <f>ROUND(L288*K288,2)</f>
        <v>0</v>
      </c>
      <c r="O288" s="155"/>
      <c r="P288" s="155"/>
      <c r="Q288" s="155"/>
      <c r="R288" s="76"/>
      <c r="T288" s="106" t="s">
        <v>1</v>
      </c>
      <c r="U288" s="29" t="s">
        <v>27</v>
      </c>
      <c r="V288" s="25"/>
      <c r="W288" s="107">
        <f>V288*K288</f>
        <v>0</v>
      </c>
      <c r="X288" s="107">
        <v>0</v>
      </c>
      <c r="Y288" s="107">
        <f>X288*K288</f>
        <v>0</v>
      </c>
      <c r="Z288" s="107">
        <v>0</v>
      </c>
      <c r="AA288" s="108">
        <f>Z288*K288</f>
        <v>0</v>
      </c>
      <c r="AR288" s="12" t="s">
        <v>148</v>
      </c>
      <c r="AT288" s="12" t="s">
        <v>101</v>
      </c>
      <c r="AU288" s="12" t="s">
        <v>54</v>
      </c>
      <c r="AY288" s="12" t="s">
        <v>100</v>
      </c>
      <c r="BE288" s="53">
        <f>IF(U288="základní",N288,0)</f>
        <v>0</v>
      </c>
      <c r="BF288" s="53">
        <f>IF(U288="snížená",N288,0)</f>
        <v>0</v>
      </c>
      <c r="BG288" s="53">
        <f>IF(U288="zákl. přenesená",N288,0)</f>
        <v>0</v>
      </c>
      <c r="BH288" s="53">
        <f>IF(U288="sníž. přenesená",N288,0)</f>
        <v>0</v>
      </c>
      <c r="BI288" s="53">
        <f>IF(U288="nulová",N288,0)</f>
        <v>0</v>
      </c>
      <c r="BJ288" s="12" t="s">
        <v>45</v>
      </c>
      <c r="BK288" s="53">
        <f>ROUND(L288*K288,2)</f>
        <v>0</v>
      </c>
      <c r="BL288" s="12" t="s">
        <v>148</v>
      </c>
      <c r="BM288" s="12" t="s">
        <v>377</v>
      </c>
    </row>
    <row r="289" spans="2:65" s="6" customFormat="1" ht="20.45" customHeight="1" x14ac:dyDescent="0.3">
      <c r="B289" s="109"/>
      <c r="C289" s="110"/>
      <c r="D289" s="110"/>
      <c r="E289" s="111" t="s">
        <v>1</v>
      </c>
      <c r="F289" s="149" t="s">
        <v>372</v>
      </c>
      <c r="G289" s="150"/>
      <c r="H289" s="150"/>
      <c r="I289" s="150"/>
      <c r="J289" s="110"/>
      <c r="K289" s="112">
        <v>1998.876</v>
      </c>
      <c r="L289" s="110"/>
      <c r="M289" s="110"/>
      <c r="N289" s="110"/>
      <c r="O289" s="110"/>
      <c r="P289" s="110"/>
      <c r="Q289" s="110"/>
      <c r="R289" s="113"/>
      <c r="T289" s="114"/>
      <c r="U289" s="110"/>
      <c r="V289" s="110"/>
      <c r="W289" s="110"/>
      <c r="X289" s="110"/>
      <c r="Y289" s="110"/>
      <c r="Z289" s="110"/>
      <c r="AA289" s="115"/>
      <c r="AT289" s="116" t="s">
        <v>106</v>
      </c>
      <c r="AU289" s="116" t="s">
        <v>54</v>
      </c>
      <c r="AV289" s="6" t="s">
        <v>54</v>
      </c>
      <c r="AW289" s="6" t="s">
        <v>21</v>
      </c>
      <c r="AX289" s="6" t="s">
        <v>44</v>
      </c>
      <c r="AY289" s="116" t="s">
        <v>100</v>
      </c>
    </row>
    <row r="290" spans="2:65" s="7" customFormat="1" ht="20.45" customHeight="1" x14ac:dyDescent="0.3">
      <c r="B290" s="117"/>
      <c r="C290" s="118"/>
      <c r="D290" s="118"/>
      <c r="E290" s="119" t="s">
        <v>1</v>
      </c>
      <c r="F290" s="151" t="s">
        <v>107</v>
      </c>
      <c r="G290" s="152"/>
      <c r="H290" s="152"/>
      <c r="I290" s="152"/>
      <c r="J290" s="118"/>
      <c r="K290" s="120">
        <v>1998.876</v>
      </c>
      <c r="L290" s="118"/>
      <c r="M290" s="118"/>
      <c r="N290" s="118"/>
      <c r="O290" s="118"/>
      <c r="P290" s="118"/>
      <c r="Q290" s="118"/>
      <c r="R290" s="121"/>
      <c r="T290" s="122"/>
      <c r="U290" s="118"/>
      <c r="V290" s="118"/>
      <c r="W290" s="118"/>
      <c r="X290" s="118"/>
      <c r="Y290" s="118"/>
      <c r="Z290" s="118"/>
      <c r="AA290" s="123"/>
      <c r="AT290" s="124" t="s">
        <v>106</v>
      </c>
      <c r="AU290" s="124" t="s">
        <v>54</v>
      </c>
      <c r="AV290" s="7" t="s">
        <v>105</v>
      </c>
      <c r="AW290" s="7" t="s">
        <v>21</v>
      </c>
      <c r="AX290" s="7" t="s">
        <v>45</v>
      </c>
      <c r="AY290" s="124" t="s">
        <v>100</v>
      </c>
    </row>
    <row r="291" spans="2:65" s="1" customFormat="1" ht="40.15" customHeight="1" x14ac:dyDescent="0.3">
      <c r="B291" s="73"/>
      <c r="C291" s="102" t="s">
        <v>235</v>
      </c>
      <c r="D291" s="102" t="s">
        <v>101</v>
      </c>
      <c r="E291" s="103" t="s">
        <v>236</v>
      </c>
      <c r="F291" s="153" t="s">
        <v>237</v>
      </c>
      <c r="G291" s="153"/>
      <c r="H291" s="153"/>
      <c r="I291" s="153"/>
      <c r="J291" s="104" t="s">
        <v>136</v>
      </c>
      <c r="K291" s="105">
        <v>1998.876</v>
      </c>
      <c r="L291" s="154">
        <v>0</v>
      </c>
      <c r="M291" s="154"/>
      <c r="N291" s="155">
        <f>ROUND(L291*K291,2)</f>
        <v>0</v>
      </c>
      <c r="O291" s="155"/>
      <c r="P291" s="155"/>
      <c r="Q291" s="155"/>
      <c r="R291" s="76"/>
      <c r="T291" s="106" t="s">
        <v>1</v>
      </c>
      <c r="U291" s="29" t="s">
        <v>27</v>
      </c>
      <c r="V291" s="25"/>
      <c r="W291" s="107">
        <f>V291*K291</f>
        <v>0</v>
      </c>
      <c r="X291" s="107">
        <v>0</v>
      </c>
      <c r="Y291" s="107">
        <f>X291*K291</f>
        <v>0</v>
      </c>
      <c r="Z291" s="107">
        <v>0</v>
      </c>
      <c r="AA291" s="108">
        <f>Z291*K291</f>
        <v>0</v>
      </c>
      <c r="AR291" s="12" t="s">
        <v>148</v>
      </c>
      <c r="AT291" s="12" t="s">
        <v>101</v>
      </c>
      <c r="AU291" s="12" t="s">
        <v>54</v>
      </c>
      <c r="AY291" s="12" t="s">
        <v>100</v>
      </c>
      <c r="BE291" s="53">
        <f>IF(U291="základní",N291,0)</f>
        <v>0</v>
      </c>
      <c r="BF291" s="53">
        <f>IF(U291="snížená",N291,0)</f>
        <v>0</v>
      </c>
      <c r="BG291" s="53">
        <f>IF(U291="zákl. přenesená",N291,0)</f>
        <v>0</v>
      </c>
      <c r="BH291" s="53">
        <f>IF(U291="sníž. přenesená",N291,0)</f>
        <v>0</v>
      </c>
      <c r="BI291" s="53">
        <f>IF(U291="nulová",N291,0)</f>
        <v>0</v>
      </c>
      <c r="BJ291" s="12" t="s">
        <v>45</v>
      </c>
      <c r="BK291" s="53">
        <f>ROUND(L291*K291,2)</f>
        <v>0</v>
      </c>
      <c r="BL291" s="12" t="s">
        <v>148</v>
      </c>
      <c r="BM291" s="12" t="s">
        <v>378</v>
      </c>
    </row>
    <row r="292" spans="2:65" s="6" customFormat="1" ht="20.45" customHeight="1" x14ac:dyDescent="0.3">
      <c r="B292" s="109"/>
      <c r="C292" s="110"/>
      <c r="D292" s="110"/>
      <c r="E292" s="111" t="s">
        <v>1</v>
      </c>
      <c r="F292" s="149" t="s">
        <v>372</v>
      </c>
      <c r="G292" s="150"/>
      <c r="H292" s="150"/>
      <c r="I292" s="150"/>
      <c r="J292" s="110"/>
      <c r="K292" s="112">
        <v>1998.876</v>
      </c>
      <c r="L292" s="110"/>
      <c r="M292" s="110"/>
      <c r="N292" s="110"/>
      <c r="O292" s="110"/>
      <c r="P292" s="110"/>
      <c r="Q292" s="110"/>
      <c r="R292" s="113"/>
      <c r="T292" s="114"/>
      <c r="U292" s="110"/>
      <c r="V292" s="110"/>
      <c r="W292" s="110"/>
      <c r="X292" s="110"/>
      <c r="Y292" s="110"/>
      <c r="Z292" s="110"/>
      <c r="AA292" s="115"/>
      <c r="AT292" s="116" t="s">
        <v>106</v>
      </c>
      <c r="AU292" s="116" t="s">
        <v>54</v>
      </c>
      <c r="AV292" s="6" t="s">
        <v>54</v>
      </c>
      <c r="AW292" s="6" t="s">
        <v>21</v>
      </c>
      <c r="AX292" s="6" t="s">
        <v>44</v>
      </c>
      <c r="AY292" s="116" t="s">
        <v>100</v>
      </c>
    </row>
    <row r="293" spans="2:65" s="7" customFormat="1" ht="20.45" customHeight="1" x14ac:dyDescent="0.3">
      <c r="B293" s="117"/>
      <c r="C293" s="118"/>
      <c r="D293" s="118"/>
      <c r="E293" s="119" t="s">
        <v>1</v>
      </c>
      <c r="F293" s="151" t="s">
        <v>107</v>
      </c>
      <c r="G293" s="152"/>
      <c r="H293" s="152"/>
      <c r="I293" s="152"/>
      <c r="J293" s="118"/>
      <c r="K293" s="120">
        <v>1998.876</v>
      </c>
      <c r="L293" s="118"/>
      <c r="M293" s="118"/>
      <c r="N293" s="118"/>
      <c r="O293" s="118"/>
      <c r="P293" s="118"/>
      <c r="Q293" s="118"/>
      <c r="R293" s="121"/>
      <c r="T293" s="122"/>
      <c r="U293" s="118"/>
      <c r="V293" s="118"/>
      <c r="W293" s="118"/>
      <c r="X293" s="118"/>
      <c r="Y293" s="118"/>
      <c r="Z293" s="118"/>
      <c r="AA293" s="123"/>
      <c r="AT293" s="124" t="s">
        <v>106</v>
      </c>
      <c r="AU293" s="124" t="s">
        <v>54</v>
      </c>
      <c r="AV293" s="7" t="s">
        <v>105</v>
      </c>
      <c r="AW293" s="7" t="s">
        <v>21</v>
      </c>
      <c r="AX293" s="7" t="s">
        <v>45</v>
      </c>
      <c r="AY293" s="124" t="s">
        <v>100</v>
      </c>
    </row>
    <row r="294" spans="2:65" s="1" customFormat="1" ht="20.45" customHeight="1" x14ac:dyDescent="0.3">
      <c r="B294" s="73"/>
      <c r="C294" s="125" t="s">
        <v>238</v>
      </c>
      <c r="D294" s="125" t="s">
        <v>165</v>
      </c>
      <c r="E294" s="126" t="s">
        <v>239</v>
      </c>
      <c r="F294" s="162" t="s">
        <v>240</v>
      </c>
      <c r="G294" s="162"/>
      <c r="H294" s="162"/>
      <c r="I294" s="162"/>
      <c r="J294" s="127" t="s">
        <v>209</v>
      </c>
      <c r="K294" s="128">
        <v>1998.876</v>
      </c>
      <c r="L294" s="163">
        <v>0</v>
      </c>
      <c r="M294" s="163"/>
      <c r="N294" s="164">
        <f>ROUND(L294*K294,2)</f>
        <v>0</v>
      </c>
      <c r="O294" s="155"/>
      <c r="P294" s="155"/>
      <c r="Q294" s="155"/>
      <c r="R294" s="76"/>
      <c r="T294" s="106" t="s">
        <v>1</v>
      </c>
      <c r="U294" s="29" t="s">
        <v>27</v>
      </c>
      <c r="V294" s="25"/>
      <c r="W294" s="107">
        <f>V294*K294</f>
        <v>0</v>
      </c>
      <c r="X294" s="107">
        <v>0</v>
      </c>
      <c r="Y294" s="107">
        <f>X294*K294</f>
        <v>0</v>
      </c>
      <c r="Z294" s="107">
        <v>0</v>
      </c>
      <c r="AA294" s="108">
        <f>Z294*K294</f>
        <v>0</v>
      </c>
      <c r="AR294" s="12" t="s">
        <v>200</v>
      </c>
      <c r="AT294" s="12" t="s">
        <v>165</v>
      </c>
      <c r="AU294" s="12" t="s">
        <v>54</v>
      </c>
      <c r="AY294" s="12" t="s">
        <v>100</v>
      </c>
      <c r="BE294" s="53">
        <f>IF(U294="základní",N294,0)</f>
        <v>0</v>
      </c>
      <c r="BF294" s="53">
        <f>IF(U294="snížená",N294,0)</f>
        <v>0</v>
      </c>
      <c r="BG294" s="53">
        <f>IF(U294="zákl. přenesená",N294,0)</f>
        <v>0</v>
      </c>
      <c r="BH294" s="53">
        <f>IF(U294="sníž. přenesená",N294,0)</f>
        <v>0</v>
      </c>
      <c r="BI294" s="53">
        <f>IF(U294="nulová",N294,0)</f>
        <v>0</v>
      </c>
      <c r="BJ294" s="12" t="s">
        <v>45</v>
      </c>
      <c r="BK294" s="53">
        <f>ROUND(L294*K294,2)</f>
        <v>0</v>
      </c>
      <c r="BL294" s="12" t="s">
        <v>148</v>
      </c>
      <c r="BM294" s="12" t="s">
        <v>379</v>
      </c>
    </row>
    <row r="295" spans="2:65" s="6" customFormat="1" ht="20.45" customHeight="1" x14ac:dyDescent="0.3">
      <c r="B295" s="109"/>
      <c r="C295" s="110"/>
      <c r="D295" s="110"/>
      <c r="E295" s="111" t="s">
        <v>1</v>
      </c>
      <c r="F295" s="149" t="s">
        <v>380</v>
      </c>
      <c r="G295" s="150"/>
      <c r="H295" s="150"/>
      <c r="I295" s="150"/>
      <c r="J295" s="110"/>
      <c r="K295" s="112">
        <v>1998.876</v>
      </c>
      <c r="L295" s="110"/>
      <c r="M295" s="110"/>
      <c r="N295" s="110"/>
      <c r="O295" s="110"/>
      <c r="P295" s="110"/>
      <c r="Q295" s="110"/>
      <c r="R295" s="113"/>
      <c r="T295" s="114"/>
      <c r="U295" s="110"/>
      <c r="V295" s="110"/>
      <c r="W295" s="110"/>
      <c r="X295" s="110"/>
      <c r="Y295" s="110"/>
      <c r="Z295" s="110"/>
      <c r="AA295" s="115"/>
      <c r="AT295" s="116" t="s">
        <v>106</v>
      </c>
      <c r="AU295" s="116" t="s">
        <v>54</v>
      </c>
      <c r="AV295" s="6" t="s">
        <v>54</v>
      </c>
      <c r="AW295" s="6" t="s">
        <v>21</v>
      </c>
      <c r="AX295" s="6" t="s">
        <v>44</v>
      </c>
      <c r="AY295" s="116" t="s">
        <v>100</v>
      </c>
    </row>
    <row r="296" spans="2:65" s="7" customFormat="1" ht="20.45" customHeight="1" x14ac:dyDescent="0.3">
      <c r="B296" s="117"/>
      <c r="C296" s="118"/>
      <c r="D296" s="118"/>
      <c r="E296" s="119" t="s">
        <v>1</v>
      </c>
      <c r="F296" s="151" t="s">
        <v>107</v>
      </c>
      <c r="G296" s="152"/>
      <c r="H296" s="152"/>
      <c r="I296" s="152"/>
      <c r="J296" s="118"/>
      <c r="K296" s="120">
        <v>1998.876</v>
      </c>
      <c r="L296" s="118"/>
      <c r="M296" s="118"/>
      <c r="N296" s="118"/>
      <c r="O296" s="118"/>
      <c r="P296" s="118"/>
      <c r="Q296" s="118"/>
      <c r="R296" s="121"/>
      <c r="T296" s="122"/>
      <c r="U296" s="118"/>
      <c r="V296" s="118"/>
      <c r="W296" s="118"/>
      <c r="X296" s="118"/>
      <c r="Y296" s="118"/>
      <c r="Z296" s="118"/>
      <c r="AA296" s="123"/>
      <c r="AT296" s="124" t="s">
        <v>106</v>
      </c>
      <c r="AU296" s="124" t="s">
        <v>54</v>
      </c>
      <c r="AV296" s="7" t="s">
        <v>105</v>
      </c>
      <c r="AW296" s="7" t="s">
        <v>21</v>
      </c>
      <c r="AX296" s="7" t="s">
        <v>45</v>
      </c>
      <c r="AY296" s="124" t="s">
        <v>100</v>
      </c>
    </row>
    <row r="297" spans="2:65" s="5" customFormat="1" ht="37.35" customHeight="1" x14ac:dyDescent="0.35">
      <c r="B297" s="91"/>
      <c r="C297" s="92"/>
      <c r="D297" s="93" t="s">
        <v>71</v>
      </c>
      <c r="E297" s="93"/>
      <c r="F297" s="93"/>
      <c r="G297" s="93"/>
      <c r="H297" s="93"/>
      <c r="I297" s="93"/>
      <c r="J297" s="93"/>
      <c r="K297" s="93"/>
      <c r="L297" s="93"/>
      <c r="M297" s="93"/>
      <c r="N297" s="146">
        <f>BK297</f>
        <v>0</v>
      </c>
      <c r="O297" s="147"/>
      <c r="P297" s="147"/>
      <c r="Q297" s="147"/>
      <c r="R297" s="94"/>
      <c r="T297" s="95"/>
      <c r="U297" s="92"/>
      <c r="V297" s="92"/>
      <c r="W297" s="96">
        <f>W298+W305+W327+W331+W335</f>
        <v>0</v>
      </c>
      <c r="X297" s="92"/>
      <c r="Y297" s="96">
        <f>Y298+Y305+Y327+Y331+Y335</f>
        <v>0</v>
      </c>
      <c r="Z297" s="92"/>
      <c r="AA297" s="97">
        <f>AA298+AA305+AA327+AA331+AA335</f>
        <v>0</v>
      </c>
      <c r="AR297" s="98" t="s">
        <v>115</v>
      </c>
      <c r="AT297" s="99" t="s">
        <v>43</v>
      </c>
      <c r="AU297" s="99" t="s">
        <v>44</v>
      </c>
      <c r="AY297" s="98" t="s">
        <v>100</v>
      </c>
      <c r="BK297" s="100">
        <f>BK298+BK305+BK327+BK331+BK335</f>
        <v>0</v>
      </c>
    </row>
    <row r="298" spans="2:65" s="5" customFormat="1" ht="19.899999999999999" customHeight="1" x14ac:dyDescent="0.3">
      <c r="B298" s="91"/>
      <c r="C298" s="92"/>
      <c r="D298" s="101" t="s">
        <v>72</v>
      </c>
      <c r="E298" s="101"/>
      <c r="F298" s="101"/>
      <c r="G298" s="101"/>
      <c r="H298" s="101"/>
      <c r="I298" s="101"/>
      <c r="J298" s="101"/>
      <c r="K298" s="101"/>
      <c r="L298" s="101"/>
      <c r="M298" s="101"/>
      <c r="N298" s="158">
        <f>BK298</f>
        <v>0</v>
      </c>
      <c r="O298" s="159"/>
      <c r="P298" s="159"/>
      <c r="Q298" s="159"/>
      <c r="R298" s="94"/>
      <c r="T298" s="95"/>
      <c r="U298" s="92"/>
      <c r="V298" s="92"/>
      <c r="W298" s="96">
        <f>SUM(W299:W304)</f>
        <v>0</v>
      </c>
      <c r="X298" s="92"/>
      <c r="Y298" s="96">
        <f>SUM(Y299:Y304)</f>
        <v>0</v>
      </c>
      <c r="Z298" s="92"/>
      <c r="AA298" s="97">
        <f>SUM(AA299:AA304)</f>
        <v>0</v>
      </c>
      <c r="AR298" s="98" t="s">
        <v>115</v>
      </c>
      <c r="AT298" s="99" t="s">
        <v>43</v>
      </c>
      <c r="AU298" s="99" t="s">
        <v>45</v>
      </c>
      <c r="AY298" s="98" t="s">
        <v>100</v>
      </c>
      <c r="BK298" s="100">
        <f>SUM(BK299:BK304)</f>
        <v>0</v>
      </c>
    </row>
    <row r="299" spans="2:65" s="1" customFormat="1" ht="20.45" customHeight="1" x14ac:dyDescent="0.3">
      <c r="B299" s="73"/>
      <c r="C299" s="102" t="s">
        <v>241</v>
      </c>
      <c r="D299" s="102" t="s">
        <v>101</v>
      </c>
      <c r="E299" s="103" t="s">
        <v>242</v>
      </c>
      <c r="F299" s="153" t="s">
        <v>243</v>
      </c>
      <c r="G299" s="153"/>
      <c r="H299" s="153"/>
      <c r="I299" s="153"/>
      <c r="J299" s="104" t="s">
        <v>244</v>
      </c>
      <c r="K299" s="105">
        <v>1</v>
      </c>
      <c r="L299" s="154">
        <v>0</v>
      </c>
      <c r="M299" s="154"/>
      <c r="N299" s="155">
        <f>ROUND(L299*K299,2)</f>
        <v>0</v>
      </c>
      <c r="O299" s="155"/>
      <c r="P299" s="155"/>
      <c r="Q299" s="155"/>
      <c r="R299" s="76"/>
      <c r="T299" s="106" t="s">
        <v>1</v>
      </c>
      <c r="U299" s="29" t="s">
        <v>27</v>
      </c>
      <c r="V299" s="25"/>
      <c r="W299" s="107">
        <f>V299*K299</f>
        <v>0</v>
      </c>
      <c r="X299" s="107">
        <v>0</v>
      </c>
      <c r="Y299" s="107">
        <f>X299*K299</f>
        <v>0</v>
      </c>
      <c r="Z299" s="107">
        <v>0</v>
      </c>
      <c r="AA299" s="108">
        <f>Z299*K299</f>
        <v>0</v>
      </c>
      <c r="AR299" s="12" t="s">
        <v>245</v>
      </c>
      <c r="AT299" s="12" t="s">
        <v>101</v>
      </c>
      <c r="AU299" s="12" t="s">
        <v>54</v>
      </c>
      <c r="AY299" s="12" t="s">
        <v>100</v>
      </c>
      <c r="BE299" s="53">
        <f>IF(U299="základní",N299,0)</f>
        <v>0</v>
      </c>
      <c r="BF299" s="53">
        <f>IF(U299="snížená",N299,0)</f>
        <v>0</v>
      </c>
      <c r="BG299" s="53">
        <f>IF(U299="zákl. přenesená",N299,0)</f>
        <v>0</v>
      </c>
      <c r="BH299" s="53">
        <f>IF(U299="sníž. přenesená",N299,0)</f>
        <v>0</v>
      </c>
      <c r="BI299" s="53">
        <f>IF(U299="nulová",N299,0)</f>
        <v>0</v>
      </c>
      <c r="BJ299" s="12" t="s">
        <v>45</v>
      </c>
      <c r="BK299" s="53">
        <f>ROUND(L299*K299,2)</f>
        <v>0</v>
      </c>
      <c r="BL299" s="12" t="s">
        <v>245</v>
      </c>
      <c r="BM299" s="12" t="s">
        <v>381</v>
      </c>
    </row>
    <row r="300" spans="2:65" s="6" customFormat="1" ht="20.45" customHeight="1" x14ac:dyDescent="0.3">
      <c r="B300" s="109"/>
      <c r="C300" s="110"/>
      <c r="D300" s="110"/>
      <c r="E300" s="111" t="s">
        <v>1</v>
      </c>
      <c r="F300" s="149" t="s">
        <v>45</v>
      </c>
      <c r="G300" s="150"/>
      <c r="H300" s="150"/>
      <c r="I300" s="150"/>
      <c r="J300" s="110"/>
      <c r="K300" s="112">
        <v>1</v>
      </c>
      <c r="L300" s="110"/>
      <c r="M300" s="110"/>
      <c r="N300" s="110"/>
      <c r="O300" s="110"/>
      <c r="P300" s="110"/>
      <c r="Q300" s="110"/>
      <c r="R300" s="113"/>
      <c r="T300" s="114"/>
      <c r="U300" s="110"/>
      <c r="V300" s="110"/>
      <c r="W300" s="110"/>
      <c r="X300" s="110"/>
      <c r="Y300" s="110"/>
      <c r="Z300" s="110"/>
      <c r="AA300" s="115"/>
      <c r="AT300" s="116" t="s">
        <v>106</v>
      </c>
      <c r="AU300" s="116" t="s">
        <v>54</v>
      </c>
      <c r="AV300" s="6" t="s">
        <v>54</v>
      </c>
      <c r="AW300" s="6" t="s">
        <v>21</v>
      </c>
      <c r="AX300" s="6" t="s">
        <v>44</v>
      </c>
      <c r="AY300" s="116" t="s">
        <v>100</v>
      </c>
    </row>
    <row r="301" spans="2:65" s="7" customFormat="1" ht="20.45" customHeight="1" x14ac:dyDescent="0.3">
      <c r="B301" s="117"/>
      <c r="C301" s="118"/>
      <c r="D301" s="118"/>
      <c r="E301" s="119" t="s">
        <v>1</v>
      </c>
      <c r="F301" s="151" t="s">
        <v>107</v>
      </c>
      <c r="G301" s="152"/>
      <c r="H301" s="152"/>
      <c r="I301" s="152"/>
      <c r="J301" s="118"/>
      <c r="K301" s="120">
        <v>1</v>
      </c>
      <c r="L301" s="118"/>
      <c r="M301" s="118"/>
      <c r="N301" s="118"/>
      <c r="O301" s="118"/>
      <c r="P301" s="118"/>
      <c r="Q301" s="118"/>
      <c r="R301" s="121"/>
      <c r="T301" s="122"/>
      <c r="U301" s="118"/>
      <c r="V301" s="118"/>
      <c r="W301" s="118"/>
      <c r="X301" s="118"/>
      <c r="Y301" s="118"/>
      <c r="Z301" s="118"/>
      <c r="AA301" s="123"/>
      <c r="AT301" s="124" t="s">
        <v>106</v>
      </c>
      <c r="AU301" s="124" t="s">
        <v>54</v>
      </c>
      <c r="AV301" s="7" t="s">
        <v>105</v>
      </c>
      <c r="AW301" s="7" t="s">
        <v>21</v>
      </c>
      <c r="AX301" s="7" t="s">
        <v>45</v>
      </c>
      <c r="AY301" s="124" t="s">
        <v>100</v>
      </c>
    </row>
    <row r="302" spans="2:65" s="1" customFormat="1" ht="20.45" customHeight="1" x14ac:dyDescent="0.3">
      <c r="B302" s="73"/>
      <c r="C302" s="102" t="s">
        <v>246</v>
      </c>
      <c r="D302" s="102" t="s">
        <v>101</v>
      </c>
      <c r="E302" s="103" t="s">
        <v>247</v>
      </c>
      <c r="F302" s="153" t="s">
        <v>248</v>
      </c>
      <c r="G302" s="153"/>
      <c r="H302" s="153"/>
      <c r="I302" s="153"/>
      <c r="J302" s="104" t="s">
        <v>244</v>
      </c>
      <c r="K302" s="105">
        <v>1</v>
      </c>
      <c r="L302" s="154">
        <v>0</v>
      </c>
      <c r="M302" s="154"/>
      <c r="N302" s="155">
        <f>ROUND(L302*K302,2)</f>
        <v>0</v>
      </c>
      <c r="O302" s="155"/>
      <c r="P302" s="155"/>
      <c r="Q302" s="155"/>
      <c r="R302" s="76"/>
      <c r="T302" s="106" t="s">
        <v>1</v>
      </c>
      <c r="U302" s="29" t="s">
        <v>27</v>
      </c>
      <c r="V302" s="25"/>
      <c r="W302" s="107">
        <f>V302*K302</f>
        <v>0</v>
      </c>
      <c r="X302" s="107">
        <v>0</v>
      </c>
      <c r="Y302" s="107">
        <f>X302*K302</f>
        <v>0</v>
      </c>
      <c r="Z302" s="107">
        <v>0</v>
      </c>
      <c r="AA302" s="108">
        <f>Z302*K302</f>
        <v>0</v>
      </c>
      <c r="AR302" s="12" t="s">
        <v>245</v>
      </c>
      <c r="AT302" s="12" t="s">
        <v>101</v>
      </c>
      <c r="AU302" s="12" t="s">
        <v>54</v>
      </c>
      <c r="AY302" s="12" t="s">
        <v>100</v>
      </c>
      <c r="BE302" s="53">
        <f>IF(U302="základní",N302,0)</f>
        <v>0</v>
      </c>
      <c r="BF302" s="53">
        <f>IF(U302="snížená",N302,0)</f>
        <v>0</v>
      </c>
      <c r="BG302" s="53">
        <f>IF(U302="zákl. přenesená",N302,0)</f>
        <v>0</v>
      </c>
      <c r="BH302" s="53">
        <f>IF(U302="sníž. přenesená",N302,0)</f>
        <v>0</v>
      </c>
      <c r="BI302" s="53">
        <f>IF(U302="nulová",N302,0)</f>
        <v>0</v>
      </c>
      <c r="BJ302" s="12" t="s">
        <v>45</v>
      </c>
      <c r="BK302" s="53">
        <f>ROUND(L302*K302,2)</f>
        <v>0</v>
      </c>
      <c r="BL302" s="12" t="s">
        <v>245</v>
      </c>
      <c r="BM302" s="12" t="s">
        <v>382</v>
      </c>
    </row>
    <row r="303" spans="2:65" s="6" customFormat="1" ht="20.45" customHeight="1" x14ac:dyDescent="0.3">
      <c r="B303" s="109"/>
      <c r="C303" s="110"/>
      <c r="D303" s="110"/>
      <c r="E303" s="111" t="s">
        <v>1</v>
      </c>
      <c r="F303" s="149" t="s">
        <v>45</v>
      </c>
      <c r="G303" s="150"/>
      <c r="H303" s="150"/>
      <c r="I303" s="150"/>
      <c r="J303" s="110"/>
      <c r="K303" s="112">
        <v>1</v>
      </c>
      <c r="L303" s="110"/>
      <c r="M303" s="110"/>
      <c r="N303" s="110"/>
      <c r="O303" s="110"/>
      <c r="P303" s="110"/>
      <c r="Q303" s="110"/>
      <c r="R303" s="113"/>
      <c r="T303" s="114"/>
      <c r="U303" s="110"/>
      <c r="V303" s="110"/>
      <c r="W303" s="110"/>
      <c r="X303" s="110"/>
      <c r="Y303" s="110"/>
      <c r="Z303" s="110"/>
      <c r="AA303" s="115"/>
      <c r="AT303" s="116" t="s">
        <v>106</v>
      </c>
      <c r="AU303" s="116" t="s">
        <v>54</v>
      </c>
      <c r="AV303" s="6" t="s">
        <v>54</v>
      </c>
      <c r="AW303" s="6" t="s">
        <v>21</v>
      </c>
      <c r="AX303" s="6" t="s">
        <v>44</v>
      </c>
      <c r="AY303" s="116" t="s">
        <v>100</v>
      </c>
    </row>
    <row r="304" spans="2:65" s="7" customFormat="1" ht="20.45" customHeight="1" x14ac:dyDescent="0.3">
      <c r="B304" s="117"/>
      <c r="C304" s="118"/>
      <c r="D304" s="118"/>
      <c r="E304" s="119" t="s">
        <v>1</v>
      </c>
      <c r="F304" s="151" t="s">
        <v>107</v>
      </c>
      <c r="G304" s="152"/>
      <c r="H304" s="152"/>
      <c r="I304" s="152"/>
      <c r="J304" s="118"/>
      <c r="K304" s="120">
        <v>1</v>
      </c>
      <c r="L304" s="118"/>
      <c r="M304" s="118"/>
      <c r="N304" s="118"/>
      <c r="O304" s="118"/>
      <c r="P304" s="118"/>
      <c r="Q304" s="118"/>
      <c r="R304" s="121"/>
      <c r="T304" s="122"/>
      <c r="U304" s="118"/>
      <c r="V304" s="118"/>
      <c r="W304" s="118"/>
      <c r="X304" s="118"/>
      <c r="Y304" s="118"/>
      <c r="Z304" s="118"/>
      <c r="AA304" s="123"/>
      <c r="AT304" s="124" t="s">
        <v>106</v>
      </c>
      <c r="AU304" s="124" t="s">
        <v>54</v>
      </c>
      <c r="AV304" s="7" t="s">
        <v>105</v>
      </c>
      <c r="AW304" s="7" t="s">
        <v>21</v>
      </c>
      <c r="AX304" s="7" t="s">
        <v>45</v>
      </c>
      <c r="AY304" s="124" t="s">
        <v>100</v>
      </c>
    </row>
    <row r="305" spans="2:65" s="5" customFormat="1" ht="29.85" customHeight="1" x14ac:dyDescent="0.3">
      <c r="B305" s="91"/>
      <c r="C305" s="92"/>
      <c r="D305" s="101" t="s">
        <v>73</v>
      </c>
      <c r="E305" s="101"/>
      <c r="F305" s="101"/>
      <c r="G305" s="101"/>
      <c r="H305" s="101"/>
      <c r="I305" s="101"/>
      <c r="J305" s="101"/>
      <c r="K305" s="101"/>
      <c r="L305" s="101"/>
      <c r="M305" s="101"/>
      <c r="N305" s="158">
        <f>BK305</f>
        <v>0</v>
      </c>
      <c r="O305" s="159"/>
      <c r="P305" s="159"/>
      <c r="Q305" s="159"/>
      <c r="R305" s="94"/>
      <c r="T305" s="95"/>
      <c r="U305" s="92"/>
      <c r="V305" s="92"/>
      <c r="W305" s="96">
        <f>SUM(W306:W326)</f>
        <v>0</v>
      </c>
      <c r="X305" s="92"/>
      <c r="Y305" s="96">
        <f>SUM(Y306:Y326)</f>
        <v>0</v>
      </c>
      <c r="Z305" s="92"/>
      <c r="AA305" s="97">
        <f>SUM(AA306:AA326)</f>
        <v>0</v>
      </c>
      <c r="AR305" s="98" t="s">
        <v>115</v>
      </c>
      <c r="AT305" s="99" t="s">
        <v>43</v>
      </c>
      <c r="AU305" s="99" t="s">
        <v>45</v>
      </c>
      <c r="AY305" s="98" t="s">
        <v>100</v>
      </c>
      <c r="BK305" s="100">
        <f>SUM(BK306:BK326)</f>
        <v>0</v>
      </c>
    </row>
    <row r="306" spans="2:65" s="1" customFormat="1" ht="20.45" customHeight="1" x14ac:dyDescent="0.3">
      <c r="B306" s="73"/>
      <c r="C306" s="102" t="s">
        <v>249</v>
      </c>
      <c r="D306" s="102" t="s">
        <v>101</v>
      </c>
      <c r="E306" s="103" t="s">
        <v>250</v>
      </c>
      <c r="F306" s="153" t="s">
        <v>251</v>
      </c>
      <c r="G306" s="153"/>
      <c r="H306" s="153"/>
      <c r="I306" s="153"/>
      <c r="J306" s="104" t="s">
        <v>244</v>
      </c>
      <c r="K306" s="105">
        <v>1</v>
      </c>
      <c r="L306" s="154">
        <v>0</v>
      </c>
      <c r="M306" s="154"/>
      <c r="N306" s="155">
        <f>ROUND(L306*K306,2)</f>
        <v>0</v>
      </c>
      <c r="O306" s="155"/>
      <c r="P306" s="155"/>
      <c r="Q306" s="155"/>
      <c r="R306" s="76"/>
      <c r="T306" s="106" t="s">
        <v>1</v>
      </c>
      <c r="U306" s="29" t="s">
        <v>27</v>
      </c>
      <c r="V306" s="25"/>
      <c r="W306" s="107">
        <f>V306*K306</f>
        <v>0</v>
      </c>
      <c r="X306" s="107">
        <v>0</v>
      </c>
      <c r="Y306" s="107">
        <f>X306*K306</f>
        <v>0</v>
      </c>
      <c r="Z306" s="107">
        <v>0</v>
      </c>
      <c r="AA306" s="108">
        <f>Z306*K306</f>
        <v>0</v>
      </c>
      <c r="AR306" s="12" t="s">
        <v>245</v>
      </c>
      <c r="AT306" s="12" t="s">
        <v>101</v>
      </c>
      <c r="AU306" s="12" t="s">
        <v>54</v>
      </c>
      <c r="AY306" s="12" t="s">
        <v>100</v>
      </c>
      <c r="BE306" s="53">
        <f>IF(U306="základní",N306,0)</f>
        <v>0</v>
      </c>
      <c r="BF306" s="53">
        <f>IF(U306="snížená",N306,0)</f>
        <v>0</v>
      </c>
      <c r="BG306" s="53">
        <f>IF(U306="zákl. přenesená",N306,0)</f>
        <v>0</v>
      </c>
      <c r="BH306" s="53">
        <f>IF(U306="sníž. přenesená",N306,0)</f>
        <v>0</v>
      </c>
      <c r="BI306" s="53">
        <f>IF(U306="nulová",N306,0)</f>
        <v>0</v>
      </c>
      <c r="BJ306" s="12" t="s">
        <v>45</v>
      </c>
      <c r="BK306" s="53">
        <f>ROUND(L306*K306,2)</f>
        <v>0</v>
      </c>
      <c r="BL306" s="12" t="s">
        <v>245</v>
      </c>
      <c r="BM306" s="12" t="s">
        <v>383</v>
      </c>
    </row>
    <row r="307" spans="2:65" s="6" customFormat="1" ht="20.45" customHeight="1" x14ac:dyDescent="0.3">
      <c r="B307" s="109"/>
      <c r="C307" s="110"/>
      <c r="D307" s="110"/>
      <c r="E307" s="111" t="s">
        <v>1</v>
      </c>
      <c r="F307" s="149" t="s">
        <v>45</v>
      </c>
      <c r="G307" s="150"/>
      <c r="H307" s="150"/>
      <c r="I307" s="150"/>
      <c r="J307" s="110"/>
      <c r="K307" s="112">
        <v>1</v>
      </c>
      <c r="L307" s="110"/>
      <c r="M307" s="110"/>
      <c r="N307" s="110"/>
      <c r="O307" s="110"/>
      <c r="P307" s="110"/>
      <c r="Q307" s="110"/>
      <c r="R307" s="113"/>
      <c r="T307" s="114"/>
      <c r="U307" s="110"/>
      <c r="V307" s="110"/>
      <c r="W307" s="110"/>
      <c r="X307" s="110"/>
      <c r="Y307" s="110"/>
      <c r="Z307" s="110"/>
      <c r="AA307" s="115"/>
      <c r="AT307" s="116" t="s">
        <v>106</v>
      </c>
      <c r="AU307" s="116" t="s">
        <v>54</v>
      </c>
      <c r="AV307" s="6" t="s">
        <v>54</v>
      </c>
      <c r="AW307" s="6" t="s">
        <v>21</v>
      </c>
      <c r="AX307" s="6" t="s">
        <v>44</v>
      </c>
      <c r="AY307" s="116" t="s">
        <v>100</v>
      </c>
    </row>
    <row r="308" spans="2:65" s="7" customFormat="1" ht="20.45" customHeight="1" x14ac:dyDescent="0.3">
      <c r="B308" s="117"/>
      <c r="C308" s="118"/>
      <c r="D308" s="118"/>
      <c r="E308" s="119" t="s">
        <v>1</v>
      </c>
      <c r="F308" s="151" t="s">
        <v>107</v>
      </c>
      <c r="G308" s="152"/>
      <c r="H308" s="152"/>
      <c r="I308" s="152"/>
      <c r="J308" s="118"/>
      <c r="K308" s="120">
        <v>1</v>
      </c>
      <c r="L308" s="118"/>
      <c r="M308" s="118"/>
      <c r="N308" s="118"/>
      <c r="O308" s="118"/>
      <c r="P308" s="118"/>
      <c r="Q308" s="118"/>
      <c r="R308" s="121"/>
      <c r="T308" s="122"/>
      <c r="U308" s="118"/>
      <c r="V308" s="118"/>
      <c r="W308" s="118"/>
      <c r="X308" s="118"/>
      <c r="Y308" s="118"/>
      <c r="Z308" s="118"/>
      <c r="AA308" s="123"/>
      <c r="AT308" s="124" t="s">
        <v>106</v>
      </c>
      <c r="AU308" s="124" t="s">
        <v>54</v>
      </c>
      <c r="AV308" s="7" t="s">
        <v>105</v>
      </c>
      <c r="AW308" s="7" t="s">
        <v>21</v>
      </c>
      <c r="AX308" s="7" t="s">
        <v>45</v>
      </c>
      <c r="AY308" s="124" t="s">
        <v>100</v>
      </c>
    </row>
    <row r="309" spans="2:65" s="1" customFormat="1" ht="20.45" customHeight="1" x14ac:dyDescent="0.3">
      <c r="B309" s="73"/>
      <c r="C309" s="102" t="s">
        <v>252</v>
      </c>
      <c r="D309" s="102" t="s">
        <v>101</v>
      </c>
      <c r="E309" s="103" t="s">
        <v>253</v>
      </c>
      <c r="F309" s="153" t="s">
        <v>254</v>
      </c>
      <c r="G309" s="153"/>
      <c r="H309" s="153"/>
      <c r="I309" s="153"/>
      <c r="J309" s="104" t="s">
        <v>244</v>
      </c>
      <c r="K309" s="105">
        <v>1</v>
      </c>
      <c r="L309" s="154">
        <v>0</v>
      </c>
      <c r="M309" s="154"/>
      <c r="N309" s="155">
        <f>ROUND(L309*K309,2)</f>
        <v>0</v>
      </c>
      <c r="O309" s="155"/>
      <c r="P309" s="155"/>
      <c r="Q309" s="155"/>
      <c r="R309" s="76"/>
      <c r="T309" s="106" t="s">
        <v>1</v>
      </c>
      <c r="U309" s="29" t="s">
        <v>27</v>
      </c>
      <c r="V309" s="25"/>
      <c r="W309" s="107">
        <f>V309*K309</f>
        <v>0</v>
      </c>
      <c r="X309" s="107">
        <v>0</v>
      </c>
      <c r="Y309" s="107">
        <f>X309*K309</f>
        <v>0</v>
      </c>
      <c r="Z309" s="107">
        <v>0</v>
      </c>
      <c r="AA309" s="108">
        <f>Z309*K309</f>
        <v>0</v>
      </c>
      <c r="AR309" s="12" t="s">
        <v>245</v>
      </c>
      <c r="AT309" s="12" t="s">
        <v>101</v>
      </c>
      <c r="AU309" s="12" t="s">
        <v>54</v>
      </c>
      <c r="AY309" s="12" t="s">
        <v>100</v>
      </c>
      <c r="BE309" s="53">
        <f>IF(U309="základní",N309,0)</f>
        <v>0</v>
      </c>
      <c r="BF309" s="53">
        <f>IF(U309="snížená",N309,0)</f>
        <v>0</v>
      </c>
      <c r="BG309" s="53">
        <f>IF(U309="zákl. přenesená",N309,0)</f>
        <v>0</v>
      </c>
      <c r="BH309" s="53">
        <f>IF(U309="sníž. přenesená",N309,0)</f>
        <v>0</v>
      </c>
      <c r="BI309" s="53">
        <f>IF(U309="nulová",N309,0)</f>
        <v>0</v>
      </c>
      <c r="BJ309" s="12" t="s">
        <v>45</v>
      </c>
      <c r="BK309" s="53">
        <f>ROUND(L309*K309,2)</f>
        <v>0</v>
      </c>
      <c r="BL309" s="12" t="s">
        <v>245</v>
      </c>
      <c r="BM309" s="12" t="s">
        <v>384</v>
      </c>
    </row>
    <row r="310" spans="2:65" s="6" customFormat="1" ht="20.45" customHeight="1" x14ac:dyDescent="0.3">
      <c r="B310" s="109"/>
      <c r="C310" s="110"/>
      <c r="D310" s="110"/>
      <c r="E310" s="111" t="s">
        <v>1</v>
      </c>
      <c r="F310" s="149" t="s">
        <v>45</v>
      </c>
      <c r="G310" s="150"/>
      <c r="H310" s="150"/>
      <c r="I310" s="150"/>
      <c r="J310" s="110"/>
      <c r="K310" s="112">
        <v>1</v>
      </c>
      <c r="L310" s="110"/>
      <c r="M310" s="110"/>
      <c r="N310" s="110"/>
      <c r="O310" s="110"/>
      <c r="P310" s="110"/>
      <c r="Q310" s="110"/>
      <c r="R310" s="113"/>
      <c r="T310" s="114"/>
      <c r="U310" s="110"/>
      <c r="V310" s="110"/>
      <c r="W310" s="110"/>
      <c r="X310" s="110"/>
      <c r="Y310" s="110"/>
      <c r="Z310" s="110"/>
      <c r="AA310" s="115"/>
      <c r="AT310" s="116" t="s">
        <v>106</v>
      </c>
      <c r="AU310" s="116" t="s">
        <v>54</v>
      </c>
      <c r="AV310" s="6" t="s">
        <v>54</v>
      </c>
      <c r="AW310" s="6" t="s">
        <v>21</v>
      </c>
      <c r="AX310" s="6" t="s">
        <v>44</v>
      </c>
      <c r="AY310" s="116" t="s">
        <v>100</v>
      </c>
    </row>
    <row r="311" spans="2:65" s="7" customFormat="1" ht="20.45" customHeight="1" x14ac:dyDescent="0.3">
      <c r="B311" s="117"/>
      <c r="C311" s="118"/>
      <c r="D311" s="118"/>
      <c r="E311" s="119" t="s">
        <v>1</v>
      </c>
      <c r="F311" s="151" t="s">
        <v>107</v>
      </c>
      <c r="G311" s="152"/>
      <c r="H311" s="152"/>
      <c r="I311" s="152"/>
      <c r="J311" s="118"/>
      <c r="K311" s="120">
        <v>1</v>
      </c>
      <c r="L311" s="118"/>
      <c r="M311" s="118"/>
      <c r="N311" s="118"/>
      <c r="O311" s="118"/>
      <c r="P311" s="118"/>
      <c r="Q311" s="118"/>
      <c r="R311" s="121"/>
      <c r="T311" s="122"/>
      <c r="U311" s="118"/>
      <c r="V311" s="118"/>
      <c r="W311" s="118"/>
      <c r="X311" s="118"/>
      <c r="Y311" s="118"/>
      <c r="Z311" s="118"/>
      <c r="AA311" s="123"/>
      <c r="AT311" s="124" t="s">
        <v>106</v>
      </c>
      <c r="AU311" s="124" t="s">
        <v>54</v>
      </c>
      <c r="AV311" s="7" t="s">
        <v>105</v>
      </c>
      <c r="AW311" s="7" t="s">
        <v>21</v>
      </c>
      <c r="AX311" s="7" t="s">
        <v>45</v>
      </c>
      <c r="AY311" s="124" t="s">
        <v>100</v>
      </c>
    </row>
    <row r="312" spans="2:65" s="1" customFormat="1" ht="28.9" customHeight="1" x14ac:dyDescent="0.3">
      <c r="B312" s="73"/>
      <c r="C312" s="102" t="s">
        <v>255</v>
      </c>
      <c r="D312" s="102" t="s">
        <v>101</v>
      </c>
      <c r="E312" s="103" t="s">
        <v>256</v>
      </c>
      <c r="F312" s="153" t="s">
        <v>257</v>
      </c>
      <c r="G312" s="153"/>
      <c r="H312" s="153"/>
      <c r="I312" s="153"/>
      <c r="J312" s="104" t="s">
        <v>244</v>
      </c>
      <c r="K312" s="105">
        <v>1</v>
      </c>
      <c r="L312" s="154">
        <v>0</v>
      </c>
      <c r="M312" s="154"/>
      <c r="N312" s="155">
        <f>ROUND(L312*K312,2)</f>
        <v>0</v>
      </c>
      <c r="O312" s="155"/>
      <c r="P312" s="155"/>
      <c r="Q312" s="155"/>
      <c r="R312" s="76"/>
      <c r="T312" s="106" t="s">
        <v>1</v>
      </c>
      <c r="U312" s="29" t="s">
        <v>27</v>
      </c>
      <c r="V312" s="25"/>
      <c r="W312" s="107">
        <f>V312*K312</f>
        <v>0</v>
      </c>
      <c r="X312" s="107">
        <v>0</v>
      </c>
      <c r="Y312" s="107">
        <f>X312*K312</f>
        <v>0</v>
      </c>
      <c r="Z312" s="107">
        <v>0</v>
      </c>
      <c r="AA312" s="108">
        <f>Z312*K312</f>
        <v>0</v>
      </c>
      <c r="AR312" s="12" t="s">
        <v>245</v>
      </c>
      <c r="AT312" s="12" t="s">
        <v>101</v>
      </c>
      <c r="AU312" s="12" t="s">
        <v>54</v>
      </c>
      <c r="AY312" s="12" t="s">
        <v>100</v>
      </c>
      <c r="BE312" s="53">
        <f>IF(U312="základní",N312,0)</f>
        <v>0</v>
      </c>
      <c r="BF312" s="53">
        <f>IF(U312="snížená",N312,0)</f>
        <v>0</v>
      </c>
      <c r="BG312" s="53">
        <f>IF(U312="zákl. přenesená",N312,0)</f>
        <v>0</v>
      </c>
      <c r="BH312" s="53">
        <f>IF(U312="sníž. přenesená",N312,0)</f>
        <v>0</v>
      </c>
      <c r="BI312" s="53">
        <f>IF(U312="nulová",N312,0)</f>
        <v>0</v>
      </c>
      <c r="BJ312" s="12" t="s">
        <v>45</v>
      </c>
      <c r="BK312" s="53">
        <f>ROUND(L312*K312,2)</f>
        <v>0</v>
      </c>
      <c r="BL312" s="12" t="s">
        <v>245</v>
      </c>
      <c r="BM312" s="12" t="s">
        <v>385</v>
      </c>
    </row>
    <row r="313" spans="2:65" s="6" customFormat="1" ht="20.45" customHeight="1" x14ac:dyDescent="0.3">
      <c r="B313" s="109"/>
      <c r="C313" s="110"/>
      <c r="D313" s="110"/>
      <c r="E313" s="111" t="s">
        <v>1</v>
      </c>
      <c r="F313" s="149" t="s">
        <v>45</v>
      </c>
      <c r="G313" s="150"/>
      <c r="H313" s="150"/>
      <c r="I313" s="150"/>
      <c r="J313" s="110"/>
      <c r="K313" s="112">
        <v>1</v>
      </c>
      <c r="L313" s="110"/>
      <c r="M313" s="110"/>
      <c r="N313" s="110"/>
      <c r="O313" s="110"/>
      <c r="P313" s="110"/>
      <c r="Q313" s="110"/>
      <c r="R313" s="113"/>
      <c r="T313" s="114"/>
      <c r="U313" s="110"/>
      <c r="V313" s="110"/>
      <c r="W313" s="110"/>
      <c r="X313" s="110"/>
      <c r="Y313" s="110"/>
      <c r="Z313" s="110"/>
      <c r="AA313" s="115"/>
      <c r="AT313" s="116" t="s">
        <v>106</v>
      </c>
      <c r="AU313" s="116" t="s">
        <v>54</v>
      </c>
      <c r="AV313" s="6" t="s">
        <v>54</v>
      </c>
      <c r="AW313" s="6" t="s">
        <v>21</v>
      </c>
      <c r="AX313" s="6" t="s">
        <v>44</v>
      </c>
      <c r="AY313" s="116" t="s">
        <v>100</v>
      </c>
    </row>
    <row r="314" spans="2:65" s="7" customFormat="1" ht="20.45" customHeight="1" x14ac:dyDescent="0.3">
      <c r="B314" s="117"/>
      <c r="C314" s="118"/>
      <c r="D314" s="118"/>
      <c r="E314" s="119" t="s">
        <v>1</v>
      </c>
      <c r="F314" s="151" t="s">
        <v>107</v>
      </c>
      <c r="G314" s="152"/>
      <c r="H314" s="152"/>
      <c r="I314" s="152"/>
      <c r="J314" s="118"/>
      <c r="K314" s="120">
        <v>1</v>
      </c>
      <c r="L314" s="118"/>
      <c r="M314" s="118"/>
      <c r="N314" s="118"/>
      <c r="O314" s="118"/>
      <c r="P314" s="118"/>
      <c r="Q314" s="118"/>
      <c r="R314" s="121"/>
      <c r="T314" s="122"/>
      <c r="U314" s="118"/>
      <c r="V314" s="118"/>
      <c r="W314" s="118"/>
      <c r="X314" s="118"/>
      <c r="Y314" s="118"/>
      <c r="Z314" s="118"/>
      <c r="AA314" s="123"/>
      <c r="AT314" s="124" t="s">
        <v>106</v>
      </c>
      <c r="AU314" s="124" t="s">
        <v>54</v>
      </c>
      <c r="AV314" s="7" t="s">
        <v>105</v>
      </c>
      <c r="AW314" s="7" t="s">
        <v>21</v>
      </c>
      <c r="AX314" s="7" t="s">
        <v>45</v>
      </c>
      <c r="AY314" s="124" t="s">
        <v>100</v>
      </c>
    </row>
    <row r="315" spans="2:65" s="1" customFormat="1" ht="20.45" customHeight="1" x14ac:dyDescent="0.3">
      <c r="B315" s="73"/>
      <c r="C315" s="102" t="s">
        <v>258</v>
      </c>
      <c r="D315" s="102" t="s">
        <v>101</v>
      </c>
      <c r="E315" s="103" t="s">
        <v>259</v>
      </c>
      <c r="F315" s="153" t="s">
        <v>260</v>
      </c>
      <c r="G315" s="153"/>
      <c r="H315" s="153"/>
      <c r="I315" s="153"/>
      <c r="J315" s="104" t="s">
        <v>244</v>
      </c>
      <c r="K315" s="105">
        <v>1</v>
      </c>
      <c r="L315" s="154">
        <v>0</v>
      </c>
      <c r="M315" s="154"/>
      <c r="N315" s="155">
        <f>ROUND(L315*K315,2)</f>
        <v>0</v>
      </c>
      <c r="O315" s="155"/>
      <c r="P315" s="155"/>
      <c r="Q315" s="155"/>
      <c r="R315" s="76"/>
      <c r="T315" s="106" t="s">
        <v>1</v>
      </c>
      <c r="U315" s="29" t="s">
        <v>27</v>
      </c>
      <c r="V315" s="25"/>
      <c r="W315" s="107">
        <f>V315*K315</f>
        <v>0</v>
      </c>
      <c r="X315" s="107">
        <v>0</v>
      </c>
      <c r="Y315" s="107">
        <f>X315*K315</f>
        <v>0</v>
      </c>
      <c r="Z315" s="107">
        <v>0</v>
      </c>
      <c r="AA315" s="108">
        <f>Z315*K315</f>
        <v>0</v>
      </c>
      <c r="AR315" s="12" t="s">
        <v>245</v>
      </c>
      <c r="AT315" s="12" t="s">
        <v>101</v>
      </c>
      <c r="AU315" s="12" t="s">
        <v>54</v>
      </c>
      <c r="AY315" s="12" t="s">
        <v>100</v>
      </c>
      <c r="BE315" s="53">
        <f>IF(U315="základní",N315,0)</f>
        <v>0</v>
      </c>
      <c r="BF315" s="53">
        <f>IF(U315="snížená",N315,0)</f>
        <v>0</v>
      </c>
      <c r="BG315" s="53">
        <f>IF(U315="zákl. přenesená",N315,0)</f>
        <v>0</v>
      </c>
      <c r="BH315" s="53">
        <f>IF(U315="sníž. přenesená",N315,0)</f>
        <v>0</v>
      </c>
      <c r="BI315" s="53">
        <f>IF(U315="nulová",N315,0)</f>
        <v>0</v>
      </c>
      <c r="BJ315" s="12" t="s">
        <v>45</v>
      </c>
      <c r="BK315" s="53">
        <f>ROUND(L315*K315,2)</f>
        <v>0</v>
      </c>
      <c r="BL315" s="12" t="s">
        <v>245</v>
      </c>
      <c r="BM315" s="12" t="s">
        <v>386</v>
      </c>
    </row>
    <row r="316" spans="2:65" s="6" customFormat="1" ht="20.45" customHeight="1" x14ac:dyDescent="0.3">
      <c r="B316" s="109"/>
      <c r="C316" s="110"/>
      <c r="D316" s="110"/>
      <c r="E316" s="111" t="s">
        <v>1</v>
      </c>
      <c r="F316" s="149" t="s">
        <v>45</v>
      </c>
      <c r="G316" s="150"/>
      <c r="H316" s="150"/>
      <c r="I316" s="150"/>
      <c r="J316" s="110"/>
      <c r="K316" s="112">
        <v>1</v>
      </c>
      <c r="L316" s="110"/>
      <c r="M316" s="110"/>
      <c r="N316" s="110"/>
      <c r="O316" s="110"/>
      <c r="P316" s="110"/>
      <c r="Q316" s="110"/>
      <c r="R316" s="113"/>
      <c r="T316" s="114"/>
      <c r="U316" s="110"/>
      <c r="V316" s="110"/>
      <c r="W316" s="110"/>
      <c r="X316" s="110"/>
      <c r="Y316" s="110"/>
      <c r="Z316" s="110"/>
      <c r="AA316" s="115"/>
      <c r="AT316" s="116" t="s">
        <v>106</v>
      </c>
      <c r="AU316" s="116" t="s">
        <v>54</v>
      </c>
      <c r="AV316" s="6" t="s">
        <v>54</v>
      </c>
      <c r="AW316" s="6" t="s">
        <v>21</v>
      </c>
      <c r="AX316" s="6" t="s">
        <v>44</v>
      </c>
      <c r="AY316" s="116" t="s">
        <v>100</v>
      </c>
    </row>
    <row r="317" spans="2:65" s="7" customFormat="1" ht="20.45" customHeight="1" x14ac:dyDescent="0.3">
      <c r="B317" s="117"/>
      <c r="C317" s="118"/>
      <c r="D317" s="118"/>
      <c r="E317" s="119" t="s">
        <v>1</v>
      </c>
      <c r="F317" s="151" t="s">
        <v>107</v>
      </c>
      <c r="G317" s="152"/>
      <c r="H317" s="152"/>
      <c r="I317" s="152"/>
      <c r="J317" s="118"/>
      <c r="K317" s="120">
        <v>1</v>
      </c>
      <c r="L317" s="118"/>
      <c r="M317" s="118"/>
      <c r="N317" s="118"/>
      <c r="O317" s="118"/>
      <c r="P317" s="118"/>
      <c r="Q317" s="118"/>
      <c r="R317" s="121"/>
      <c r="T317" s="122"/>
      <c r="U317" s="118"/>
      <c r="V317" s="118"/>
      <c r="W317" s="118"/>
      <c r="X317" s="118"/>
      <c r="Y317" s="118"/>
      <c r="Z317" s="118"/>
      <c r="AA317" s="123"/>
      <c r="AT317" s="124" t="s">
        <v>106</v>
      </c>
      <c r="AU317" s="124" t="s">
        <v>54</v>
      </c>
      <c r="AV317" s="7" t="s">
        <v>105</v>
      </c>
      <c r="AW317" s="7" t="s">
        <v>21</v>
      </c>
      <c r="AX317" s="7" t="s">
        <v>45</v>
      </c>
      <c r="AY317" s="124" t="s">
        <v>100</v>
      </c>
    </row>
    <row r="318" spans="2:65" s="1" customFormat="1" ht="20.45" customHeight="1" x14ac:dyDescent="0.3">
      <c r="B318" s="73"/>
      <c r="C318" s="102" t="s">
        <v>261</v>
      </c>
      <c r="D318" s="102" t="s">
        <v>101</v>
      </c>
      <c r="E318" s="103" t="s">
        <v>262</v>
      </c>
      <c r="F318" s="153" t="s">
        <v>263</v>
      </c>
      <c r="G318" s="153"/>
      <c r="H318" s="153"/>
      <c r="I318" s="153"/>
      <c r="J318" s="104" t="s">
        <v>244</v>
      </c>
      <c r="K318" s="105">
        <v>1</v>
      </c>
      <c r="L318" s="154">
        <v>0</v>
      </c>
      <c r="M318" s="154"/>
      <c r="N318" s="155">
        <f>ROUND(L318*K318,2)</f>
        <v>0</v>
      </c>
      <c r="O318" s="155"/>
      <c r="P318" s="155"/>
      <c r="Q318" s="155"/>
      <c r="R318" s="76"/>
      <c r="T318" s="106" t="s">
        <v>1</v>
      </c>
      <c r="U318" s="29" t="s">
        <v>27</v>
      </c>
      <c r="V318" s="25"/>
      <c r="W318" s="107">
        <f>V318*K318</f>
        <v>0</v>
      </c>
      <c r="X318" s="107">
        <v>0</v>
      </c>
      <c r="Y318" s="107">
        <f>X318*K318</f>
        <v>0</v>
      </c>
      <c r="Z318" s="107">
        <v>0</v>
      </c>
      <c r="AA318" s="108">
        <f>Z318*K318</f>
        <v>0</v>
      </c>
      <c r="AR318" s="12" t="s">
        <v>245</v>
      </c>
      <c r="AT318" s="12" t="s">
        <v>101</v>
      </c>
      <c r="AU318" s="12" t="s">
        <v>54</v>
      </c>
      <c r="AY318" s="12" t="s">
        <v>100</v>
      </c>
      <c r="BE318" s="53">
        <f>IF(U318="základní",N318,0)</f>
        <v>0</v>
      </c>
      <c r="BF318" s="53">
        <f>IF(U318="snížená",N318,0)</f>
        <v>0</v>
      </c>
      <c r="BG318" s="53">
        <f>IF(U318="zákl. přenesená",N318,0)</f>
        <v>0</v>
      </c>
      <c r="BH318" s="53">
        <f>IF(U318="sníž. přenesená",N318,0)</f>
        <v>0</v>
      </c>
      <c r="BI318" s="53">
        <f>IF(U318="nulová",N318,0)</f>
        <v>0</v>
      </c>
      <c r="BJ318" s="12" t="s">
        <v>45</v>
      </c>
      <c r="BK318" s="53">
        <f>ROUND(L318*K318,2)</f>
        <v>0</v>
      </c>
      <c r="BL318" s="12" t="s">
        <v>245</v>
      </c>
      <c r="BM318" s="12" t="s">
        <v>387</v>
      </c>
    </row>
    <row r="319" spans="2:65" s="6" customFormat="1" ht="20.45" customHeight="1" x14ac:dyDescent="0.3">
      <c r="B319" s="109"/>
      <c r="C319" s="110"/>
      <c r="D319" s="110"/>
      <c r="E319" s="111" t="s">
        <v>1</v>
      </c>
      <c r="F319" s="149" t="s">
        <v>45</v>
      </c>
      <c r="G319" s="150"/>
      <c r="H319" s="150"/>
      <c r="I319" s="150"/>
      <c r="J319" s="110"/>
      <c r="K319" s="112">
        <v>1</v>
      </c>
      <c r="L319" s="110"/>
      <c r="M319" s="110"/>
      <c r="N319" s="110"/>
      <c r="O319" s="110"/>
      <c r="P319" s="110"/>
      <c r="Q319" s="110"/>
      <c r="R319" s="113"/>
      <c r="T319" s="114"/>
      <c r="U319" s="110"/>
      <c r="V319" s="110"/>
      <c r="W319" s="110"/>
      <c r="X319" s="110"/>
      <c r="Y319" s="110"/>
      <c r="Z319" s="110"/>
      <c r="AA319" s="115"/>
      <c r="AT319" s="116" t="s">
        <v>106</v>
      </c>
      <c r="AU319" s="116" t="s">
        <v>54</v>
      </c>
      <c r="AV319" s="6" t="s">
        <v>54</v>
      </c>
      <c r="AW319" s="6" t="s">
        <v>21</v>
      </c>
      <c r="AX319" s="6" t="s">
        <v>44</v>
      </c>
      <c r="AY319" s="116" t="s">
        <v>100</v>
      </c>
    </row>
    <row r="320" spans="2:65" s="7" customFormat="1" ht="20.45" customHeight="1" x14ac:dyDescent="0.3">
      <c r="B320" s="117"/>
      <c r="C320" s="118"/>
      <c r="D320" s="118"/>
      <c r="E320" s="119" t="s">
        <v>1</v>
      </c>
      <c r="F320" s="151" t="s">
        <v>107</v>
      </c>
      <c r="G320" s="152"/>
      <c r="H320" s="152"/>
      <c r="I320" s="152"/>
      <c r="J320" s="118"/>
      <c r="K320" s="120">
        <v>1</v>
      </c>
      <c r="L320" s="118"/>
      <c r="M320" s="118"/>
      <c r="N320" s="118"/>
      <c r="O320" s="118"/>
      <c r="P320" s="118"/>
      <c r="Q320" s="118"/>
      <c r="R320" s="121"/>
      <c r="T320" s="122"/>
      <c r="U320" s="118"/>
      <c r="V320" s="118"/>
      <c r="W320" s="118"/>
      <c r="X320" s="118"/>
      <c r="Y320" s="118"/>
      <c r="Z320" s="118"/>
      <c r="AA320" s="123"/>
      <c r="AT320" s="124" t="s">
        <v>106</v>
      </c>
      <c r="AU320" s="124" t="s">
        <v>54</v>
      </c>
      <c r="AV320" s="7" t="s">
        <v>105</v>
      </c>
      <c r="AW320" s="7" t="s">
        <v>21</v>
      </c>
      <c r="AX320" s="7" t="s">
        <v>45</v>
      </c>
      <c r="AY320" s="124" t="s">
        <v>100</v>
      </c>
    </row>
    <row r="321" spans="2:65" s="1" customFormat="1" ht="20.45" customHeight="1" x14ac:dyDescent="0.3">
      <c r="B321" s="73"/>
      <c r="C321" s="102" t="s">
        <v>264</v>
      </c>
      <c r="D321" s="102" t="s">
        <v>101</v>
      </c>
      <c r="E321" s="103" t="s">
        <v>265</v>
      </c>
      <c r="F321" s="153" t="s">
        <v>266</v>
      </c>
      <c r="G321" s="153"/>
      <c r="H321" s="153"/>
      <c r="I321" s="153"/>
      <c r="J321" s="104" t="s">
        <v>244</v>
      </c>
      <c r="K321" s="105">
        <v>1</v>
      </c>
      <c r="L321" s="154">
        <v>0</v>
      </c>
      <c r="M321" s="154"/>
      <c r="N321" s="155">
        <f>ROUND(L321*K321,2)</f>
        <v>0</v>
      </c>
      <c r="O321" s="155"/>
      <c r="P321" s="155"/>
      <c r="Q321" s="155"/>
      <c r="R321" s="76"/>
      <c r="T321" s="106" t="s">
        <v>1</v>
      </c>
      <c r="U321" s="29" t="s">
        <v>27</v>
      </c>
      <c r="V321" s="25"/>
      <c r="W321" s="107">
        <f>V321*K321</f>
        <v>0</v>
      </c>
      <c r="X321" s="107">
        <v>0</v>
      </c>
      <c r="Y321" s="107">
        <f>X321*K321</f>
        <v>0</v>
      </c>
      <c r="Z321" s="107">
        <v>0</v>
      </c>
      <c r="AA321" s="108">
        <f>Z321*K321</f>
        <v>0</v>
      </c>
      <c r="AR321" s="12" t="s">
        <v>245</v>
      </c>
      <c r="AT321" s="12" t="s">
        <v>101</v>
      </c>
      <c r="AU321" s="12" t="s">
        <v>54</v>
      </c>
      <c r="AY321" s="12" t="s">
        <v>100</v>
      </c>
      <c r="BE321" s="53">
        <f>IF(U321="základní",N321,0)</f>
        <v>0</v>
      </c>
      <c r="BF321" s="53">
        <f>IF(U321="snížená",N321,0)</f>
        <v>0</v>
      </c>
      <c r="BG321" s="53">
        <f>IF(U321="zákl. přenesená",N321,0)</f>
        <v>0</v>
      </c>
      <c r="BH321" s="53">
        <f>IF(U321="sníž. přenesená",N321,0)</f>
        <v>0</v>
      </c>
      <c r="BI321" s="53">
        <f>IF(U321="nulová",N321,0)</f>
        <v>0</v>
      </c>
      <c r="BJ321" s="12" t="s">
        <v>45</v>
      </c>
      <c r="BK321" s="53">
        <f>ROUND(L321*K321,2)</f>
        <v>0</v>
      </c>
      <c r="BL321" s="12" t="s">
        <v>245</v>
      </c>
      <c r="BM321" s="12" t="s">
        <v>388</v>
      </c>
    </row>
    <row r="322" spans="2:65" s="6" customFormat="1" ht="20.45" customHeight="1" x14ac:dyDescent="0.3">
      <c r="B322" s="109"/>
      <c r="C322" s="110"/>
      <c r="D322" s="110"/>
      <c r="E322" s="111" t="s">
        <v>1</v>
      </c>
      <c r="F322" s="149" t="s">
        <v>45</v>
      </c>
      <c r="G322" s="150"/>
      <c r="H322" s="150"/>
      <c r="I322" s="150"/>
      <c r="J322" s="110"/>
      <c r="K322" s="112">
        <v>1</v>
      </c>
      <c r="L322" s="110"/>
      <c r="M322" s="110"/>
      <c r="N322" s="110"/>
      <c r="O322" s="110"/>
      <c r="P322" s="110"/>
      <c r="Q322" s="110"/>
      <c r="R322" s="113"/>
      <c r="T322" s="114"/>
      <c r="U322" s="110"/>
      <c r="V322" s="110"/>
      <c r="W322" s="110"/>
      <c r="X322" s="110"/>
      <c r="Y322" s="110"/>
      <c r="Z322" s="110"/>
      <c r="AA322" s="115"/>
      <c r="AT322" s="116" t="s">
        <v>106</v>
      </c>
      <c r="AU322" s="116" t="s">
        <v>54</v>
      </c>
      <c r="AV322" s="6" t="s">
        <v>54</v>
      </c>
      <c r="AW322" s="6" t="s">
        <v>21</v>
      </c>
      <c r="AX322" s="6" t="s">
        <v>44</v>
      </c>
      <c r="AY322" s="116" t="s">
        <v>100</v>
      </c>
    </row>
    <row r="323" spans="2:65" s="7" customFormat="1" ht="20.45" customHeight="1" x14ac:dyDescent="0.3">
      <c r="B323" s="117"/>
      <c r="C323" s="118"/>
      <c r="D323" s="118"/>
      <c r="E323" s="119" t="s">
        <v>1</v>
      </c>
      <c r="F323" s="151" t="s">
        <v>107</v>
      </c>
      <c r="G323" s="152"/>
      <c r="H323" s="152"/>
      <c r="I323" s="152"/>
      <c r="J323" s="118"/>
      <c r="K323" s="120">
        <v>1</v>
      </c>
      <c r="L323" s="118"/>
      <c r="M323" s="118"/>
      <c r="N323" s="118"/>
      <c r="O323" s="118"/>
      <c r="P323" s="118"/>
      <c r="Q323" s="118"/>
      <c r="R323" s="121"/>
      <c r="T323" s="122"/>
      <c r="U323" s="118"/>
      <c r="V323" s="118"/>
      <c r="W323" s="118"/>
      <c r="X323" s="118"/>
      <c r="Y323" s="118"/>
      <c r="Z323" s="118"/>
      <c r="AA323" s="123"/>
      <c r="AT323" s="124" t="s">
        <v>106</v>
      </c>
      <c r="AU323" s="124" t="s">
        <v>54</v>
      </c>
      <c r="AV323" s="7" t="s">
        <v>105</v>
      </c>
      <c r="AW323" s="7" t="s">
        <v>21</v>
      </c>
      <c r="AX323" s="7" t="s">
        <v>45</v>
      </c>
      <c r="AY323" s="124" t="s">
        <v>100</v>
      </c>
    </row>
    <row r="324" spans="2:65" s="1" customFormat="1" ht="28.9" customHeight="1" x14ac:dyDescent="0.3">
      <c r="B324" s="73"/>
      <c r="C324" s="102" t="s">
        <v>267</v>
      </c>
      <c r="D324" s="102" t="s">
        <v>101</v>
      </c>
      <c r="E324" s="103" t="s">
        <v>268</v>
      </c>
      <c r="F324" s="153" t="s">
        <v>269</v>
      </c>
      <c r="G324" s="153"/>
      <c r="H324" s="153"/>
      <c r="I324" s="153"/>
      <c r="J324" s="104" t="s">
        <v>244</v>
      </c>
      <c r="K324" s="105">
        <v>1</v>
      </c>
      <c r="L324" s="154">
        <v>0</v>
      </c>
      <c r="M324" s="154"/>
      <c r="N324" s="155">
        <f>ROUND(L324*K324,2)</f>
        <v>0</v>
      </c>
      <c r="O324" s="155"/>
      <c r="P324" s="155"/>
      <c r="Q324" s="155"/>
      <c r="R324" s="76"/>
      <c r="T324" s="106" t="s">
        <v>1</v>
      </c>
      <c r="U324" s="29" t="s">
        <v>27</v>
      </c>
      <c r="V324" s="25"/>
      <c r="W324" s="107">
        <f>V324*K324</f>
        <v>0</v>
      </c>
      <c r="X324" s="107">
        <v>0</v>
      </c>
      <c r="Y324" s="107">
        <f>X324*K324</f>
        <v>0</v>
      </c>
      <c r="Z324" s="107">
        <v>0</v>
      </c>
      <c r="AA324" s="108">
        <f>Z324*K324</f>
        <v>0</v>
      </c>
      <c r="AR324" s="12" t="s">
        <v>245</v>
      </c>
      <c r="AT324" s="12" t="s">
        <v>101</v>
      </c>
      <c r="AU324" s="12" t="s">
        <v>54</v>
      </c>
      <c r="AY324" s="12" t="s">
        <v>100</v>
      </c>
      <c r="BE324" s="53">
        <f>IF(U324="základní",N324,0)</f>
        <v>0</v>
      </c>
      <c r="BF324" s="53">
        <f>IF(U324="snížená",N324,0)</f>
        <v>0</v>
      </c>
      <c r="BG324" s="53">
        <f>IF(U324="zákl. přenesená",N324,0)</f>
        <v>0</v>
      </c>
      <c r="BH324" s="53">
        <f>IF(U324="sníž. přenesená",N324,0)</f>
        <v>0</v>
      </c>
      <c r="BI324" s="53">
        <f>IF(U324="nulová",N324,0)</f>
        <v>0</v>
      </c>
      <c r="BJ324" s="12" t="s">
        <v>45</v>
      </c>
      <c r="BK324" s="53">
        <f>ROUND(L324*K324,2)</f>
        <v>0</v>
      </c>
      <c r="BL324" s="12" t="s">
        <v>245</v>
      </c>
      <c r="BM324" s="12" t="s">
        <v>389</v>
      </c>
    </row>
    <row r="325" spans="2:65" s="6" customFormat="1" ht="20.45" customHeight="1" x14ac:dyDescent="0.3">
      <c r="B325" s="109"/>
      <c r="C325" s="110"/>
      <c r="D325" s="110"/>
      <c r="E325" s="111" t="s">
        <v>1</v>
      </c>
      <c r="F325" s="149" t="s">
        <v>45</v>
      </c>
      <c r="G325" s="150"/>
      <c r="H325" s="150"/>
      <c r="I325" s="150"/>
      <c r="J325" s="110"/>
      <c r="K325" s="112">
        <v>1</v>
      </c>
      <c r="L325" s="110"/>
      <c r="M325" s="110"/>
      <c r="N325" s="110"/>
      <c r="O325" s="110"/>
      <c r="P325" s="110"/>
      <c r="Q325" s="110"/>
      <c r="R325" s="113"/>
      <c r="T325" s="114"/>
      <c r="U325" s="110"/>
      <c r="V325" s="110"/>
      <c r="W325" s="110"/>
      <c r="X325" s="110"/>
      <c r="Y325" s="110"/>
      <c r="Z325" s="110"/>
      <c r="AA325" s="115"/>
      <c r="AT325" s="116" t="s">
        <v>106</v>
      </c>
      <c r="AU325" s="116" t="s">
        <v>54</v>
      </c>
      <c r="AV325" s="6" t="s">
        <v>54</v>
      </c>
      <c r="AW325" s="6" t="s">
        <v>21</v>
      </c>
      <c r="AX325" s="6" t="s">
        <v>44</v>
      </c>
      <c r="AY325" s="116" t="s">
        <v>100</v>
      </c>
    </row>
    <row r="326" spans="2:65" s="7" customFormat="1" ht="20.45" customHeight="1" x14ac:dyDescent="0.3">
      <c r="B326" s="117"/>
      <c r="C326" s="118"/>
      <c r="D326" s="118"/>
      <c r="E326" s="119" t="s">
        <v>1</v>
      </c>
      <c r="F326" s="151" t="s">
        <v>107</v>
      </c>
      <c r="G326" s="152"/>
      <c r="H326" s="152"/>
      <c r="I326" s="152"/>
      <c r="J326" s="118"/>
      <c r="K326" s="120">
        <v>1</v>
      </c>
      <c r="L326" s="118"/>
      <c r="M326" s="118"/>
      <c r="N326" s="118"/>
      <c r="O326" s="118"/>
      <c r="P326" s="118"/>
      <c r="Q326" s="118"/>
      <c r="R326" s="121"/>
      <c r="T326" s="122"/>
      <c r="U326" s="118"/>
      <c r="V326" s="118"/>
      <c r="W326" s="118"/>
      <c r="X326" s="118"/>
      <c r="Y326" s="118"/>
      <c r="Z326" s="118"/>
      <c r="AA326" s="123"/>
      <c r="AT326" s="124" t="s">
        <v>106</v>
      </c>
      <c r="AU326" s="124" t="s">
        <v>54</v>
      </c>
      <c r="AV326" s="7" t="s">
        <v>105</v>
      </c>
      <c r="AW326" s="7" t="s">
        <v>21</v>
      </c>
      <c r="AX326" s="7" t="s">
        <v>45</v>
      </c>
      <c r="AY326" s="124" t="s">
        <v>100</v>
      </c>
    </row>
    <row r="327" spans="2:65" s="5" customFormat="1" ht="29.85" customHeight="1" x14ac:dyDescent="0.3">
      <c r="B327" s="91"/>
      <c r="C327" s="92"/>
      <c r="D327" s="101" t="s">
        <v>74</v>
      </c>
      <c r="E327" s="101"/>
      <c r="F327" s="101"/>
      <c r="G327" s="101"/>
      <c r="H327" s="101"/>
      <c r="I327" s="101"/>
      <c r="J327" s="101"/>
      <c r="K327" s="101"/>
      <c r="L327" s="101"/>
      <c r="M327" s="101"/>
      <c r="N327" s="158">
        <f>BK327</f>
        <v>0</v>
      </c>
      <c r="O327" s="159"/>
      <c r="P327" s="159"/>
      <c r="Q327" s="159"/>
      <c r="R327" s="94"/>
      <c r="T327" s="95"/>
      <c r="U327" s="92"/>
      <c r="V327" s="92"/>
      <c r="W327" s="96">
        <f>SUM(W328:W330)</f>
        <v>0</v>
      </c>
      <c r="X327" s="92"/>
      <c r="Y327" s="96">
        <f>SUM(Y328:Y330)</f>
        <v>0</v>
      </c>
      <c r="Z327" s="92"/>
      <c r="AA327" s="97">
        <f>SUM(AA328:AA330)</f>
        <v>0</v>
      </c>
      <c r="AR327" s="98" t="s">
        <v>115</v>
      </c>
      <c r="AT327" s="99" t="s">
        <v>43</v>
      </c>
      <c r="AU327" s="99" t="s">
        <v>45</v>
      </c>
      <c r="AY327" s="98" t="s">
        <v>100</v>
      </c>
      <c r="BK327" s="100">
        <f>SUM(BK328:BK330)</f>
        <v>0</v>
      </c>
    </row>
    <row r="328" spans="2:65" s="1" customFormat="1" ht="20.45" customHeight="1" x14ac:dyDescent="0.3">
      <c r="B328" s="73"/>
      <c r="C328" s="102" t="s">
        <v>270</v>
      </c>
      <c r="D328" s="102" t="s">
        <v>101</v>
      </c>
      <c r="E328" s="103" t="s">
        <v>271</v>
      </c>
      <c r="F328" s="153" t="s">
        <v>272</v>
      </c>
      <c r="G328" s="153"/>
      <c r="H328" s="153"/>
      <c r="I328" s="153"/>
      <c r="J328" s="104" t="s">
        <v>244</v>
      </c>
      <c r="K328" s="105">
        <v>1</v>
      </c>
      <c r="L328" s="154">
        <v>0</v>
      </c>
      <c r="M328" s="154"/>
      <c r="N328" s="155">
        <f>ROUND(L328*K328,2)</f>
        <v>0</v>
      </c>
      <c r="O328" s="155"/>
      <c r="P328" s="155"/>
      <c r="Q328" s="155"/>
      <c r="R328" s="76"/>
      <c r="T328" s="106" t="s">
        <v>1</v>
      </c>
      <c r="U328" s="29" t="s">
        <v>27</v>
      </c>
      <c r="V328" s="25"/>
      <c r="W328" s="107">
        <f>V328*K328</f>
        <v>0</v>
      </c>
      <c r="X328" s="107">
        <v>0</v>
      </c>
      <c r="Y328" s="107">
        <f>X328*K328</f>
        <v>0</v>
      </c>
      <c r="Z328" s="107">
        <v>0</v>
      </c>
      <c r="AA328" s="108">
        <f>Z328*K328</f>
        <v>0</v>
      </c>
      <c r="AR328" s="12" t="s">
        <v>245</v>
      </c>
      <c r="AT328" s="12" t="s">
        <v>101</v>
      </c>
      <c r="AU328" s="12" t="s">
        <v>54</v>
      </c>
      <c r="AY328" s="12" t="s">
        <v>100</v>
      </c>
      <c r="BE328" s="53">
        <f>IF(U328="základní",N328,0)</f>
        <v>0</v>
      </c>
      <c r="BF328" s="53">
        <f>IF(U328="snížená",N328,0)</f>
        <v>0</v>
      </c>
      <c r="BG328" s="53">
        <f>IF(U328="zákl. přenesená",N328,0)</f>
        <v>0</v>
      </c>
      <c r="BH328" s="53">
        <f>IF(U328="sníž. přenesená",N328,0)</f>
        <v>0</v>
      </c>
      <c r="BI328" s="53">
        <f>IF(U328="nulová",N328,0)</f>
        <v>0</v>
      </c>
      <c r="BJ328" s="12" t="s">
        <v>45</v>
      </c>
      <c r="BK328" s="53">
        <f>ROUND(L328*K328,2)</f>
        <v>0</v>
      </c>
      <c r="BL328" s="12" t="s">
        <v>245</v>
      </c>
      <c r="BM328" s="12" t="s">
        <v>390</v>
      </c>
    </row>
    <row r="329" spans="2:65" s="6" customFormat="1" ht="20.45" customHeight="1" x14ac:dyDescent="0.3">
      <c r="B329" s="109"/>
      <c r="C329" s="110"/>
      <c r="D329" s="110"/>
      <c r="E329" s="111" t="s">
        <v>1</v>
      </c>
      <c r="F329" s="149" t="s">
        <v>45</v>
      </c>
      <c r="G329" s="150"/>
      <c r="H329" s="150"/>
      <c r="I329" s="150"/>
      <c r="J329" s="110"/>
      <c r="K329" s="112">
        <v>1</v>
      </c>
      <c r="L329" s="110"/>
      <c r="M329" s="110"/>
      <c r="N329" s="110"/>
      <c r="O329" s="110"/>
      <c r="P329" s="110"/>
      <c r="Q329" s="110"/>
      <c r="R329" s="113"/>
      <c r="T329" s="114"/>
      <c r="U329" s="110"/>
      <c r="V329" s="110"/>
      <c r="W329" s="110"/>
      <c r="X329" s="110"/>
      <c r="Y329" s="110"/>
      <c r="Z329" s="110"/>
      <c r="AA329" s="115"/>
      <c r="AT329" s="116" t="s">
        <v>106</v>
      </c>
      <c r="AU329" s="116" t="s">
        <v>54</v>
      </c>
      <c r="AV329" s="6" t="s">
        <v>54</v>
      </c>
      <c r="AW329" s="6" t="s">
        <v>21</v>
      </c>
      <c r="AX329" s="6" t="s">
        <v>44</v>
      </c>
      <c r="AY329" s="116" t="s">
        <v>100</v>
      </c>
    </row>
    <row r="330" spans="2:65" s="7" customFormat="1" ht="20.45" customHeight="1" x14ac:dyDescent="0.3">
      <c r="B330" s="117"/>
      <c r="C330" s="118"/>
      <c r="D330" s="118"/>
      <c r="E330" s="119" t="s">
        <v>1</v>
      </c>
      <c r="F330" s="151" t="s">
        <v>107</v>
      </c>
      <c r="G330" s="152"/>
      <c r="H330" s="152"/>
      <c r="I330" s="152"/>
      <c r="J330" s="118"/>
      <c r="K330" s="120">
        <v>1</v>
      </c>
      <c r="L330" s="118"/>
      <c r="M330" s="118"/>
      <c r="N330" s="118"/>
      <c r="O330" s="118"/>
      <c r="P330" s="118"/>
      <c r="Q330" s="118"/>
      <c r="R330" s="121"/>
      <c r="T330" s="122"/>
      <c r="U330" s="118"/>
      <c r="V330" s="118"/>
      <c r="W330" s="118"/>
      <c r="X330" s="118"/>
      <c r="Y330" s="118"/>
      <c r="Z330" s="118"/>
      <c r="AA330" s="123"/>
      <c r="AT330" s="124" t="s">
        <v>106</v>
      </c>
      <c r="AU330" s="124" t="s">
        <v>54</v>
      </c>
      <c r="AV330" s="7" t="s">
        <v>105</v>
      </c>
      <c r="AW330" s="7" t="s">
        <v>21</v>
      </c>
      <c r="AX330" s="7" t="s">
        <v>45</v>
      </c>
      <c r="AY330" s="124" t="s">
        <v>100</v>
      </c>
    </row>
    <row r="331" spans="2:65" s="5" customFormat="1" ht="29.85" customHeight="1" x14ac:dyDescent="0.3">
      <c r="B331" s="91"/>
      <c r="C331" s="92"/>
      <c r="D331" s="101" t="s">
        <v>75</v>
      </c>
      <c r="E331" s="101"/>
      <c r="F331" s="101"/>
      <c r="G331" s="101"/>
      <c r="H331" s="101"/>
      <c r="I331" s="101"/>
      <c r="J331" s="101"/>
      <c r="K331" s="101"/>
      <c r="L331" s="101"/>
      <c r="M331" s="101"/>
      <c r="N331" s="158">
        <f>BK331</f>
        <v>0</v>
      </c>
      <c r="O331" s="159"/>
      <c r="P331" s="159"/>
      <c r="Q331" s="159"/>
      <c r="R331" s="94"/>
      <c r="T331" s="95"/>
      <c r="U331" s="92"/>
      <c r="V331" s="92"/>
      <c r="W331" s="96">
        <f>SUM(W332:W334)</f>
        <v>0</v>
      </c>
      <c r="X331" s="92"/>
      <c r="Y331" s="96">
        <f>SUM(Y332:Y334)</f>
        <v>0</v>
      </c>
      <c r="Z331" s="92"/>
      <c r="AA331" s="97">
        <f>SUM(AA332:AA334)</f>
        <v>0</v>
      </c>
      <c r="AR331" s="98" t="s">
        <v>115</v>
      </c>
      <c r="AT331" s="99" t="s">
        <v>43</v>
      </c>
      <c r="AU331" s="99" t="s">
        <v>45</v>
      </c>
      <c r="AY331" s="98" t="s">
        <v>100</v>
      </c>
      <c r="BK331" s="100">
        <f>SUM(BK332:BK334)</f>
        <v>0</v>
      </c>
    </row>
    <row r="332" spans="2:65" s="1" customFormat="1" ht="28.9" customHeight="1" x14ac:dyDescent="0.3">
      <c r="B332" s="73"/>
      <c r="C332" s="102" t="s">
        <v>273</v>
      </c>
      <c r="D332" s="102" t="s">
        <v>101</v>
      </c>
      <c r="E332" s="103" t="s">
        <v>274</v>
      </c>
      <c r="F332" s="153" t="s">
        <v>391</v>
      </c>
      <c r="G332" s="153"/>
      <c r="H332" s="153"/>
      <c r="I332" s="153"/>
      <c r="J332" s="104" t="s">
        <v>244</v>
      </c>
      <c r="K332" s="105">
        <v>1</v>
      </c>
      <c r="L332" s="154">
        <v>0</v>
      </c>
      <c r="M332" s="154"/>
      <c r="N332" s="155">
        <f>ROUND(L332*K332,2)</f>
        <v>0</v>
      </c>
      <c r="O332" s="155"/>
      <c r="P332" s="155"/>
      <c r="Q332" s="155"/>
      <c r="R332" s="76"/>
      <c r="T332" s="106" t="s">
        <v>1</v>
      </c>
      <c r="U332" s="29" t="s">
        <v>27</v>
      </c>
      <c r="V332" s="25"/>
      <c r="W332" s="107">
        <f>V332*K332</f>
        <v>0</v>
      </c>
      <c r="X332" s="107">
        <v>0</v>
      </c>
      <c r="Y332" s="107">
        <f>X332*K332</f>
        <v>0</v>
      </c>
      <c r="Z332" s="107">
        <v>0</v>
      </c>
      <c r="AA332" s="108">
        <f>Z332*K332</f>
        <v>0</v>
      </c>
      <c r="AR332" s="12" t="s">
        <v>245</v>
      </c>
      <c r="AT332" s="12" t="s">
        <v>101</v>
      </c>
      <c r="AU332" s="12" t="s">
        <v>54</v>
      </c>
      <c r="AY332" s="12" t="s">
        <v>100</v>
      </c>
      <c r="BE332" s="53">
        <f>IF(U332="základní",N332,0)</f>
        <v>0</v>
      </c>
      <c r="BF332" s="53">
        <f>IF(U332="snížená",N332,0)</f>
        <v>0</v>
      </c>
      <c r="BG332" s="53">
        <f>IF(U332="zákl. přenesená",N332,0)</f>
        <v>0</v>
      </c>
      <c r="BH332" s="53">
        <f>IF(U332="sníž. přenesená",N332,0)</f>
        <v>0</v>
      </c>
      <c r="BI332" s="53">
        <f>IF(U332="nulová",N332,0)</f>
        <v>0</v>
      </c>
      <c r="BJ332" s="12" t="s">
        <v>45</v>
      </c>
      <c r="BK332" s="53">
        <f>ROUND(L332*K332,2)</f>
        <v>0</v>
      </c>
      <c r="BL332" s="12" t="s">
        <v>245</v>
      </c>
      <c r="BM332" s="12" t="s">
        <v>392</v>
      </c>
    </row>
    <row r="333" spans="2:65" s="6" customFormat="1" ht="20.45" customHeight="1" x14ac:dyDescent="0.3">
      <c r="B333" s="109"/>
      <c r="C333" s="110"/>
      <c r="D333" s="110"/>
      <c r="E333" s="111" t="s">
        <v>1</v>
      </c>
      <c r="F333" s="149" t="s">
        <v>45</v>
      </c>
      <c r="G333" s="150"/>
      <c r="H333" s="150"/>
      <c r="I333" s="150"/>
      <c r="J333" s="110"/>
      <c r="K333" s="112">
        <v>1</v>
      </c>
      <c r="L333" s="110"/>
      <c r="M333" s="110"/>
      <c r="N333" s="110"/>
      <c r="O333" s="110"/>
      <c r="P333" s="110"/>
      <c r="Q333" s="110"/>
      <c r="R333" s="113"/>
      <c r="T333" s="114"/>
      <c r="U333" s="110"/>
      <c r="V333" s="110"/>
      <c r="W333" s="110"/>
      <c r="X333" s="110"/>
      <c r="Y333" s="110"/>
      <c r="Z333" s="110"/>
      <c r="AA333" s="115"/>
      <c r="AT333" s="116" t="s">
        <v>106</v>
      </c>
      <c r="AU333" s="116" t="s">
        <v>54</v>
      </c>
      <c r="AV333" s="6" t="s">
        <v>54</v>
      </c>
      <c r="AW333" s="6" t="s">
        <v>21</v>
      </c>
      <c r="AX333" s="6" t="s">
        <v>44</v>
      </c>
      <c r="AY333" s="116" t="s">
        <v>100</v>
      </c>
    </row>
    <row r="334" spans="2:65" s="7" customFormat="1" ht="20.45" customHeight="1" x14ac:dyDescent="0.3">
      <c r="B334" s="117"/>
      <c r="C334" s="118"/>
      <c r="D334" s="118"/>
      <c r="E334" s="119" t="s">
        <v>1</v>
      </c>
      <c r="F334" s="151" t="s">
        <v>107</v>
      </c>
      <c r="G334" s="152"/>
      <c r="H334" s="152"/>
      <c r="I334" s="152"/>
      <c r="J334" s="118"/>
      <c r="K334" s="120">
        <v>1</v>
      </c>
      <c r="L334" s="118"/>
      <c r="M334" s="118"/>
      <c r="N334" s="118"/>
      <c r="O334" s="118"/>
      <c r="P334" s="118"/>
      <c r="Q334" s="118"/>
      <c r="R334" s="121"/>
      <c r="T334" s="122"/>
      <c r="U334" s="118"/>
      <c r="V334" s="118"/>
      <c r="W334" s="118"/>
      <c r="X334" s="118"/>
      <c r="Y334" s="118"/>
      <c r="Z334" s="118"/>
      <c r="AA334" s="123"/>
      <c r="AT334" s="124" t="s">
        <v>106</v>
      </c>
      <c r="AU334" s="124" t="s">
        <v>54</v>
      </c>
      <c r="AV334" s="7" t="s">
        <v>105</v>
      </c>
      <c r="AW334" s="7" t="s">
        <v>21</v>
      </c>
      <c r="AX334" s="7" t="s">
        <v>45</v>
      </c>
      <c r="AY334" s="124" t="s">
        <v>100</v>
      </c>
    </row>
    <row r="335" spans="2:65" s="5" customFormat="1" ht="29.85" customHeight="1" x14ac:dyDescent="0.3">
      <c r="B335" s="91"/>
      <c r="C335" s="92"/>
      <c r="D335" s="101" t="s">
        <v>76</v>
      </c>
      <c r="E335" s="101"/>
      <c r="F335" s="101"/>
      <c r="G335" s="101"/>
      <c r="H335" s="101"/>
      <c r="I335" s="101"/>
      <c r="J335" s="101"/>
      <c r="K335" s="101"/>
      <c r="L335" s="101"/>
      <c r="M335" s="101"/>
      <c r="N335" s="158">
        <f>BK335</f>
        <v>0</v>
      </c>
      <c r="O335" s="159"/>
      <c r="P335" s="159"/>
      <c r="Q335" s="159"/>
      <c r="R335" s="94"/>
      <c r="T335" s="95"/>
      <c r="U335" s="92"/>
      <c r="V335" s="92"/>
      <c r="W335" s="96">
        <f>SUM(W336:W338)</f>
        <v>0</v>
      </c>
      <c r="X335" s="92"/>
      <c r="Y335" s="96">
        <f>SUM(Y336:Y338)</f>
        <v>0</v>
      </c>
      <c r="Z335" s="92"/>
      <c r="AA335" s="97">
        <f>SUM(AA336:AA338)</f>
        <v>0</v>
      </c>
      <c r="AR335" s="98" t="s">
        <v>115</v>
      </c>
      <c r="AT335" s="99" t="s">
        <v>43</v>
      </c>
      <c r="AU335" s="99" t="s">
        <v>45</v>
      </c>
      <c r="AY335" s="98" t="s">
        <v>100</v>
      </c>
      <c r="BK335" s="100">
        <f>SUM(BK336:BK338)</f>
        <v>0</v>
      </c>
    </row>
    <row r="336" spans="2:65" s="1" customFormat="1" ht="40.15" customHeight="1" x14ac:dyDescent="0.3">
      <c r="B336" s="73"/>
      <c r="C336" s="102" t="s">
        <v>275</v>
      </c>
      <c r="D336" s="102" t="s">
        <v>101</v>
      </c>
      <c r="E336" s="103" t="s">
        <v>276</v>
      </c>
      <c r="F336" s="153" t="s">
        <v>277</v>
      </c>
      <c r="G336" s="153"/>
      <c r="H336" s="153"/>
      <c r="I336" s="153"/>
      <c r="J336" s="104" t="s">
        <v>244</v>
      </c>
      <c r="K336" s="105">
        <v>1</v>
      </c>
      <c r="L336" s="154">
        <v>0</v>
      </c>
      <c r="M336" s="154"/>
      <c r="N336" s="155">
        <f>ROUND(L336*K336,2)</f>
        <v>0</v>
      </c>
      <c r="O336" s="155"/>
      <c r="P336" s="155"/>
      <c r="Q336" s="155"/>
      <c r="R336" s="76"/>
      <c r="T336" s="106" t="s">
        <v>1</v>
      </c>
      <c r="U336" s="29" t="s">
        <v>27</v>
      </c>
      <c r="V336" s="25"/>
      <c r="W336" s="107">
        <f>V336*K336</f>
        <v>0</v>
      </c>
      <c r="X336" s="107">
        <v>0</v>
      </c>
      <c r="Y336" s="107">
        <f>X336*K336</f>
        <v>0</v>
      </c>
      <c r="Z336" s="107">
        <v>0</v>
      </c>
      <c r="AA336" s="108">
        <f>Z336*K336</f>
        <v>0</v>
      </c>
      <c r="AR336" s="12" t="s">
        <v>245</v>
      </c>
      <c r="AT336" s="12" t="s">
        <v>101</v>
      </c>
      <c r="AU336" s="12" t="s">
        <v>54</v>
      </c>
      <c r="AY336" s="12" t="s">
        <v>100</v>
      </c>
      <c r="BE336" s="53">
        <f>IF(U336="základní",N336,0)</f>
        <v>0</v>
      </c>
      <c r="BF336" s="53">
        <f>IF(U336="snížená",N336,0)</f>
        <v>0</v>
      </c>
      <c r="BG336" s="53">
        <f>IF(U336="zákl. přenesená",N336,0)</f>
        <v>0</v>
      </c>
      <c r="BH336" s="53">
        <f>IF(U336="sníž. přenesená",N336,0)</f>
        <v>0</v>
      </c>
      <c r="BI336" s="53">
        <f>IF(U336="nulová",N336,0)</f>
        <v>0</v>
      </c>
      <c r="BJ336" s="12" t="s">
        <v>45</v>
      </c>
      <c r="BK336" s="53">
        <f>ROUND(L336*K336,2)</f>
        <v>0</v>
      </c>
      <c r="BL336" s="12" t="s">
        <v>245</v>
      </c>
      <c r="BM336" s="12" t="s">
        <v>393</v>
      </c>
    </row>
    <row r="337" spans="2:63" s="6" customFormat="1" ht="20.45" customHeight="1" x14ac:dyDescent="0.3">
      <c r="B337" s="109"/>
      <c r="C337" s="110"/>
      <c r="D337" s="110"/>
      <c r="E337" s="111" t="s">
        <v>1</v>
      </c>
      <c r="F337" s="149" t="s">
        <v>45</v>
      </c>
      <c r="G337" s="150"/>
      <c r="H337" s="150"/>
      <c r="I337" s="150"/>
      <c r="J337" s="110"/>
      <c r="K337" s="112">
        <v>1</v>
      </c>
      <c r="L337" s="110"/>
      <c r="M337" s="110"/>
      <c r="N337" s="110"/>
      <c r="O337" s="110"/>
      <c r="P337" s="110"/>
      <c r="Q337" s="110"/>
      <c r="R337" s="113"/>
      <c r="T337" s="114"/>
      <c r="U337" s="110"/>
      <c r="V337" s="110"/>
      <c r="W337" s="110"/>
      <c r="X337" s="110"/>
      <c r="Y337" s="110"/>
      <c r="Z337" s="110"/>
      <c r="AA337" s="115"/>
      <c r="AT337" s="116" t="s">
        <v>106</v>
      </c>
      <c r="AU337" s="116" t="s">
        <v>54</v>
      </c>
      <c r="AV337" s="6" t="s">
        <v>54</v>
      </c>
      <c r="AW337" s="6" t="s">
        <v>21</v>
      </c>
      <c r="AX337" s="6" t="s">
        <v>44</v>
      </c>
      <c r="AY337" s="116" t="s">
        <v>100</v>
      </c>
    </row>
    <row r="338" spans="2:63" s="7" customFormat="1" ht="20.45" customHeight="1" x14ac:dyDescent="0.3">
      <c r="B338" s="117"/>
      <c r="C338" s="118"/>
      <c r="D338" s="118"/>
      <c r="E338" s="119" t="s">
        <v>1</v>
      </c>
      <c r="F338" s="151" t="s">
        <v>107</v>
      </c>
      <c r="G338" s="152"/>
      <c r="H338" s="152"/>
      <c r="I338" s="152"/>
      <c r="J338" s="118"/>
      <c r="K338" s="120">
        <v>1</v>
      </c>
      <c r="L338" s="118"/>
      <c r="M338" s="118"/>
      <c r="N338" s="118"/>
      <c r="O338" s="118"/>
      <c r="P338" s="118"/>
      <c r="Q338" s="118"/>
      <c r="R338" s="121"/>
      <c r="T338" s="122"/>
      <c r="U338" s="118"/>
      <c r="V338" s="118"/>
      <c r="W338" s="118"/>
      <c r="X338" s="118"/>
      <c r="Y338" s="118"/>
      <c r="Z338" s="118"/>
      <c r="AA338" s="123"/>
      <c r="AT338" s="124" t="s">
        <v>106</v>
      </c>
      <c r="AU338" s="124" t="s">
        <v>54</v>
      </c>
      <c r="AV338" s="7" t="s">
        <v>105</v>
      </c>
      <c r="AW338" s="7" t="s">
        <v>21</v>
      </c>
      <c r="AX338" s="7" t="s">
        <v>45</v>
      </c>
      <c r="AY338" s="124" t="s">
        <v>100</v>
      </c>
    </row>
    <row r="339" spans="2:63" s="1" customFormat="1" ht="49.9" customHeight="1" x14ac:dyDescent="0.35">
      <c r="B339" s="24"/>
      <c r="C339" s="25"/>
      <c r="D339" s="93" t="s">
        <v>278</v>
      </c>
      <c r="E339" s="25"/>
      <c r="F339" s="25"/>
      <c r="G339" s="25"/>
      <c r="H339" s="25"/>
      <c r="I339" s="25"/>
      <c r="J339" s="25"/>
      <c r="K339" s="25"/>
      <c r="L339" s="25"/>
      <c r="M339" s="25"/>
      <c r="N339" s="146">
        <f>BK339</f>
        <v>0</v>
      </c>
      <c r="O339" s="147"/>
      <c r="P339" s="147"/>
      <c r="Q339" s="147"/>
      <c r="R339" s="26"/>
      <c r="T339" s="129"/>
      <c r="U339" s="36"/>
      <c r="V339" s="36"/>
      <c r="W339" s="36"/>
      <c r="X339" s="36"/>
      <c r="Y339" s="36"/>
      <c r="Z339" s="36"/>
      <c r="AA339" s="38"/>
      <c r="AT339" s="12" t="s">
        <v>43</v>
      </c>
      <c r="AU339" s="12" t="s">
        <v>44</v>
      </c>
      <c r="AY339" s="12" t="s">
        <v>279</v>
      </c>
      <c r="BK339" s="53">
        <v>0</v>
      </c>
    </row>
    <row r="340" spans="2:63" s="1" customFormat="1" ht="6.95" customHeight="1" x14ac:dyDescent="0.3">
      <c r="B340" s="39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1"/>
    </row>
  </sheetData>
  <mergeCells count="399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3:Q103"/>
    <mergeCell ref="D104:H104"/>
    <mergeCell ref="N104:Q104"/>
    <mergeCell ref="D105:H105"/>
    <mergeCell ref="N105:Q105"/>
    <mergeCell ref="D106:H106"/>
    <mergeCell ref="N106:Q106"/>
    <mergeCell ref="D107:H107"/>
    <mergeCell ref="N107:Q107"/>
    <mergeCell ref="D108:H108"/>
    <mergeCell ref="N108:Q108"/>
    <mergeCell ref="N109:Q109"/>
    <mergeCell ref="L111:Q111"/>
    <mergeCell ref="C117:Q117"/>
    <mergeCell ref="F119:P119"/>
    <mergeCell ref="F120:P120"/>
    <mergeCell ref="M122:P122"/>
    <mergeCell ref="M124:Q124"/>
    <mergeCell ref="M125:Q125"/>
    <mergeCell ref="F127:I127"/>
    <mergeCell ref="L127:M127"/>
    <mergeCell ref="N127:Q127"/>
    <mergeCell ref="F131:I131"/>
    <mergeCell ref="L131:M131"/>
    <mergeCell ref="N131:Q131"/>
    <mergeCell ref="F132:I132"/>
    <mergeCell ref="F133:I133"/>
    <mergeCell ref="F134:I134"/>
    <mergeCell ref="F135:I135"/>
    <mergeCell ref="F136:I136"/>
    <mergeCell ref="L136:M136"/>
    <mergeCell ref="N136:Q136"/>
    <mergeCell ref="F137:I137"/>
    <mergeCell ref="F138:I138"/>
    <mergeCell ref="F139:I139"/>
    <mergeCell ref="L139:M139"/>
    <mergeCell ref="N139:Q139"/>
    <mergeCell ref="F140:I140"/>
    <mergeCell ref="F141:I141"/>
    <mergeCell ref="F142:I142"/>
    <mergeCell ref="F143:I143"/>
    <mergeCell ref="F144:I144"/>
    <mergeCell ref="L144:M144"/>
    <mergeCell ref="N144:Q144"/>
    <mergeCell ref="F145:I145"/>
    <mergeCell ref="F146:I146"/>
    <mergeCell ref="F147:I147"/>
    <mergeCell ref="L147:M147"/>
    <mergeCell ref="N147:Q147"/>
    <mergeCell ref="F148:I148"/>
    <mergeCell ref="F149:I149"/>
    <mergeCell ref="F150:I150"/>
    <mergeCell ref="F151:I151"/>
    <mergeCell ref="F152:I152"/>
    <mergeCell ref="L152:M152"/>
    <mergeCell ref="N152:Q152"/>
    <mergeCell ref="F153:I153"/>
    <mergeCell ref="F154:I154"/>
    <mergeCell ref="F155:I155"/>
    <mergeCell ref="F156:I156"/>
    <mergeCell ref="F157:I157"/>
    <mergeCell ref="L157:M157"/>
    <mergeCell ref="N157:Q157"/>
    <mergeCell ref="F158:I158"/>
    <mergeCell ref="F159:I159"/>
    <mergeCell ref="F160:I160"/>
    <mergeCell ref="F161:I161"/>
    <mergeCell ref="F162:I162"/>
    <mergeCell ref="L162:M162"/>
    <mergeCell ref="N162:Q162"/>
    <mergeCell ref="F163:I163"/>
    <mergeCell ref="F164:I164"/>
    <mergeCell ref="F165:I165"/>
    <mergeCell ref="L165:M165"/>
    <mergeCell ref="N165:Q165"/>
    <mergeCell ref="F166:I166"/>
    <mergeCell ref="F167:I167"/>
    <mergeCell ref="F168:I168"/>
    <mergeCell ref="L168:M168"/>
    <mergeCell ref="N168:Q168"/>
    <mergeCell ref="F169:I169"/>
    <mergeCell ref="F170:I170"/>
    <mergeCell ref="F171:I171"/>
    <mergeCell ref="L171:M171"/>
    <mergeCell ref="N171:Q171"/>
    <mergeCell ref="F172:I172"/>
    <mergeCell ref="F173:I173"/>
    <mergeCell ref="F174:I174"/>
    <mergeCell ref="F176:I176"/>
    <mergeCell ref="L176:M176"/>
    <mergeCell ref="N176:Q176"/>
    <mergeCell ref="F177:I177"/>
    <mergeCell ref="F178:I178"/>
    <mergeCell ref="F179:I179"/>
    <mergeCell ref="F180:I180"/>
    <mergeCell ref="F181:I181"/>
    <mergeCell ref="L181:M181"/>
    <mergeCell ref="N181:Q181"/>
    <mergeCell ref="F182:I182"/>
    <mergeCell ref="F183:I183"/>
    <mergeCell ref="F184:I184"/>
    <mergeCell ref="F185:I185"/>
    <mergeCell ref="F186:I186"/>
    <mergeCell ref="L186:M186"/>
    <mergeCell ref="N186:Q186"/>
    <mergeCell ref="F187:I187"/>
    <mergeCell ref="F188:I188"/>
    <mergeCell ref="F189:I189"/>
    <mergeCell ref="F190:I190"/>
    <mergeCell ref="F191:I191"/>
    <mergeCell ref="L191:M191"/>
    <mergeCell ref="N191:Q191"/>
    <mergeCell ref="F192:I192"/>
    <mergeCell ref="F193:I193"/>
    <mergeCell ref="F194:I194"/>
    <mergeCell ref="F195:I195"/>
    <mergeCell ref="F196:I196"/>
    <mergeCell ref="L196:M196"/>
    <mergeCell ref="N196:Q196"/>
    <mergeCell ref="F197:I197"/>
    <mergeCell ref="F198:I198"/>
    <mergeCell ref="F199:I199"/>
    <mergeCell ref="L199:M199"/>
    <mergeCell ref="N199:Q199"/>
    <mergeCell ref="F200:I200"/>
    <mergeCell ref="F201:I201"/>
    <mergeCell ref="F202:I202"/>
    <mergeCell ref="F203:I203"/>
    <mergeCell ref="F204:I204"/>
    <mergeCell ref="F205:I205"/>
    <mergeCell ref="F206:I206"/>
    <mergeCell ref="L206:M206"/>
    <mergeCell ref="N206:Q206"/>
    <mergeCell ref="F207:I207"/>
    <mergeCell ref="F208:I208"/>
    <mergeCell ref="F209:I209"/>
    <mergeCell ref="F210:I210"/>
    <mergeCell ref="F211:I211"/>
    <mergeCell ref="F212:I212"/>
    <mergeCell ref="F213:I213"/>
    <mergeCell ref="F214:I214"/>
    <mergeCell ref="F215:I215"/>
    <mergeCell ref="F216:I216"/>
    <mergeCell ref="L216:M216"/>
    <mergeCell ref="N216:Q216"/>
    <mergeCell ref="F217:I217"/>
    <mergeCell ref="F218:I218"/>
    <mergeCell ref="F219:I219"/>
    <mergeCell ref="L219:M219"/>
    <mergeCell ref="N219:Q219"/>
    <mergeCell ref="F220:I220"/>
    <mergeCell ref="F221:I221"/>
    <mergeCell ref="F222:I222"/>
    <mergeCell ref="F223:I223"/>
    <mergeCell ref="F224:I224"/>
    <mergeCell ref="F225:I225"/>
    <mergeCell ref="L225:M225"/>
    <mergeCell ref="N225:Q225"/>
    <mergeCell ref="F226:I226"/>
    <mergeCell ref="F227:I227"/>
    <mergeCell ref="F229:I229"/>
    <mergeCell ref="L229:M229"/>
    <mergeCell ref="N229:Q229"/>
    <mergeCell ref="F230:I230"/>
    <mergeCell ref="F231:I231"/>
    <mergeCell ref="F232:I232"/>
    <mergeCell ref="L232:M232"/>
    <mergeCell ref="N232:Q232"/>
    <mergeCell ref="F233:I233"/>
    <mergeCell ref="F234:I234"/>
    <mergeCell ref="F235:I235"/>
    <mergeCell ref="L235:M235"/>
    <mergeCell ref="N235:Q235"/>
    <mergeCell ref="F236:I236"/>
    <mergeCell ref="F237:I237"/>
    <mergeCell ref="F238:I238"/>
    <mergeCell ref="L238:M238"/>
    <mergeCell ref="N238:Q238"/>
    <mergeCell ref="F239:I239"/>
    <mergeCell ref="F240:I240"/>
    <mergeCell ref="F241:I241"/>
    <mergeCell ref="L241:M241"/>
    <mergeCell ref="N241:Q241"/>
    <mergeCell ref="F242:I242"/>
    <mergeCell ref="F243:I243"/>
    <mergeCell ref="F244:I244"/>
    <mergeCell ref="L244:M244"/>
    <mergeCell ref="N244:Q244"/>
    <mergeCell ref="F245:I245"/>
    <mergeCell ref="F246:I246"/>
    <mergeCell ref="F247:I247"/>
    <mergeCell ref="L247:M247"/>
    <mergeCell ref="N247:Q247"/>
    <mergeCell ref="F248:I248"/>
    <mergeCell ref="F249:I249"/>
    <mergeCell ref="F250:I250"/>
    <mergeCell ref="L250:M250"/>
    <mergeCell ref="N250:Q250"/>
    <mergeCell ref="F251:I251"/>
    <mergeCell ref="F252:I252"/>
    <mergeCell ref="F253:I253"/>
    <mergeCell ref="L253:M253"/>
    <mergeCell ref="N253:Q253"/>
    <mergeCell ref="F254:I254"/>
    <mergeCell ref="F255:I255"/>
    <mergeCell ref="F256:I256"/>
    <mergeCell ref="L256:M256"/>
    <mergeCell ref="N256:Q256"/>
    <mergeCell ref="F257:I257"/>
    <mergeCell ref="F258:I258"/>
    <mergeCell ref="F259:I259"/>
    <mergeCell ref="L259:M259"/>
    <mergeCell ref="N259:Q259"/>
    <mergeCell ref="F260:I260"/>
    <mergeCell ref="F261:I261"/>
    <mergeCell ref="F262:I262"/>
    <mergeCell ref="L262:M262"/>
    <mergeCell ref="N262:Q262"/>
    <mergeCell ref="F263:I263"/>
    <mergeCell ref="F264:I264"/>
    <mergeCell ref="F265:I265"/>
    <mergeCell ref="L265:M265"/>
    <mergeCell ref="N265:Q265"/>
    <mergeCell ref="F266:I266"/>
    <mergeCell ref="F267:I267"/>
    <mergeCell ref="F268:I268"/>
    <mergeCell ref="L268:M268"/>
    <mergeCell ref="N268:Q268"/>
    <mergeCell ref="F269:I269"/>
    <mergeCell ref="F270:I270"/>
    <mergeCell ref="F272:I272"/>
    <mergeCell ref="L272:M272"/>
    <mergeCell ref="N272:Q272"/>
    <mergeCell ref="F275:I275"/>
    <mergeCell ref="L275:M275"/>
    <mergeCell ref="N275:Q275"/>
    <mergeCell ref="F276:I276"/>
    <mergeCell ref="F277:I277"/>
    <mergeCell ref="F278:I278"/>
    <mergeCell ref="L278:M278"/>
    <mergeCell ref="N278:Q278"/>
    <mergeCell ref="F279:I279"/>
    <mergeCell ref="F280:I280"/>
    <mergeCell ref="F281:I281"/>
    <mergeCell ref="L281:M281"/>
    <mergeCell ref="N281:Q281"/>
    <mergeCell ref="F282:I282"/>
    <mergeCell ref="F283:I283"/>
    <mergeCell ref="F284:I284"/>
    <mergeCell ref="L284:M284"/>
    <mergeCell ref="N284:Q284"/>
    <mergeCell ref="F285:I285"/>
    <mergeCell ref="L285:M285"/>
    <mergeCell ref="N285:Q285"/>
    <mergeCell ref="F286:I286"/>
    <mergeCell ref="F287:I287"/>
    <mergeCell ref="F288:I288"/>
    <mergeCell ref="L288:M288"/>
    <mergeCell ref="N288:Q288"/>
    <mergeCell ref="F289:I289"/>
    <mergeCell ref="F290:I290"/>
    <mergeCell ref="F291:I291"/>
    <mergeCell ref="L291:M291"/>
    <mergeCell ref="N291:Q291"/>
    <mergeCell ref="F292:I292"/>
    <mergeCell ref="F293:I293"/>
    <mergeCell ref="F294:I294"/>
    <mergeCell ref="L294:M294"/>
    <mergeCell ref="N294:Q294"/>
    <mergeCell ref="F295:I295"/>
    <mergeCell ref="F296:I296"/>
    <mergeCell ref="F299:I299"/>
    <mergeCell ref="L299:M299"/>
    <mergeCell ref="N299:Q299"/>
    <mergeCell ref="F300:I300"/>
    <mergeCell ref="F301:I301"/>
    <mergeCell ref="F302:I302"/>
    <mergeCell ref="L302:M302"/>
    <mergeCell ref="N302:Q302"/>
    <mergeCell ref="F303:I303"/>
    <mergeCell ref="F304:I304"/>
    <mergeCell ref="F306:I306"/>
    <mergeCell ref="L306:M306"/>
    <mergeCell ref="N306:Q306"/>
    <mergeCell ref="F307:I307"/>
    <mergeCell ref="F308:I308"/>
    <mergeCell ref="F309:I309"/>
    <mergeCell ref="L309:M309"/>
    <mergeCell ref="N309:Q309"/>
    <mergeCell ref="F310:I310"/>
    <mergeCell ref="F311:I311"/>
    <mergeCell ref="F312:I312"/>
    <mergeCell ref="L312:M312"/>
    <mergeCell ref="N312:Q312"/>
    <mergeCell ref="F313:I313"/>
    <mergeCell ref="F314:I314"/>
    <mergeCell ref="F315:I315"/>
    <mergeCell ref="L315:M315"/>
    <mergeCell ref="N315:Q315"/>
    <mergeCell ref="F316:I316"/>
    <mergeCell ref="F317:I317"/>
    <mergeCell ref="F318:I318"/>
    <mergeCell ref="L318:M318"/>
    <mergeCell ref="N318:Q318"/>
    <mergeCell ref="F319:I319"/>
    <mergeCell ref="F320:I320"/>
    <mergeCell ref="F321:I321"/>
    <mergeCell ref="L321:M321"/>
    <mergeCell ref="N321:Q321"/>
    <mergeCell ref="F333:I333"/>
    <mergeCell ref="F334:I334"/>
    <mergeCell ref="F336:I336"/>
    <mergeCell ref="L336:M336"/>
    <mergeCell ref="N336:Q336"/>
    <mergeCell ref="F322:I322"/>
    <mergeCell ref="F323:I323"/>
    <mergeCell ref="F324:I324"/>
    <mergeCell ref="L324:M324"/>
    <mergeCell ref="N324:Q324"/>
    <mergeCell ref="F325:I325"/>
    <mergeCell ref="F326:I326"/>
    <mergeCell ref="F328:I328"/>
    <mergeCell ref="L328:M328"/>
    <mergeCell ref="N328:Q328"/>
    <mergeCell ref="N339:Q339"/>
    <mergeCell ref="H1:K1"/>
    <mergeCell ref="S2:AC2"/>
    <mergeCell ref="F337:I337"/>
    <mergeCell ref="F338:I338"/>
    <mergeCell ref="N128:Q128"/>
    <mergeCell ref="N129:Q129"/>
    <mergeCell ref="N130:Q130"/>
    <mergeCell ref="N175:Q175"/>
    <mergeCell ref="N228:Q228"/>
    <mergeCell ref="N271:Q271"/>
    <mergeCell ref="N273:Q273"/>
    <mergeCell ref="N274:Q274"/>
    <mergeCell ref="N297:Q297"/>
    <mergeCell ref="N298:Q298"/>
    <mergeCell ref="N305:Q305"/>
    <mergeCell ref="N327:Q327"/>
    <mergeCell ref="N331:Q331"/>
    <mergeCell ref="N335:Q335"/>
    <mergeCell ref="F329:I329"/>
    <mergeCell ref="F330:I330"/>
    <mergeCell ref="F332:I332"/>
    <mergeCell ref="L332:M332"/>
    <mergeCell ref="N332:Q332"/>
  </mergeCells>
  <hyperlinks>
    <hyperlink ref="F1:G1" location="C2" display="1) Krycí list rozpočtu"/>
    <hyperlink ref="H1:K1" location="C86" display="2) Rekapitulace rozpočtu"/>
    <hyperlink ref="L1" location="C127" display="3) Rozpočet"/>
    <hyperlink ref="S1:T1" location="'Rekapitulace stavby'!C2" display="Rekapitulace stavby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ÚSEK 2 - NTZ 06 Horkovod,...</vt:lpstr>
      <vt:lpstr>'ÚSEK 2 - NTZ 06 Horkovod,...'!Názvy_tisku</vt:lpstr>
      <vt:lpstr>'ÚSEK 2 - NTZ 06 Horkovod,...'!Oblast_tisku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Pavel-HP\Pavel</dc:creator>
  <cp:lastModifiedBy>Racín Jan (racin)</cp:lastModifiedBy>
  <cp:lastPrinted>2017-04-26T19:16:35Z</cp:lastPrinted>
  <dcterms:created xsi:type="dcterms:W3CDTF">2017-04-26T19:12:07Z</dcterms:created>
  <dcterms:modified xsi:type="dcterms:W3CDTF">2017-05-17T10:17:58Z</dcterms:modified>
</cp:coreProperties>
</file>