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755" windowHeight="14595" activeTab="0"/>
  </bookViews>
  <sheets>
    <sheet name="1.PLC" sheetId="1" r:id="rId1"/>
    <sheet name="2.Velín" sheetId="2" r:id="rId2"/>
    <sheet name="3.Rozvaděče" sheetId="3" r:id="rId3"/>
    <sheet name="4.Práce" sheetId="4" r:id="rId4"/>
    <sheet name="5.Kabely" sheetId="5" r:id="rId5"/>
  </sheets>
  <definedNames>
    <definedName name="_xlnm.Print_Titles" localSheetId="0">'1.PLC'!$1:$3</definedName>
    <definedName name="_xlnm.Print_Titles" localSheetId="1">'2.Velín'!$1:$3</definedName>
    <definedName name="_xlnm.Print_Titles" localSheetId="2">'3.Rozvaděče'!$1:$3</definedName>
    <definedName name="_xlnm.Print_Titles" localSheetId="3">'4.Práce'!$1:$3</definedName>
    <definedName name="_xlnm.Print_Area" localSheetId="0">'1.PLC'!$A$1:$E$130</definedName>
    <definedName name="_xlnm.Print_Area" localSheetId="1">'2.Velín'!$A$1:$E$72</definedName>
    <definedName name="_xlnm.Print_Area" localSheetId="2">'3.Rozvaděče'!$A$1:$E$362</definedName>
    <definedName name="_xlnm.Print_Area" localSheetId="3">'4.Práce'!$A$1:$E$27</definedName>
    <definedName name="_xlnm.Print_Area" localSheetId="4">'5.Kabely'!$A$1:$H$228</definedName>
  </definedNames>
  <calcPr fullCalcOnLoad="1"/>
</workbook>
</file>

<file path=xl/sharedStrings.xml><?xml version="1.0" encoding="utf-8"?>
<sst xmlns="http://schemas.openxmlformats.org/spreadsheetml/2006/main" count="1497" uniqueCount="267">
  <si>
    <t>Moury</t>
  </si>
  <si>
    <t>Drtírna</t>
  </si>
  <si>
    <t>Prádlo</t>
  </si>
  <si>
    <t>Velín</t>
  </si>
  <si>
    <t>celkem</t>
  </si>
  <si>
    <t>Třidírna</t>
  </si>
  <si>
    <t>Nakládací zásobník</t>
  </si>
  <si>
    <t>Hlubinný zásobník</t>
  </si>
  <si>
    <t>zdroj 230 VAC / 5 VDC, 10 A</t>
  </si>
  <si>
    <t>synchronizační kabel FO, 1 m</t>
  </si>
  <si>
    <t>synchronizační modul, 10 m</t>
  </si>
  <si>
    <t>19" skříň 2000x600x1000, prosklená</t>
  </si>
  <si>
    <t>komfortní rukojeť s půlválc. vložkou</t>
  </si>
  <si>
    <t>schránka na dokumentaci 455 mm, plech</t>
  </si>
  <si>
    <t>svítidlo 26W s IR čidlem</t>
  </si>
  <si>
    <t>ostatní příslušenství skříně 20% z ceny</t>
  </si>
  <si>
    <t>čtyřjádrový procesor, min. 3,7 GHz</t>
  </si>
  <si>
    <t>profesionální pracovní stanice</t>
  </si>
  <si>
    <t>RAM min. 8 GB</t>
  </si>
  <si>
    <t>HDD min. 500 GB</t>
  </si>
  <si>
    <t>Windows 7 Professional</t>
  </si>
  <si>
    <t>PC pro vizualizaci</t>
  </si>
  <si>
    <t>čtyřjádrový procesor, min. 3,1 GHz</t>
  </si>
  <si>
    <t>RAID 1, min. 2x 1 TB</t>
  </si>
  <si>
    <t>on-site servis do 4 hodin, 5 let</t>
  </si>
  <si>
    <t xml:space="preserve">MS Windows Server 2008 R2 </t>
  </si>
  <si>
    <t>OPC server</t>
  </si>
  <si>
    <t>historizační server licence, 500 Tags</t>
  </si>
  <si>
    <t>historizační klient licence</t>
  </si>
  <si>
    <t>WW CAL with MS SQL SQL CAL Runtime</t>
  </si>
  <si>
    <t>vizual. runtime licence, 60k Tags</t>
  </si>
  <si>
    <t>42U, RAL7035</t>
  </si>
  <si>
    <t>Server historizační</t>
  </si>
  <si>
    <t>Stávající IS PC</t>
  </si>
  <si>
    <t>PDU napájecí jednotka, monitorovaná</t>
  </si>
  <si>
    <t>Obrazová stěna</t>
  </si>
  <si>
    <t>systémové příslušenství 19"</t>
  </si>
  <si>
    <t>grafická karta, 4 nativní DVI</t>
  </si>
  <si>
    <t>rozvaděč oboustranný 2000x1200x500</t>
  </si>
  <si>
    <t>paměťová karta, 128kB</t>
  </si>
  <si>
    <t>decentrální komunikační jednotka, průmyslový ethernet pro max. 12 modulů</t>
  </si>
  <si>
    <t>40-pin konektor, pružinové svorky</t>
  </si>
  <si>
    <t>IO modul, 32xDO, 24 VDC, 0,5 A</t>
  </si>
  <si>
    <t>IO modul, 32xDI, 24 VDC</t>
  </si>
  <si>
    <t>IO modul, 8xAI 4 až 20 mA, 16 bit</t>
  </si>
  <si>
    <t>IO modul, 8xAO 4 až 20 mA, 12 bit</t>
  </si>
  <si>
    <t>základová deska, 2x9 slotů</t>
  </si>
  <si>
    <t>komunikační procesor, 2x ethernet 10/100 MBIT/S</t>
  </si>
  <si>
    <t>komunikační procesor, 2 port industrial ethernet, PCI express</t>
  </si>
  <si>
    <t>systémová lišta, max. 12 modulů</t>
  </si>
  <si>
    <t>HW Firewall</t>
  </si>
  <si>
    <t>KVM extender 2xDVI+USB,1920x1200 / 60m, USB 2.0 , 1x CATx, transparentní</t>
  </si>
  <si>
    <t>KVM extender DVI+USB,1920x1200/60m, USB 2.0  , 1x CATx, transparentní</t>
  </si>
  <si>
    <t>Velín (sál Diama)</t>
  </si>
  <si>
    <t>Inženýrské pracoviště</t>
  </si>
  <si>
    <t>SSW - vývojová verze vizualizace</t>
  </si>
  <si>
    <t>SSW - vývojová verze PLC</t>
  </si>
  <si>
    <t>Montáž</t>
  </si>
  <si>
    <t>profesionální LCD monitor 27", Full HD, jas 300 cd/m², 16,7 mil. barev</t>
  </si>
  <si>
    <t>profesionální LCD monitor 22", Full HD, jas 250 cd/m², 16,7 mil. barev</t>
  </si>
  <si>
    <t>desktop PC, CPU 3,4 GHz, 8 GB RAM, 1 TB HDD, Windows 7 Professional</t>
  </si>
  <si>
    <t>polohovatelný stojan na monitor (otáčení 360°, naklápění, vyvýšení)</t>
  </si>
  <si>
    <t>ASW (plně funkční ke stávající technologii)</t>
  </si>
  <si>
    <t>Realizační projektová dokumentace celého řídícího systému</t>
  </si>
  <si>
    <t>Montáže PLC do rozvaděčů</t>
  </si>
  <si>
    <t>Montáže skříní na stavbě</t>
  </si>
  <si>
    <t>Oživování na stavbě</t>
  </si>
  <si>
    <t>Inženýring</t>
  </si>
  <si>
    <t>Dokumentace skutečného provedení</t>
  </si>
  <si>
    <t>Výchozí revizní zprávy elektro a atesty</t>
  </si>
  <si>
    <t>Komplexní zkoušky</t>
  </si>
  <si>
    <t>Balení a doprava</t>
  </si>
  <si>
    <t>množství</t>
  </si>
  <si>
    <t>popis</t>
  </si>
  <si>
    <t>cena / m.j.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</si>
  <si>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</si>
  <si>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</si>
  <si>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</si>
  <si>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</si>
  <si>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</si>
  <si>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</si>
  <si>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</si>
  <si>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</si>
  <si>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</si>
  <si>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</si>
  <si>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</si>
  <si>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</si>
  <si>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</si>
  <si>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</si>
  <si>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</si>
  <si>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</si>
  <si>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</si>
  <si>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OPC klient, redundant</t>
  </si>
  <si>
    <t>2.1</t>
  </si>
  <si>
    <t>2.2</t>
  </si>
  <si>
    <t>2.3</t>
  </si>
  <si>
    <t>2.4</t>
  </si>
  <si>
    <t>2.5</t>
  </si>
  <si>
    <t>18</t>
  </si>
  <si>
    <t>19</t>
  </si>
  <si>
    <t>20</t>
  </si>
  <si>
    <t>21</t>
  </si>
  <si>
    <t>22</t>
  </si>
  <si>
    <t>23</t>
  </si>
  <si>
    <t>24</t>
  </si>
  <si>
    <t>25</t>
  </si>
  <si>
    <t xml:space="preserve">1.1 </t>
  </si>
  <si>
    <t xml:space="preserve">1.2 </t>
  </si>
  <si>
    <t xml:space="preserve">1.3 </t>
  </si>
  <si>
    <t xml:space="preserve">1.4 </t>
  </si>
  <si>
    <t xml:space="preserve">1.5 </t>
  </si>
  <si>
    <t xml:space="preserve">1.6 </t>
  </si>
  <si>
    <t xml:space="preserve">1.7 </t>
  </si>
  <si>
    <t xml:space="preserve">1.8 </t>
  </si>
  <si>
    <t>2. VELÍN HW</t>
  </si>
  <si>
    <t>3. ROZVADĚČE</t>
  </si>
  <si>
    <t>3.1</t>
  </si>
  <si>
    <t>3.2</t>
  </si>
  <si>
    <t>3.3</t>
  </si>
  <si>
    <t>3.4</t>
  </si>
  <si>
    <t>3.5</t>
  </si>
  <si>
    <t>3.6</t>
  </si>
  <si>
    <t>3.7</t>
  </si>
  <si>
    <t>3.8</t>
  </si>
  <si>
    <t>rozvaděč oboustranný 1800x1200x500</t>
  </si>
  <si>
    <t>rozvaděč jednostranný 2000x1200x400</t>
  </si>
  <si>
    <t>ostatní příslušenství skříní 20% z ceny</t>
  </si>
  <si>
    <t>bočnice sada 2 ks, 1800x500</t>
  </si>
  <si>
    <t>bočnice sada 2 ks, 2000x500</t>
  </si>
  <si>
    <t>bočnice sada 2 ks, 2000x400</t>
  </si>
  <si>
    <t>podstavec komplet, 200x1200x500</t>
  </si>
  <si>
    <t>podstavec komplet, 200x1200x400</t>
  </si>
  <si>
    <t>spojovací sada pro řadovou zástavbu</t>
  </si>
  <si>
    <t>komfortní rukojeť s půlválcovou vložkou</t>
  </si>
  <si>
    <t>propojovací kabel svítidla, 1 m</t>
  </si>
  <si>
    <t>CPU, 32 MB RAM, pro redundanci</t>
  </si>
  <si>
    <t>4.1</t>
  </si>
  <si>
    <t>4. PRÁCE</t>
  </si>
  <si>
    <t>Aplikační SW pro PLC</t>
  </si>
  <si>
    <t>Aplikační SW pro vizualizaci</t>
  </si>
  <si>
    <t>4.2</t>
  </si>
  <si>
    <t>4.3</t>
  </si>
  <si>
    <t>1. ŘÍDÍCÍ SYSTÉM HW</t>
  </si>
  <si>
    <t>Ostatní</t>
  </si>
  <si>
    <t>Přesun</t>
  </si>
  <si>
    <t>Školení obsluh v délce 10 prac. dní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</si>
  <si>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</si>
  <si>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</si>
  <si>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</si>
  <si>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</si>
  <si>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</si>
  <si>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</si>
  <si>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</si>
  <si>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</si>
  <si>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</si>
  <si>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</si>
  <si>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</si>
  <si>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</si>
  <si>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</si>
  <si>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</si>
  <si>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</si>
  <si>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UPS 24VDC, 20A, ethernet</t>
  </si>
  <si>
    <t xml:space="preserve">DIN lišty TS 35 - 2m </t>
  </si>
  <si>
    <t>profesionální LCD displej  46" pro 
obrazové stěny</t>
  </si>
  <si>
    <t>nástěnný držák pro bezrámečkové 
displeje</t>
  </si>
  <si>
    <t>příslušenství, instalační materiál</t>
  </si>
  <si>
    <t>montáž</t>
  </si>
  <si>
    <t>montážní rám</t>
  </si>
  <si>
    <t>hlavní vypínač 3P/25A, uzamykatelný</t>
  </si>
  <si>
    <t>pojistkový odpojovač STI, 1P</t>
  </si>
  <si>
    <t>pojistky do pojistkového odpojovače 20A gG</t>
  </si>
  <si>
    <t>jistič C6A/2P</t>
  </si>
  <si>
    <t>bateriový modul 7 Ah</t>
  </si>
  <si>
    <t>zásuvka  na DIN lištu 230 VAC</t>
  </si>
  <si>
    <t>zdroj  24 VDC, 20A</t>
  </si>
  <si>
    <t xml:space="preserve">vodič propojovací (ks/100m) H05V-K 0,5 mm </t>
  </si>
  <si>
    <t xml:space="preserve">vodič propojovací (ks/100m) H05V-K 1 mm </t>
  </si>
  <si>
    <t xml:space="preserve">vodič propojovací (ks/100m) H05V-K 2,5 mm </t>
  </si>
  <si>
    <t>návlečky na vodiče (max. 2,5 mm) popsané plotrem</t>
  </si>
  <si>
    <t>kanály v 80mm, š 25 až 100mm (ks/2m) T1-EF</t>
  </si>
  <si>
    <t xml:space="preserve">převodník prokluz </t>
  </si>
  <si>
    <t xml:space="preserve">převodník pozistor </t>
  </si>
  <si>
    <t xml:space="preserve">Propojovací skříňka na AI/AO a vývodky </t>
  </si>
  <si>
    <t>Materiál pro přepojování ve stykovně</t>
  </si>
  <si>
    <t>Materiál</t>
  </si>
  <si>
    <t>Položka</t>
  </si>
  <si>
    <t>Popis</t>
  </si>
  <si>
    <t>Typ</t>
  </si>
  <si>
    <t>Množství</t>
  </si>
  <si>
    <t>Jednotková</t>
  </si>
  <si>
    <t>Cena celkem</t>
  </si>
  <si>
    <t>(Kč)</t>
  </si>
  <si>
    <t>Kabely - prádlo</t>
  </si>
  <si>
    <t>Kabel</t>
  </si>
  <si>
    <t>JYTY-O 19x1</t>
  </si>
  <si>
    <t>m</t>
  </si>
  <si>
    <t>CMFM-O 7x1</t>
  </si>
  <si>
    <t>CMFM-O 19x1</t>
  </si>
  <si>
    <t>Kabelový štítek</t>
  </si>
  <si>
    <t>nerezový</t>
  </si>
  <si>
    <t>ks</t>
  </si>
  <si>
    <t>Kabelová příchytka</t>
  </si>
  <si>
    <t>SONAP 14-28</t>
  </si>
  <si>
    <t>SONAP 29-40</t>
  </si>
  <si>
    <t>Kabelový rošt</t>
  </si>
  <si>
    <t>rošt sonapkový 300mm</t>
  </si>
  <si>
    <t>L profil žárově zinkovaný (0,83 kg/m)</t>
  </si>
  <si>
    <t>Požární utěsnění</t>
  </si>
  <si>
    <t>m2</t>
  </si>
  <si>
    <t>Označení vodičů</t>
  </si>
  <si>
    <t>Kabely - drtírna</t>
  </si>
  <si>
    <t>JYTY-O 30x1</t>
  </si>
  <si>
    <t>Kabely - hlubinný zásobník</t>
  </si>
  <si>
    <t>Kabely - nakládací zásobník</t>
  </si>
  <si>
    <t>Kabely - moury</t>
  </si>
  <si>
    <t>Kabely - třídírna</t>
  </si>
  <si>
    <t>SONAP 41-54</t>
  </si>
  <si>
    <t>Kabely - velín</t>
  </si>
  <si>
    <t>cena (Kč)</t>
  </si>
  <si>
    <t>744 74-1110</t>
  </si>
  <si>
    <t>Montáž kabelů JYTY 19x1 + demontáž a likvidace stávajících kabelů</t>
  </si>
  <si>
    <t>744 74-1210</t>
  </si>
  <si>
    <t>Montáž kabelů CMFM 7x1 + demontáž a likvidace stávajících kabelů</t>
  </si>
  <si>
    <t>744 74-1230</t>
  </si>
  <si>
    <t>Montáž kabelů CMFM 19x1 + demontáž a likvidace stávajících kabelů</t>
  </si>
  <si>
    <t>746 21-2110</t>
  </si>
  <si>
    <t>Demontáž/montáž vodičů na svorkovnici do 2,5 mm2</t>
  </si>
  <si>
    <t>743 59-1211</t>
  </si>
  <si>
    <t>Montáž příchytek kovových SONAP do průměru 40 mm</t>
  </si>
  <si>
    <t>745 90-1200</t>
  </si>
  <si>
    <t>Označování štítkem</t>
  </si>
  <si>
    <t>749 21-2231</t>
  </si>
  <si>
    <t>Montáž požárního utěsnění ve stropním průchodu do tl.200mm</t>
  </si>
  <si>
    <t>743 53-3110</t>
  </si>
  <si>
    <t>Montáž uchycovacích prvků atypických se zhotovením</t>
  </si>
  <si>
    <t>kg</t>
  </si>
  <si>
    <t>743 54-2211</t>
  </si>
  <si>
    <t>Montáž roštů atypických ostatních do šířky 400 mm</t>
  </si>
  <si>
    <t>Označování vodičů</t>
  </si>
  <si>
    <t>744 74-1120</t>
  </si>
  <si>
    <t>Montáž kabelů JYTY 30x1 + demontáž a likvidace stávajících kabelů</t>
  </si>
  <si>
    <t>749 21-2222</t>
  </si>
  <si>
    <t>Montáž požárního utěsnění ve stěnovém průchodu do tl.300mm</t>
  </si>
  <si>
    <t>Doprava</t>
  </si>
  <si>
    <t>Prořez</t>
  </si>
  <si>
    <t>PPV pro montáže</t>
  </si>
  <si>
    <t>Kompletační činnost (dodavatelská dokumentace, prohlášení o shodě, skutečné provedení v ruce)</t>
  </si>
  <si>
    <t>svorka napájení 230VAC šedá, modrá 0,08-4mm</t>
  </si>
  <si>
    <t>svorka napájení 230VAC zeleno-žlutá 0,08-4mm</t>
  </si>
  <si>
    <t>pojistková svorka se sign. LED, 24VDC 0,08-4mm</t>
  </si>
  <si>
    <t>svorka napájení 24VDC 0,08-2,5mm</t>
  </si>
  <si>
    <t>svorka AI/AO 0,08-2,5mm</t>
  </si>
  <si>
    <t>svorka DI/DO 0,08-2,5mm</t>
  </si>
  <si>
    <t>příslušenství svorkovnic</t>
  </si>
  <si>
    <t>relé 230VAC, 1P</t>
  </si>
  <si>
    <t>relé 24VDC, 1P</t>
  </si>
  <si>
    <t>Svorka AI/AO 0,08-2,5mm</t>
  </si>
  <si>
    <t>Svorka DI/DO 0,08-2,5mm</t>
  </si>
  <si>
    <t>Příslušenství svorkovnic</t>
  </si>
  <si>
    <t>přepěťová ochrana 2P II.st.</t>
  </si>
  <si>
    <t xml:space="preserve">relé 230VAC, 1P </t>
  </si>
  <si>
    <t>L 25X1.25</t>
  </si>
  <si>
    <t>Vedlejší a ostatní náklady</t>
  </si>
  <si>
    <t>sada</t>
  </si>
  <si>
    <t>Materiál podružný nespecifikovaný</t>
  </si>
  <si>
    <t>Vedlejčí náklady (zkoušky, komplexní zkoušky, zařízení staveniště, inženýring, ...)</t>
  </si>
  <si>
    <t>odkud - kam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</si>
</sst>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&quot;Kč&quot;"/>
    <numFmt numFmtId="166" formatCode="_-[$€-2]\ * #,##0.00_-;\-[$€-2]\ * #,##0.00_-;_-[$€-2]\ * &quot;-&quot;??_-;_-@_-"/>
    <numFmt numFmtId="167" formatCode="#,##0\ &quot;Kč&quot;"/>
    <numFmt numFmtId="168" formatCode="0&quot; ks&quot;"/>
    <numFmt numFmtId="169" formatCode="#,##0\ _K_č"/>
    <numFmt numFmtId="170" formatCode="0&quot; sada&quot;"/>
    <numFmt numFmtId="171" formatCode="#,##0.00__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b/>
      <sz val="16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30" fillId="0" borderId="0" xfId="0" applyFont="1" applyAlignment="1">
      <alignment vertical="top" wrapText="1"/>
    </xf>
    <xf numFmtId="0" fontId="30" fillId="0" borderId="0" xfId="0" applyFont="1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47" fillId="0" borderId="0" xfId="0" applyFont="1" applyAlignment="1">
      <alignment horizontal="left" vertical="top" wrapText="1" indent="1"/>
    </xf>
    <xf numFmtId="0" fontId="0" fillId="33" borderId="0" xfId="0" applyFill="1" applyAlignment="1">
      <alignment vertical="top"/>
    </xf>
    <xf numFmtId="0" fontId="30" fillId="33" borderId="0" xfId="0" applyFont="1" applyFill="1" applyAlignment="1">
      <alignment vertical="top" wrapText="1"/>
    </xf>
    <xf numFmtId="49" fontId="0" fillId="0" borderId="0" xfId="0" applyNumberFormat="1" applyAlignment="1">
      <alignment vertical="top"/>
    </xf>
    <xf numFmtId="49" fontId="30" fillId="33" borderId="0" xfId="0" applyNumberFormat="1" applyFont="1" applyFill="1" applyAlignment="1">
      <alignment vertical="top"/>
    </xf>
    <xf numFmtId="168" fontId="0" fillId="0" borderId="0" xfId="0" applyNumberFormat="1" applyAlignment="1">
      <alignment vertical="top"/>
    </xf>
    <xf numFmtId="168" fontId="0" fillId="33" borderId="0" xfId="0" applyNumberFormat="1" applyFill="1" applyAlignment="1">
      <alignment vertical="top"/>
    </xf>
    <xf numFmtId="49" fontId="48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horizontal="left" vertical="top"/>
    </xf>
    <xf numFmtId="167" fontId="0" fillId="0" borderId="0" xfId="0" applyNumberFormat="1" applyAlignment="1">
      <alignment vertical="top"/>
    </xf>
    <xf numFmtId="167" fontId="0" fillId="33" borderId="0" xfId="0" applyNumberFormat="1" applyFill="1" applyAlignment="1">
      <alignment vertical="top"/>
    </xf>
    <xf numFmtId="169" fontId="0" fillId="33" borderId="0" xfId="0" applyNumberFormat="1" applyFill="1" applyAlignment="1">
      <alignment vertical="top"/>
    </xf>
    <xf numFmtId="169" fontId="0" fillId="0" borderId="0" xfId="0" applyNumberFormat="1" applyAlignment="1">
      <alignment vertical="top"/>
    </xf>
    <xf numFmtId="167" fontId="30" fillId="0" borderId="0" xfId="0" applyNumberFormat="1" applyFont="1" applyAlignment="1">
      <alignment vertical="top"/>
    </xf>
    <xf numFmtId="170" fontId="0" fillId="0" borderId="0" xfId="0" applyNumberFormat="1" applyAlignment="1">
      <alignment vertical="top"/>
    </xf>
    <xf numFmtId="0" fontId="47" fillId="0" borderId="0" xfId="0" applyFont="1" applyAlignment="1">
      <alignment vertical="top" wrapText="1"/>
    </xf>
    <xf numFmtId="0" fontId="30" fillId="0" borderId="0" xfId="0" applyNumberFormat="1" applyFont="1" applyAlignment="1">
      <alignment horizontal="right" vertical="top"/>
    </xf>
    <xf numFmtId="0" fontId="3" fillId="0" borderId="0" xfId="47" applyFont="1">
      <alignment/>
      <protection/>
    </xf>
    <xf numFmtId="0" fontId="4" fillId="0" borderId="0" xfId="47" applyFont="1">
      <alignment/>
      <protection/>
    </xf>
    <xf numFmtId="0" fontId="2" fillId="0" borderId="0" xfId="47">
      <alignment/>
      <protection/>
    </xf>
    <xf numFmtId="0" fontId="2" fillId="0" borderId="10" xfId="47" applyBorder="1">
      <alignment/>
      <protection/>
    </xf>
    <xf numFmtId="0" fontId="2" fillId="0" borderId="11" xfId="47" applyBorder="1">
      <alignment/>
      <protection/>
    </xf>
    <xf numFmtId="0" fontId="2" fillId="0" borderId="12" xfId="47" applyBorder="1">
      <alignment/>
      <protection/>
    </xf>
    <xf numFmtId="0" fontId="2" fillId="0" borderId="12" xfId="47" applyBorder="1" applyAlignment="1">
      <alignment wrapText="1"/>
      <protection/>
    </xf>
    <xf numFmtId="0" fontId="2" fillId="0" borderId="13" xfId="47" applyBorder="1">
      <alignment/>
      <protection/>
    </xf>
    <xf numFmtId="0" fontId="2" fillId="0" borderId="14" xfId="47" applyBorder="1">
      <alignment/>
      <protection/>
    </xf>
    <xf numFmtId="0" fontId="2" fillId="0" borderId="15" xfId="47" applyBorder="1">
      <alignment/>
      <protection/>
    </xf>
    <xf numFmtId="0" fontId="2" fillId="0" borderId="16" xfId="47" applyBorder="1">
      <alignment/>
      <protection/>
    </xf>
    <xf numFmtId="0" fontId="2" fillId="0" borderId="17" xfId="47" applyBorder="1">
      <alignment/>
      <protection/>
    </xf>
    <xf numFmtId="0" fontId="2" fillId="0" borderId="18" xfId="47" applyBorder="1">
      <alignment/>
      <protection/>
    </xf>
    <xf numFmtId="0" fontId="2" fillId="0" borderId="19" xfId="47" applyBorder="1">
      <alignment/>
      <protection/>
    </xf>
    <xf numFmtId="0" fontId="2" fillId="0" borderId="20" xfId="47" applyBorder="1">
      <alignment/>
      <protection/>
    </xf>
    <xf numFmtId="0" fontId="4" fillId="0" borderId="20" xfId="47" applyFont="1" applyBorder="1">
      <alignment/>
      <protection/>
    </xf>
    <xf numFmtId="0" fontId="2" fillId="0" borderId="21" xfId="47" applyBorder="1">
      <alignment/>
      <protection/>
    </xf>
    <xf numFmtId="171" fontId="2" fillId="0" borderId="21" xfId="47" applyNumberFormat="1" applyBorder="1">
      <alignment/>
      <protection/>
    </xf>
    <xf numFmtId="171" fontId="2" fillId="0" borderId="22" xfId="47" applyNumberFormat="1" applyBorder="1">
      <alignment/>
      <protection/>
    </xf>
    <xf numFmtId="0" fontId="2" fillId="0" borderId="23" xfId="47" applyBorder="1">
      <alignment/>
      <protection/>
    </xf>
    <xf numFmtId="0" fontId="2" fillId="0" borderId="24" xfId="47" applyFont="1" applyBorder="1">
      <alignment/>
      <protection/>
    </xf>
    <xf numFmtId="0" fontId="2" fillId="0" borderId="25" xfId="47" applyFont="1" applyFill="1" applyBorder="1">
      <alignment/>
      <protection/>
    </xf>
    <xf numFmtId="171" fontId="2" fillId="0" borderId="25" xfId="47" applyNumberFormat="1" applyFont="1" applyBorder="1">
      <alignment/>
      <protection/>
    </xf>
    <xf numFmtId="171" fontId="2" fillId="0" borderId="26" xfId="47" applyNumberFormat="1" applyBorder="1">
      <alignment/>
      <protection/>
    </xf>
    <xf numFmtId="0" fontId="2" fillId="0" borderId="24" xfId="47" applyFont="1" applyFill="1" applyBorder="1">
      <alignment/>
      <protection/>
    </xf>
    <xf numFmtId="0" fontId="2" fillId="0" borderId="25" xfId="47" applyFont="1" applyBorder="1">
      <alignment/>
      <protection/>
    </xf>
    <xf numFmtId="0" fontId="4" fillId="0" borderId="24" xfId="47" applyFont="1" applyBorder="1">
      <alignment/>
      <protection/>
    </xf>
    <xf numFmtId="0" fontId="2" fillId="0" borderId="27" xfId="47" applyBorder="1">
      <alignment/>
      <protection/>
    </xf>
    <xf numFmtId="0" fontId="4" fillId="0" borderId="23" xfId="47" applyFont="1" applyBorder="1">
      <alignment/>
      <protection/>
    </xf>
    <xf numFmtId="0" fontId="4" fillId="0" borderId="14" xfId="47" applyFont="1" applyBorder="1">
      <alignment/>
      <protection/>
    </xf>
    <xf numFmtId="0" fontId="2" fillId="0" borderId="15" xfId="47" applyFont="1" applyBorder="1">
      <alignment/>
      <protection/>
    </xf>
    <xf numFmtId="0" fontId="2" fillId="0" borderId="28" xfId="47" applyFont="1" applyBorder="1">
      <alignment/>
      <protection/>
    </xf>
    <xf numFmtId="0" fontId="2" fillId="0" borderId="29" xfId="47" applyFont="1" applyBorder="1">
      <alignment/>
      <protection/>
    </xf>
    <xf numFmtId="0" fontId="2" fillId="0" borderId="29" xfId="47" applyFont="1" applyFill="1" applyBorder="1">
      <alignment/>
      <protection/>
    </xf>
    <xf numFmtId="171" fontId="2" fillId="0" borderId="29" xfId="47" applyNumberFormat="1" applyFont="1" applyBorder="1">
      <alignment/>
      <protection/>
    </xf>
    <xf numFmtId="171" fontId="2" fillId="0" borderId="30" xfId="47" applyNumberFormat="1" applyBorder="1">
      <alignment/>
      <protection/>
    </xf>
    <xf numFmtId="0" fontId="2" fillId="0" borderId="15" xfId="47" applyFont="1" applyFill="1" applyBorder="1">
      <alignment/>
      <protection/>
    </xf>
    <xf numFmtId="0" fontId="2" fillId="0" borderId="16" xfId="47" applyFont="1" applyFill="1" applyBorder="1">
      <alignment/>
      <protection/>
    </xf>
    <xf numFmtId="171" fontId="2" fillId="0" borderId="16" xfId="47" applyNumberFormat="1" applyFont="1" applyBorder="1">
      <alignment/>
      <protection/>
    </xf>
    <xf numFmtId="171" fontId="2" fillId="0" borderId="18" xfId="47" applyNumberFormat="1" applyBorder="1">
      <alignment/>
      <protection/>
    </xf>
    <xf numFmtId="171" fontId="2" fillId="0" borderId="25" xfId="47" applyNumberFormat="1" applyFont="1" applyFill="1" applyBorder="1">
      <alignment/>
      <protection/>
    </xf>
    <xf numFmtId="171" fontId="2" fillId="0" borderId="0" xfId="47" applyNumberFormat="1">
      <alignment/>
      <protection/>
    </xf>
    <xf numFmtId="0" fontId="2" fillId="0" borderId="31" xfId="47" applyBorder="1">
      <alignment/>
      <protection/>
    </xf>
    <xf numFmtId="0" fontId="2" fillId="0" borderId="32" xfId="47" applyBorder="1">
      <alignment/>
      <protection/>
    </xf>
    <xf numFmtId="0" fontId="2" fillId="0" borderId="25" xfId="47" applyBorder="1">
      <alignment/>
      <protection/>
    </xf>
    <xf numFmtId="0" fontId="2" fillId="0" borderId="33" xfId="47" applyBorder="1">
      <alignment/>
      <protection/>
    </xf>
    <xf numFmtId="0" fontId="2" fillId="0" borderId="19" xfId="47" applyBorder="1" applyAlignment="1">
      <alignment horizontal="right"/>
      <protection/>
    </xf>
    <xf numFmtId="0" fontId="4" fillId="0" borderId="34" xfId="47" applyFont="1" applyBorder="1">
      <alignment/>
      <protection/>
    </xf>
    <xf numFmtId="0" fontId="2" fillId="0" borderId="23" xfId="47" applyBorder="1" applyAlignment="1">
      <alignment horizontal="right"/>
      <protection/>
    </xf>
    <xf numFmtId="0" fontId="2" fillId="0" borderId="35" xfId="47" applyBorder="1">
      <alignment/>
      <protection/>
    </xf>
    <xf numFmtId="0" fontId="2" fillId="0" borderId="24" xfId="47" applyBorder="1">
      <alignment/>
      <protection/>
    </xf>
    <xf numFmtId="171" fontId="2" fillId="0" borderId="25" xfId="47" applyNumberFormat="1" applyBorder="1">
      <alignment/>
      <protection/>
    </xf>
    <xf numFmtId="0" fontId="2" fillId="0" borderId="23" xfId="47" applyFont="1" applyFill="1" applyBorder="1" applyAlignment="1">
      <alignment horizontal="right"/>
      <protection/>
    </xf>
    <xf numFmtId="0" fontId="2" fillId="0" borderId="35" xfId="47" applyFont="1" applyFill="1" applyBorder="1">
      <alignment/>
      <protection/>
    </xf>
    <xf numFmtId="0" fontId="2" fillId="0" borderId="35" xfId="47" applyFill="1" applyBorder="1">
      <alignment/>
      <protection/>
    </xf>
    <xf numFmtId="0" fontId="2" fillId="0" borderId="36" xfId="47" applyFont="1" applyFill="1" applyBorder="1">
      <alignment/>
      <protection/>
    </xf>
    <xf numFmtId="0" fontId="2" fillId="0" borderId="37" xfId="47" applyFont="1" applyFill="1" applyBorder="1">
      <alignment/>
      <protection/>
    </xf>
    <xf numFmtId="0" fontId="2" fillId="0" borderId="23" xfId="47" applyFont="1" applyBorder="1" applyAlignment="1">
      <alignment horizontal="right"/>
      <protection/>
    </xf>
    <xf numFmtId="171" fontId="2" fillId="0" borderId="26" xfId="47" applyNumberFormat="1" applyFill="1" applyBorder="1">
      <alignment/>
      <protection/>
    </xf>
    <xf numFmtId="0" fontId="4" fillId="0" borderId="35" xfId="47" applyFont="1" applyFill="1" applyBorder="1">
      <alignment/>
      <protection/>
    </xf>
    <xf numFmtId="171" fontId="2" fillId="0" borderId="25" xfId="47" applyNumberFormat="1" applyFill="1" applyBorder="1">
      <alignment/>
      <protection/>
    </xf>
    <xf numFmtId="0" fontId="2" fillId="0" borderId="38" xfId="47" applyFont="1" applyFill="1" applyBorder="1" applyAlignment="1">
      <alignment horizontal="right"/>
      <protection/>
    </xf>
    <xf numFmtId="0" fontId="2" fillId="0" borderId="39" xfId="47" applyFont="1" applyFill="1" applyBorder="1">
      <alignment/>
      <protection/>
    </xf>
    <xf numFmtId="0" fontId="2" fillId="0" borderId="28" xfId="47" applyFont="1" applyFill="1" applyBorder="1">
      <alignment/>
      <protection/>
    </xf>
    <xf numFmtId="171" fontId="2" fillId="0" borderId="29" xfId="47" applyNumberFormat="1" applyBorder="1">
      <alignment/>
      <protection/>
    </xf>
    <xf numFmtId="0" fontId="2" fillId="0" borderId="14" xfId="47" applyFont="1" applyFill="1" applyBorder="1" applyAlignment="1">
      <alignment horizontal="right"/>
      <protection/>
    </xf>
    <xf numFmtId="0" fontId="2" fillId="0" borderId="16" xfId="47" applyFont="1" applyBorder="1">
      <alignment/>
      <protection/>
    </xf>
    <xf numFmtId="0" fontId="2" fillId="0" borderId="39" xfId="47" applyFill="1" applyBorder="1">
      <alignment/>
      <protection/>
    </xf>
    <xf numFmtId="171" fontId="2" fillId="0" borderId="16" xfId="47" applyNumberFormat="1" applyBorder="1">
      <alignment/>
      <protection/>
    </xf>
    <xf numFmtId="171" fontId="2" fillId="0" borderId="18" xfId="47" applyNumberFormat="1" applyFill="1" applyBorder="1">
      <alignment/>
      <protection/>
    </xf>
    <xf numFmtId="0" fontId="2" fillId="0" borderId="17" xfId="47" applyFill="1" applyBorder="1">
      <alignment/>
      <protection/>
    </xf>
    <xf numFmtId="49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 wrapText="1"/>
    </xf>
    <xf numFmtId="168" fontId="0" fillId="0" borderId="0" xfId="0" applyNumberFormat="1" applyBorder="1" applyAlignment="1">
      <alignment vertical="top"/>
    </xf>
    <xf numFmtId="167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49" fontId="30" fillId="33" borderId="0" xfId="0" applyNumberFormat="1" applyFont="1" applyFill="1" applyBorder="1" applyAlignment="1">
      <alignment vertical="top"/>
    </xf>
    <xf numFmtId="0" fontId="30" fillId="33" borderId="0" xfId="0" applyFont="1" applyFill="1" applyBorder="1" applyAlignment="1">
      <alignment vertical="top" wrapText="1"/>
    </xf>
    <xf numFmtId="0" fontId="0" fillId="33" borderId="0" xfId="0" applyFill="1" applyBorder="1" applyAlignment="1">
      <alignment vertical="top"/>
    </xf>
    <xf numFmtId="0" fontId="47" fillId="0" borderId="0" xfId="0" applyFont="1" applyBorder="1" applyAlignment="1">
      <alignment horizontal="left" vertical="top" wrapText="1" indent="1"/>
    </xf>
    <xf numFmtId="0" fontId="49" fillId="0" borderId="0" xfId="0" applyFont="1" applyBorder="1" applyAlignment="1">
      <alignment/>
    </xf>
    <xf numFmtId="171" fontId="49" fillId="0" borderId="0" xfId="0" applyNumberFormat="1" applyFont="1" applyBorder="1" applyAlignment="1">
      <alignment/>
    </xf>
    <xf numFmtId="49" fontId="6" fillId="0" borderId="19" xfId="0" applyNumberFormat="1" applyFont="1" applyBorder="1" applyAlignment="1">
      <alignment/>
    </xf>
    <xf numFmtId="0" fontId="49" fillId="0" borderId="40" xfId="0" applyFont="1" applyBorder="1" applyAlignment="1">
      <alignment/>
    </xf>
    <xf numFmtId="10" fontId="49" fillId="0" borderId="40" xfId="0" applyNumberFormat="1" applyFont="1" applyBorder="1" applyAlignment="1">
      <alignment/>
    </xf>
    <xf numFmtId="0" fontId="49" fillId="0" borderId="21" xfId="0" applyFont="1" applyBorder="1" applyAlignment="1">
      <alignment/>
    </xf>
    <xf numFmtId="167" fontId="49" fillId="0" borderId="21" xfId="0" applyNumberFormat="1" applyFont="1" applyBorder="1" applyAlignment="1">
      <alignment horizontal="left"/>
    </xf>
    <xf numFmtId="167" fontId="49" fillId="0" borderId="40" xfId="0" applyNumberFormat="1" applyFont="1" applyBorder="1" applyAlignment="1">
      <alignment horizontal="right"/>
    </xf>
    <xf numFmtId="167" fontId="49" fillId="0" borderId="41" xfId="0" applyNumberFormat="1" applyFont="1" applyBorder="1" applyAlignment="1">
      <alignment horizontal="right"/>
    </xf>
    <xf numFmtId="49" fontId="6" fillId="0" borderId="23" xfId="0" applyNumberFormat="1" applyFont="1" applyBorder="1" applyAlignment="1">
      <alignment/>
    </xf>
    <xf numFmtId="0" fontId="49" fillId="0" borderId="42" xfId="0" applyFont="1" applyBorder="1" applyAlignment="1">
      <alignment/>
    </xf>
    <xf numFmtId="10" fontId="49" fillId="0" borderId="42" xfId="0" applyNumberFormat="1" applyFont="1" applyBorder="1" applyAlignment="1">
      <alignment/>
    </xf>
    <xf numFmtId="0" fontId="49" fillId="0" borderId="25" xfId="0" applyFont="1" applyBorder="1" applyAlignment="1">
      <alignment/>
    </xf>
    <xf numFmtId="167" fontId="49" fillId="0" borderId="25" xfId="0" applyNumberFormat="1" applyFont="1" applyBorder="1" applyAlignment="1">
      <alignment horizontal="left"/>
    </xf>
    <xf numFmtId="167" fontId="49" fillId="0" borderId="42" xfId="0" applyNumberFormat="1" applyFont="1" applyBorder="1" applyAlignment="1">
      <alignment horizontal="right"/>
    </xf>
    <xf numFmtId="167" fontId="49" fillId="0" borderId="43" xfId="0" applyNumberFormat="1" applyFont="1" applyBorder="1" applyAlignment="1">
      <alignment horizontal="right"/>
    </xf>
    <xf numFmtId="0" fontId="49" fillId="0" borderId="33" xfId="0" applyFont="1" applyBorder="1" applyAlignment="1">
      <alignment/>
    </xf>
    <xf numFmtId="0" fontId="49" fillId="0" borderId="16" xfId="0" applyFont="1" applyBorder="1" applyAlignment="1">
      <alignment/>
    </xf>
    <xf numFmtId="167" fontId="49" fillId="0" borderId="16" xfId="0" applyNumberFormat="1" applyFont="1" applyBorder="1" applyAlignment="1">
      <alignment horizontal="left"/>
    </xf>
    <xf numFmtId="167" fontId="49" fillId="0" borderId="33" xfId="0" applyNumberFormat="1" applyFont="1" applyBorder="1" applyAlignment="1">
      <alignment horizontal="center"/>
    </xf>
    <xf numFmtId="167" fontId="49" fillId="0" borderId="44" xfId="0" applyNumberFormat="1" applyFont="1" applyBorder="1" applyAlignment="1">
      <alignment horizontal="right"/>
    </xf>
    <xf numFmtId="0" fontId="50" fillId="0" borderId="14" xfId="0" applyFont="1" applyBorder="1" applyAlignment="1">
      <alignment/>
    </xf>
    <xf numFmtId="49" fontId="48" fillId="0" borderId="35" xfId="0" applyNumberFormat="1" applyFont="1" applyBorder="1" applyAlignment="1">
      <alignment horizontal="center" vertical="top"/>
    </xf>
    <xf numFmtId="49" fontId="48" fillId="0" borderId="42" xfId="0" applyNumberFormat="1" applyFont="1" applyBorder="1" applyAlignment="1">
      <alignment horizontal="center" vertical="top"/>
    </xf>
    <xf numFmtId="49" fontId="48" fillId="0" borderId="24" xfId="0" applyNumberFormat="1" applyFont="1" applyBorder="1" applyAlignment="1">
      <alignment horizontal="center" vertical="top"/>
    </xf>
    <xf numFmtId="0" fontId="5" fillId="0" borderId="33" xfId="0" applyFont="1" applyBorder="1" applyAlignment="1">
      <alignment horizontal="left"/>
    </xf>
    <xf numFmtId="0" fontId="2" fillId="0" borderId="32" xfId="47" applyBorder="1" applyAlignment="1">
      <alignment horizontal="left"/>
      <protection/>
    </xf>
    <xf numFmtId="0" fontId="2" fillId="0" borderId="11" xfId="47" applyBorder="1" applyAlignment="1">
      <alignment horizontal="left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4.140625" style="9" customWidth="1"/>
    <col min="2" max="2" width="41.8515625" style="4" customWidth="1"/>
    <col min="3" max="3" width="9.140625" style="1" bestFit="1" customWidth="1"/>
    <col min="4" max="4" width="13.421875" style="1" bestFit="1" customWidth="1"/>
    <col min="5" max="5" width="19.57421875" style="1" bestFit="1" customWidth="1"/>
    <col min="6" max="16384" width="9.140625" style="1" customWidth="1"/>
  </cols>
  <sheetData>
    <row r="1" spans="1:5" ht="21">
      <c r="A1" s="125" t="s">
        <v>142</v>
      </c>
      <c r="B1" s="126"/>
      <c r="C1" s="126"/>
      <c r="D1" s="126"/>
      <c r="E1" s="127"/>
    </row>
    <row r="2" spans="1:5" ht="12" customHeight="1">
      <c r="A2" s="13"/>
      <c r="B2" s="13"/>
      <c r="C2" s="13"/>
      <c r="D2" s="13"/>
      <c r="E2" s="13"/>
    </row>
    <row r="3" spans="2:5" ht="15">
      <c r="B3" s="2" t="s">
        <v>73</v>
      </c>
      <c r="C3" s="3" t="s">
        <v>72</v>
      </c>
      <c r="D3" s="3" t="s">
        <v>74</v>
      </c>
      <c r="E3" s="3" t="s">
        <v>4</v>
      </c>
    </row>
    <row r="4" spans="1:5" ht="15">
      <c r="A4" s="10" t="s">
        <v>106</v>
      </c>
      <c r="B4" s="8" t="s">
        <v>5</v>
      </c>
      <c r="C4" s="7"/>
      <c r="D4" s="17"/>
      <c r="E4" s="17"/>
    </row>
    <row r="5" spans="1:5" ht="15">
      <c r="A5" s="14" t="s">
        <v>75</v>
      </c>
      <c r="B5" s="4" t="s">
        <v>49</v>
      </c>
      <c r="C5" s="11">
        <v>23</v>
      </c>
      <c r="D5" s="15"/>
      <c r="E5" s="15"/>
    </row>
    <row r="6" spans="1:5" ht="30">
      <c r="A6" s="14" t="s">
        <v>76</v>
      </c>
      <c r="B6" s="4" t="s">
        <v>40</v>
      </c>
      <c r="C6" s="11">
        <v>23</v>
      </c>
      <c r="D6" s="15"/>
      <c r="E6" s="15"/>
    </row>
    <row r="7" spans="1:5" ht="15">
      <c r="A7" s="14" t="s">
        <v>77</v>
      </c>
      <c r="B7" s="4" t="s">
        <v>39</v>
      </c>
      <c r="C7" s="11">
        <v>23</v>
      </c>
      <c r="D7" s="15"/>
      <c r="E7" s="15"/>
    </row>
    <row r="8" spans="1:5" ht="15">
      <c r="A8" s="14" t="s">
        <v>78</v>
      </c>
      <c r="B8" s="4" t="s">
        <v>43</v>
      </c>
      <c r="C8" s="11">
        <v>102</v>
      </c>
      <c r="D8" s="15"/>
      <c r="E8" s="15"/>
    </row>
    <row r="9" spans="1:5" ht="15">
      <c r="A9" s="14" t="s">
        <v>79</v>
      </c>
      <c r="B9" s="4" t="s">
        <v>41</v>
      </c>
      <c r="C9" s="11">
        <v>102</v>
      </c>
      <c r="D9" s="15"/>
      <c r="E9" s="15"/>
    </row>
    <row r="10" spans="1:5" ht="15">
      <c r="A10" s="14" t="s">
        <v>80</v>
      </c>
      <c r="B10" s="4" t="s">
        <v>42</v>
      </c>
      <c r="C10" s="11">
        <v>39</v>
      </c>
      <c r="D10" s="15"/>
      <c r="E10" s="15"/>
    </row>
    <row r="11" spans="1:5" ht="15">
      <c r="A11" s="14" t="s">
        <v>81</v>
      </c>
      <c r="B11" s="4" t="s">
        <v>41</v>
      </c>
      <c r="C11" s="11">
        <v>39</v>
      </c>
      <c r="D11" s="15"/>
      <c r="E11" s="15"/>
    </row>
    <row r="12" spans="1:5" ht="15">
      <c r="A12" s="14" t="s">
        <v>82</v>
      </c>
      <c r="B12" s="4" t="s">
        <v>44</v>
      </c>
      <c r="C12" s="11">
        <v>7</v>
      </c>
      <c r="D12" s="15"/>
      <c r="E12" s="15"/>
    </row>
    <row r="13" spans="1:5" ht="15">
      <c r="A13" s="14" t="s">
        <v>83</v>
      </c>
      <c r="B13" s="4" t="s">
        <v>41</v>
      </c>
      <c r="C13" s="11">
        <v>7</v>
      </c>
      <c r="D13" s="15"/>
      <c r="E13" s="15"/>
    </row>
    <row r="14" spans="1:5" ht="15">
      <c r="A14" s="14" t="s">
        <v>84</v>
      </c>
      <c r="B14" s="4" t="s">
        <v>45</v>
      </c>
      <c r="C14" s="11">
        <v>3</v>
      </c>
      <c r="D14" s="15"/>
      <c r="E14" s="15"/>
    </row>
    <row r="15" spans="1:5" ht="15">
      <c r="A15" s="14" t="s">
        <v>85</v>
      </c>
      <c r="B15" s="4" t="s">
        <v>41</v>
      </c>
      <c r="C15" s="11">
        <v>3</v>
      </c>
      <c r="D15" s="15"/>
      <c r="E15" s="15"/>
    </row>
    <row r="16" spans="3:5" ht="15">
      <c r="C16" s="11"/>
      <c r="D16" s="15"/>
      <c r="E16" s="15"/>
    </row>
    <row r="17" spans="3:5" ht="15">
      <c r="C17" s="11"/>
      <c r="D17" s="22"/>
      <c r="E17" s="19"/>
    </row>
    <row r="18" spans="3:5" ht="15">
      <c r="C18" s="11"/>
      <c r="D18" s="15"/>
      <c r="E18" s="15"/>
    </row>
    <row r="19" spans="1:5" ht="15">
      <c r="A19" s="10" t="s">
        <v>107</v>
      </c>
      <c r="B19" s="8" t="s">
        <v>6</v>
      </c>
      <c r="C19" s="12"/>
      <c r="D19" s="16"/>
      <c r="E19" s="16"/>
    </row>
    <row r="20" spans="1:5" ht="15">
      <c r="A20" s="9" t="s">
        <v>75</v>
      </c>
      <c r="B20" s="4" t="s">
        <v>49</v>
      </c>
      <c r="C20" s="11">
        <v>9</v>
      </c>
      <c r="D20" s="15"/>
      <c r="E20" s="15"/>
    </row>
    <row r="21" spans="1:5" ht="30">
      <c r="A21" s="9" t="s">
        <v>76</v>
      </c>
      <c r="B21" s="4" t="s">
        <v>40</v>
      </c>
      <c r="C21" s="11">
        <v>9</v>
      </c>
      <c r="D21" s="15"/>
      <c r="E21" s="15"/>
    </row>
    <row r="22" spans="1:5" ht="15">
      <c r="A22" s="9" t="s">
        <v>77</v>
      </c>
      <c r="B22" s="4" t="s">
        <v>39</v>
      </c>
      <c r="C22" s="11">
        <v>9</v>
      </c>
      <c r="D22" s="15"/>
      <c r="E22" s="15"/>
    </row>
    <row r="23" spans="1:5" ht="15">
      <c r="A23" s="9" t="s">
        <v>78</v>
      </c>
      <c r="B23" s="4" t="s">
        <v>43</v>
      </c>
      <c r="C23" s="11">
        <v>28</v>
      </c>
      <c r="D23" s="15"/>
      <c r="E23" s="15"/>
    </row>
    <row r="24" spans="1:5" ht="15">
      <c r="A24" s="9" t="s">
        <v>79</v>
      </c>
      <c r="B24" s="4" t="s">
        <v>41</v>
      </c>
      <c r="C24" s="11">
        <v>28</v>
      </c>
      <c r="D24" s="15"/>
      <c r="E24" s="15"/>
    </row>
    <row r="25" spans="1:5" ht="15">
      <c r="A25" s="9" t="s">
        <v>80</v>
      </c>
      <c r="B25" s="4" t="s">
        <v>42</v>
      </c>
      <c r="C25" s="11">
        <v>12</v>
      </c>
      <c r="D25" s="15"/>
      <c r="E25" s="15"/>
    </row>
    <row r="26" spans="1:5" ht="15">
      <c r="A26" s="9" t="s">
        <v>81</v>
      </c>
      <c r="B26" s="4" t="s">
        <v>41</v>
      </c>
      <c r="C26" s="11">
        <v>12</v>
      </c>
      <c r="D26" s="15"/>
      <c r="E26" s="15"/>
    </row>
    <row r="27" spans="1:5" ht="15">
      <c r="A27" s="9" t="s">
        <v>82</v>
      </c>
      <c r="B27" s="4" t="s">
        <v>44</v>
      </c>
      <c r="C27" s="11">
        <v>9</v>
      </c>
      <c r="D27" s="15"/>
      <c r="E27" s="15"/>
    </row>
    <row r="28" spans="1:5" ht="15">
      <c r="A28" s="9" t="s">
        <v>83</v>
      </c>
      <c r="B28" s="4" t="s">
        <v>41</v>
      </c>
      <c r="C28" s="11">
        <v>9</v>
      </c>
      <c r="D28" s="15"/>
      <c r="E28" s="15"/>
    </row>
    <row r="29" spans="1:5" ht="15">
      <c r="A29" s="9" t="s">
        <v>84</v>
      </c>
      <c r="B29" s="4" t="s">
        <v>45</v>
      </c>
      <c r="C29" s="11">
        <v>0</v>
      </c>
      <c r="D29" s="15"/>
      <c r="E29" s="15"/>
    </row>
    <row r="30" spans="1:5" ht="15">
      <c r="A30" s="9" t="s">
        <v>85</v>
      </c>
      <c r="B30" s="4" t="s">
        <v>41</v>
      </c>
      <c r="C30" s="11">
        <v>0</v>
      </c>
      <c r="D30" s="15"/>
      <c r="E30" s="15"/>
    </row>
    <row r="31" spans="3:5" ht="15">
      <c r="C31" s="11"/>
      <c r="D31" s="15"/>
      <c r="E31" s="15"/>
    </row>
    <row r="32" spans="3:5" ht="15">
      <c r="C32" s="11"/>
      <c r="D32" s="22"/>
      <c r="E32" s="19"/>
    </row>
    <row r="33" spans="3:5" ht="15">
      <c r="C33" s="11"/>
      <c r="D33" s="15"/>
      <c r="E33" s="15"/>
    </row>
    <row r="34" spans="1:5" ht="15">
      <c r="A34" s="10" t="s">
        <v>108</v>
      </c>
      <c r="B34" s="8" t="s">
        <v>0</v>
      </c>
      <c r="C34" s="12"/>
      <c r="D34" s="16"/>
      <c r="E34" s="16"/>
    </row>
    <row r="35" spans="1:5" ht="15">
      <c r="A35" s="9" t="s">
        <v>75</v>
      </c>
      <c r="B35" s="4" t="s">
        <v>49</v>
      </c>
      <c r="C35" s="11">
        <v>6</v>
      </c>
      <c r="D35" s="15"/>
      <c r="E35" s="15"/>
    </row>
    <row r="36" spans="1:5" ht="30">
      <c r="A36" s="9" t="s">
        <v>76</v>
      </c>
      <c r="B36" s="4" t="s">
        <v>40</v>
      </c>
      <c r="C36" s="11">
        <v>6</v>
      </c>
      <c r="D36" s="15"/>
      <c r="E36" s="15"/>
    </row>
    <row r="37" spans="1:5" ht="15">
      <c r="A37" s="9" t="s">
        <v>77</v>
      </c>
      <c r="B37" s="4" t="s">
        <v>39</v>
      </c>
      <c r="C37" s="11">
        <v>6</v>
      </c>
      <c r="D37" s="15"/>
      <c r="E37" s="15"/>
    </row>
    <row r="38" spans="1:5" ht="15">
      <c r="A38" s="9" t="s">
        <v>78</v>
      </c>
      <c r="B38" s="4" t="s">
        <v>43</v>
      </c>
      <c r="C38" s="11">
        <v>15</v>
      </c>
      <c r="D38" s="15"/>
      <c r="E38" s="15"/>
    </row>
    <row r="39" spans="1:5" ht="15">
      <c r="A39" s="9" t="s">
        <v>79</v>
      </c>
      <c r="B39" s="4" t="s">
        <v>41</v>
      </c>
      <c r="C39" s="11">
        <v>15</v>
      </c>
      <c r="D39" s="15"/>
      <c r="E39" s="15"/>
    </row>
    <row r="40" spans="1:5" ht="15">
      <c r="A40" s="9" t="s">
        <v>80</v>
      </c>
      <c r="B40" s="4" t="s">
        <v>42</v>
      </c>
      <c r="C40" s="11">
        <v>5</v>
      </c>
      <c r="D40" s="15"/>
      <c r="E40" s="15"/>
    </row>
    <row r="41" spans="1:5" ht="15">
      <c r="A41" s="9" t="s">
        <v>81</v>
      </c>
      <c r="B41" s="4" t="s">
        <v>41</v>
      </c>
      <c r="C41" s="11">
        <v>5</v>
      </c>
      <c r="D41" s="15"/>
      <c r="E41" s="15"/>
    </row>
    <row r="42" spans="1:5" ht="15">
      <c r="A42" s="9" t="s">
        <v>82</v>
      </c>
      <c r="B42" s="4" t="s">
        <v>44</v>
      </c>
      <c r="C42" s="11">
        <v>2</v>
      </c>
      <c r="D42" s="15"/>
      <c r="E42" s="15"/>
    </row>
    <row r="43" spans="1:5" ht="15">
      <c r="A43" s="9" t="s">
        <v>83</v>
      </c>
      <c r="B43" s="4" t="s">
        <v>41</v>
      </c>
      <c r="C43" s="11">
        <v>2</v>
      </c>
      <c r="D43" s="15"/>
      <c r="E43" s="15"/>
    </row>
    <row r="44" spans="1:5" ht="15">
      <c r="A44" s="9" t="s">
        <v>84</v>
      </c>
      <c r="B44" s="4" t="s">
        <v>45</v>
      </c>
      <c r="C44" s="11">
        <v>1</v>
      </c>
      <c r="D44" s="15"/>
      <c r="E44" s="15"/>
    </row>
    <row r="45" spans="1:5" ht="15">
      <c r="A45" s="9" t="s">
        <v>85</v>
      </c>
      <c r="B45" s="4" t="s">
        <v>41</v>
      </c>
      <c r="C45" s="11">
        <v>1</v>
      </c>
      <c r="D45" s="15"/>
      <c r="E45" s="15"/>
    </row>
    <row r="46" spans="3:5" ht="15">
      <c r="C46" s="11"/>
      <c r="D46" s="15"/>
      <c r="E46" s="15"/>
    </row>
    <row r="47" spans="3:5" ht="15">
      <c r="C47" s="11"/>
      <c r="D47" s="22"/>
      <c r="E47" s="19"/>
    </row>
    <row r="48" spans="3:5" ht="15">
      <c r="C48" s="11"/>
      <c r="D48" s="15"/>
      <c r="E48" s="15"/>
    </row>
    <row r="49" spans="1:5" ht="15">
      <c r="A49" s="10" t="s">
        <v>109</v>
      </c>
      <c r="B49" s="8" t="s">
        <v>7</v>
      </c>
      <c r="C49" s="12"/>
      <c r="D49" s="16"/>
      <c r="E49" s="16"/>
    </row>
    <row r="50" spans="1:5" ht="15">
      <c r="A50" s="9" t="s">
        <v>75</v>
      </c>
      <c r="B50" s="4" t="s">
        <v>49</v>
      </c>
      <c r="C50" s="11">
        <v>6</v>
      </c>
      <c r="D50" s="15"/>
      <c r="E50" s="15"/>
    </row>
    <row r="51" spans="1:5" ht="30">
      <c r="A51" s="9" t="s">
        <v>76</v>
      </c>
      <c r="B51" s="4" t="s">
        <v>40</v>
      </c>
      <c r="C51" s="11">
        <v>6</v>
      </c>
      <c r="D51" s="15"/>
      <c r="E51" s="15"/>
    </row>
    <row r="52" spans="1:5" ht="15">
      <c r="A52" s="9" t="s">
        <v>77</v>
      </c>
      <c r="B52" s="4" t="s">
        <v>39</v>
      </c>
      <c r="C52" s="11">
        <v>6</v>
      </c>
      <c r="D52" s="15"/>
      <c r="E52" s="15"/>
    </row>
    <row r="53" spans="1:5" ht="15">
      <c r="A53" s="9" t="s">
        <v>78</v>
      </c>
      <c r="B53" s="4" t="s">
        <v>43</v>
      </c>
      <c r="C53" s="11">
        <v>12</v>
      </c>
      <c r="D53" s="15"/>
      <c r="E53" s="15"/>
    </row>
    <row r="54" spans="1:5" ht="15">
      <c r="A54" s="9" t="s">
        <v>79</v>
      </c>
      <c r="B54" s="4" t="s">
        <v>41</v>
      </c>
      <c r="C54" s="11">
        <v>12</v>
      </c>
      <c r="D54" s="15"/>
      <c r="E54" s="15"/>
    </row>
    <row r="55" spans="1:5" ht="15">
      <c r="A55" s="9" t="s">
        <v>80</v>
      </c>
      <c r="B55" s="4" t="s">
        <v>42</v>
      </c>
      <c r="C55" s="11">
        <v>8</v>
      </c>
      <c r="D55" s="15"/>
      <c r="E55" s="15"/>
    </row>
    <row r="56" spans="1:5" ht="15">
      <c r="A56" s="9" t="s">
        <v>81</v>
      </c>
      <c r="B56" s="4" t="s">
        <v>41</v>
      </c>
      <c r="C56" s="11">
        <v>8</v>
      </c>
      <c r="D56" s="15"/>
      <c r="E56" s="15"/>
    </row>
    <row r="57" spans="1:5" ht="15">
      <c r="A57" s="9" t="s">
        <v>82</v>
      </c>
      <c r="B57" s="4" t="s">
        <v>44</v>
      </c>
      <c r="C57" s="11">
        <v>0</v>
      </c>
      <c r="D57" s="15"/>
      <c r="E57" s="15"/>
    </row>
    <row r="58" spans="1:5" ht="15">
      <c r="A58" s="9" t="s">
        <v>83</v>
      </c>
      <c r="B58" s="4" t="s">
        <v>41</v>
      </c>
      <c r="C58" s="11">
        <v>0</v>
      </c>
      <c r="D58" s="15"/>
      <c r="E58" s="15"/>
    </row>
    <row r="59" spans="1:5" ht="15">
      <c r="A59" s="9" t="s">
        <v>84</v>
      </c>
      <c r="B59" s="4" t="s">
        <v>45</v>
      </c>
      <c r="C59" s="11">
        <v>2</v>
      </c>
      <c r="D59" s="15"/>
      <c r="E59" s="15"/>
    </row>
    <row r="60" spans="1:5" ht="15">
      <c r="A60" s="9" t="s">
        <v>85</v>
      </c>
      <c r="B60" s="4" t="s">
        <v>41</v>
      </c>
      <c r="C60" s="11">
        <v>2</v>
      </c>
      <c r="D60" s="15"/>
      <c r="E60" s="15"/>
    </row>
    <row r="61" spans="3:5" ht="15">
      <c r="C61" s="11"/>
      <c r="D61" s="15"/>
      <c r="E61" s="15"/>
    </row>
    <row r="62" spans="3:5" ht="15">
      <c r="C62" s="11"/>
      <c r="D62" s="22"/>
      <c r="E62" s="19"/>
    </row>
    <row r="63" spans="3:5" ht="15">
      <c r="C63" s="11"/>
      <c r="D63" s="15"/>
      <c r="E63" s="15"/>
    </row>
    <row r="64" spans="1:5" ht="15">
      <c r="A64" s="10" t="s">
        <v>110</v>
      </c>
      <c r="B64" s="8" t="s">
        <v>1</v>
      </c>
      <c r="C64" s="12"/>
      <c r="D64" s="16"/>
      <c r="E64" s="16"/>
    </row>
    <row r="65" spans="1:5" ht="15">
      <c r="A65" s="9" t="s">
        <v>75</v>
      </c>
      <c r="B65" s="4" t="s">
        <v>49</v>
      </c>
      <c r="C65" s="11">
        <v>8</v>
      </c>
      <c r="D65" s="15"/>
      <c r="E65" s="15"/>
    </row>
    <row r="66" spans="1:5" ht="30">
      <c r="A66" s="9" t="s">
        <v>76</v>
      </c>
      <c r="B66" s="4" t="s">
        <v>40</v>
      </c>
      <c r="C66" s="11">
        <v>8</v>
      </c>
      <c r="D66" s="15"/>
      <c r="E66" s="15"/>
    </row>
    <row r="67" spans="1:5" ht="15">
      <c r="A67" s="9" t="s">
        <v>77</v>
      </c>
      <c r="B67" s="4" t="s">
        <v>39</v>
      </c>
      <c r="C67" s="11">
        <v>8</v>
      </c>
      <c r="D67" s="15"/>
      <c r="E67" s="15"/>
    </row>
    <row r="68" spans="1:5" ht="15">
      <c r="A68" s="9" t="s">
        <v>78</v>
      </c>
      <c r="B68" s="4" t="s">
        <v>43</v>
      </c>
      <c r="C68" s="11">
        <v>22</v>
      </c>
      <c r="D68" s="15"/>
      <c r="E68" s="15"/>
    </row>
    <row r="69" spans="1:5" ht="15">
      <c r="A69" s="9" t="s">
        <v>79</v>
      </c>
      <c r="B69" s="4" t="s">
        <v>41</v>
      </c>
      <c r="C69" s="11">
        <v>22</v>
      </c>
      <c r="D69" s="15"/>
      <c r="E69" s="15"/>
    </row>
    <row r="70" spans="1:5" ht="15">
      <c r="A70" s="9" t="s">
        <v>80</v>
      </c>
      <c r="B70" s="4" t="s">
        <v>42</v>
      </c>
      <c r="C70" s="11">
        <v>8</v>
      </c>
      <c r="D70" s="15"/>
      <c r="E70" s="15"/>
    </row>
    <row r="71" spans="1:5" ht="15">
      <c r="A71" s="9" t="s">
        <v>81</v>
      </c>
      <c r="B71" s="4" t="s">
        <v>41</v>
      </c>
      <c r="C71" s="11">
        <v>8</v>
      </c>
      <c r="D71" s="15"/>
      <c r="E71" s="15"/>
    </row>
    <row r="72" spans="1:5" ht="15">
      <c r="A72" s="9" t="s">
        <v>82</v>
      </c>
      <c r="B72" s="4" t="s">
        <v>44</v>
      </c>
      <c r="C72" s="11">
        <v>1</v>
      </c>
      <c r="D72" s="15"/>
      <c r="E72" s="15"/>
    </row>
    <row r="73" spans="1:5" ht="15">
      <c r="A73" s="9" t="s">
        <v>83</v>
      </c>
      <c r="B73" s="4" t="s">
        <v>41</v>
      </c>
      <c r="C73" s="11">
        <v>1</v>
      </c>
      <c r="D73" s="15"/>
      <c r="E73" s="15"/>
    </row>
    <row r="74" spans="1:5" ht="15">
      <c r="A74" s="9" t="s">
        <v>84</v>
      </c>
      <c r="B74" s="4" t="s">
        <v>45</v>
      </c>
      <c r="C74" s="11">
        <v>1</v>
      </c>
      <c r="D74" s="15"/>
      <c r="E74" s="15"/>
    </row>
    <row r="75" spans="1:5" ht="15">
      <c r="A75" s="9" t="s">
        <v>85</v>
      </c>
      <c r="B75" s="4" t="s">
        <v>41</v>
      </c>
      <c r="C75" s="11">
        <v>1</v>
      </c>
      <c r="D75" s="15"/>
      <c r="E75" s="15"/>
    </row>
    <row r="76" spans="3:5" ht="15">
      <c r="C76" s="11"/>
      <c r="D76" s="15"/>
      <c r="E76" s="15"/>
    </row>
    <row r="77" spans="3:5" ht="15">
      <c r="C77" s="11"/>
      <c r="D77" s="22"/>
      <c r="E77" s="19"/>
    </row>
    <row r="78" spans="3:5" ht="15">
      <c r="C78" s="11"/>
      <c r="D78" s="15"/>
      <c r="E78" s="15"/>
    </row>
    <row r="79" spans="1:5" ht="15">
      <c r="A79" s="10" t="s">
        <v>111</v>
      </c>
      <c r="B79" s="8" t="s">
        <v>2</v>
      </c>
      <c r="C79" s="12"/>
      <c r="D79" s="16"/>
      <c r="E79" s="16"/>
    </row>
    <row r="80" spans="1:5" ht="15">
      <c r="A80" s="9" t="s">
        <v>75</v>
      </c>
      <c r="B80" s="4" t="s">
        <v>49</v>
      </c>
      <c r="C80" s="11">
        <v>7</v>
      </c>
      <c r="D80" s="15"/>
      <c r="E80" s="15"/>
    </row>
    <row r="81" spans="1:5" ht="30">
      <c r="A81" s="9" t="s">
        <v>76</v>
      </c>
      <c r="B81" s="4" t="s">
        <v>40</v>
      </c>
      <c r="C81" s="11">
        <v>7</v>
      </c>
      <c r="D81" s="15"/>
      <c r="E81" s="15"/>
    </row>
    <row r="82" spans="1:5" ht="15">
      <c r="A82" s="9" t="s">
        <v>77</v>
      </c>
      <c r="B82" s="4" t="s">
        <v>39</v>
      </c>
      <c r="C82" s="11">
        <v>7</v>
      </c>
      <c r="D82" s="15"/>
      <c r="E82" s="15"/>
    </row>
    <row r="83" spans="1:5" ht="15">
      <c r="A83" s="9" t="s">
        <v>78</v>
      </c>
      <c r="B83" s="4" t="s">
        <v>43</v>
      </c>
      <c r="C83" s="11">
        <v>15</v>
      </c>
      <c r="D83" s="15"/>
      <c r="E83" s="15"/>
    </row>
    <row r="84" spans="1:5" ht="15">
      <c r="A84" s="9" t="s">
        <v>79</v>
      </c>
      <c r="B84" s="4" t="s">
        <v>41</v>
      </c>
      <c r="C84" s="11">
        <v>15</v>
      </c>
      <c r="D84" s="15"/>
      <c r="E84" s="15"/>
    </row>
    <row r="85" spans="1:5" ht="15">
      <c r="A85" s="9" t="s">
        <v>80</v>
      </c>
      <c r="B85" s="4" t="s">
        <v>42</v>
      </c>
      <c r="C85" s="11">
        <v>5</v>
      </c>
      <c r="D85" s="15"/>
      <c r="E85" s="15"/>
    </row>
    <row r="86" spans="1:5" ht="15">
      <c r="A86" s="9" t="s">
        <v>81</v>
      </c>
      <c r="B86" s="4" t="s">
        <v>41</v>
      </c>
      <c r="C86" s="11">
        <v>5</v>
      </c>
      <c r="D86" s="15"/>
      <c r="E86" s="15"/>
    </row>
    <row r="87" spans="1:5" ht="15">
      <c r="A87" s="9" t="s">
        <v>82</v>
      </c>
      <c r="B87" s="4" t="s">
        <v>44</v>
      </c>
      <c r="C87" s="11">
        <v>4</v>
      </c>
      <c r="D87" s="15"/>
      <c r="E87" s="15"/>
    </row>
    <row r="88" spans="1:5" ht="15">
      <c r="A88" s="9" t="s">
        <v>83</v>
      </c>
      <c r="B88" s="4" t="s">
        <v>41</v>
      </c>
      <c r="C88" s="11">
        <v>4</v>
      </c>
      <c r="D88" s="15"/>
      <c r="E88" s="15"/>
    </row>
    <row r="89" spans="1:5" ht="15">
      <c r="A89" s="9" t="s">
        <v>84</v>
      </c>
      <c r="B89" s="4" t="s">
        <v>45</v>
      </c>
      <c r="C89" s="11">
        <v>1</v>
      </c>
      <c r="D89" s="15"/>
      <c r="E89" s="15"/>
    </row>
    <row r="90" spans="1:5" ht="15">
      <c r="A90" s="9" t="s">
        <v>85</v>
      </c>
      <c r="B90" s="4" t="s">
        <v>41</v>
      </c>
      <c r="C90" s="11">
        <v>1</v>
      </c>
      <c r="D90" s="15"/>
      <c r="E90" s="15"/>
    </row>
    <row r="91" spans="3:5" ht="15">
      <c r="C91" s="11"/>
      <c r="D91" s="15"/>
      <c r="E91" s="15"/>
    </row>
    <row r="92" spans="3:5" ht="15">
      <c r="C92" s="11"/>
      <c r="D92" s="22"/>
      <c r="E92" s="19"/>
    </row>
    <row r="93" spans="3:5" ht="15">
      <c r="C93" s="11"/>
      <c r="D93" s="15"/>
      <c r="E93" s="19"/>
    </row>
    <row r="94" spans="1:5" ht="15">
      <c r="A94" s="10" t="s">
        <v>112</v>
      </c>
      <c r="B94" s="8" t="s">
        <v>53</v>
      </c>
      <c r="C94" s="12"/>
      <c r="D94" s="16"/>
      <c r="E94" s="16"/>
    </row>
    <row r="95" spans="1:5" ht="15">
      <c r="A95" s="9" t="s">
        <v>75</v>
      </c>
      <c r="B95" s="4" t="s">
        <v>49</v>
      </c>
      <c r="C95" s="11">
        <v>4</v>
      </c>
      <c r="D95" s="15"/>
      <c r="E95" s="15"/>
    </row>
    <row r="96" spans="1:5" ht="30">
      <c r="A96" s="9" t="s">
        <v>76</v>
      </c>
      <c r="B96" s="4" t="s">
        <v>40</v>
      </c>
      <c r="C96" s="11">
        <v>4</v>
      </c>
      <c r="D96" s="15"/>
      <c r="E96" s="15"/>
    </row>
    <row r="97" spans="1:5" ht="15">
      <c r="A97" s="9" t="s">
        <v>77</v>
      </c>
      <c r="B97" s="4" t="s">
        <v>39</v>
      </c>
      <c r="C97" s="11">
        <v>4</v>
      </c>
      <c r="D97" s="15"/>
      <c r="E97" s="15"/>
    </row>
    <row r="98" spans="1:5" ht="15">
      <c r="A98" s="9" t="s">
        <v>78</v>
      </c>
      <c r="B98" s="4" t="s">
        <v>43</v>
      </c>
      <c r="C98" s="11">
        <v>9</v>
      </c>
      <c r="D98" s="15"/>
      <c r="E98" s="15"/>
    </row>
    <row r="99" spans="1:5" ht="15">
      <c r="A99" s="9" t="s">
        <v>79</v>
      </c>
      <c r="B99" s="4" t="s">
        <v>41</v>
      </c>
      <c r="C99" s="11">
        <v>9</v>
      </c>
      <c r="D99" s="15"/>
      <c r="E99" s="15"/>
    </row>
    <row r="100" spans="1:5" ht="15">
      <c r="A100" s="9" t="s">
        <v>80</v>
      </c>
      <c r="B100" s="4" t="s">
        <v>42</v>
      </c>
      <c r="C100" s="11">
        <v>11</v>
      </c>
      <c r="D100" s="15"/>
      <c r="E100" s="15"/>
    </row>
    <row r="101" spans="1:5" ht="15">
      <c r="A101" s="9" t="s">
        <v>81</v>
      </c>
      <c r="B101" s="4" t="s">
        <v>41</v>
      </c>
      <c r="C101" s="11">
        <v>11</v>
      </c>
      <c r="D101" s="15"/>
      <c r="E101" s="15"/>
    </row>
    <row r="102" spans="1:5" ht="15">
      <c r="A102" s="9" t="s">
        <v>82</v>
      </c>
      <c r="B102" s="4" t="s">
        <v>44</v>
      </c>
      <c r="C102" s="11">
        <v>13</v>
      </c>
      <c r="D102" s="15"/>
      <c r="E102" s="15"/>
    </row>
    <row r="103" spans="1:5" ht="15">
      <c r="A103" s="9" t="s">
        <v>83</v>
      </c>
      <c r="B103" s="4" t="s">
        <v>41</v>
      </c>
      <c r="C103" s="11">
        <v>13</v>
      </c>
      <c r="D103" s="15"/>
      <c r="E103" s="15"/>
    </row>
    <row r="104" spans="1:5" ht="15">
      <c r="A104" s="9" t="s">
        <v>84</v>
      </c>
      <c r="B104" s="4" t="s">
        <v>45</v>
      </c>
      <c r="C104" s="11">
        <v>2</v>
      </c>
      <c r="D104" s="15"/>
      <c r="E104" s="15"/>
    </row>
    <row r="105" spans="1:5" ht="15">
      <c r="A105" s="9" t="s">
        <v>85</v>
      </c>
      <c r="B105" s="4" t="s">
        <v>41</v>
      </c>
      <c r="C105" s="11">
        <v>2</v>
      </c>
      <c r="D105" s="15"/>
      <c r="E105" s="15"/>
    </row>
    <row r="106" spans="3:5" ht="15">
      <c r="C106" s="11"/>
      <c r="D106" s="15"/>
      <c r="E106" s="15"/>
    </row>
    <row r="107" spans="3:5" ht="15">
      <c r="C107" s="11"/>
      <c r="D107" s="22"/>
      <c r="E107" s="19"/>
    </row>
    <row r="108" spans="3:5" ht="15">
      <c r="C108" s="11"/>
      <c r="D108" s="15"/>
      <c r="E108" s="19"/>
    </row>
    <row r="109" spans="1:5" ht="15">
      <c r="A109" s="10" t="s">
        <v>113</v>
      </c>
      <c r="B109" s="8" t="s">
        <v>3</v>
      </c>
      <c r="C109" s="12"/>
      <c r="D109" s="16"/>
      <c r="E109" s="16"/>
    </row>
    <row r="110" spans="1:5" ht="15">
      <c r="A110" s="9" t="s">
        <v>75</v>
      </c>
      <c r="B110" s="4" t="s">
        <v>135</v>
      </c>
      <c r="C110" s="11">
        <v>2</v>
      </c>
      <c r="D110" s="15"/>
      <c r="E110" s="15"/>
    </row>
    <row r="111" spans="1:5" ht="15">
      <c r="A111" s="9" t="s">
        <v>76</v>
      </c>
      <c r="B111" s="4" t="s">
        <v>8</v>
      </c>
      <c r="C111" s="11">
        <v>2</v>
      </c>
      <c r="D111" s="15"/>
      <c r="E111" s="15"/>
    </row>
    <row r="112" spans="1:5" ht="15">
      <c r="A112" s="9" t="s">
        <v>77</v>
      </c>
      <c r="B112" s="4" t="s">
        <v>10</v>
      </c>
      <c r="C112" s="11">
        <v>4</v>
      </c>
      <c r="D112" s="15"/>
      <c r="E112" s="15"/>
    </row>
    <row r="113" spans="1:5" ht="15">
      <c r="A113" s="9" t="s">
        <v>78</v>
      </c>
      <c r="B113" s="4" t="s">
        <v>9</v>
      </c>
      <c r="C113" s="11">
        <v>2</v>
      </c>
      <c r="D113" s="15"/>
      <c r="E113" s="15"/>
    </row>
    <row r="114" spans="1:5" ht="15">
      <c r="A114" s="9" t="s">
        <v>79</v>
      </c>
      <c r="B114" s="4" t="s">
        <v>46</v>
      </c>
      <c r="C114" s="11">
        <v>1</v>
      </c>
      <c r="D114" s="15"/>
      <c r="E114" s="15"/>
    </row>
    <row r="115" spans="1:5" ht="30">
      <c r="A115" s="9" t="s">
        <v>80</v>
      </c>
      <c r="B115" s="4" t="s">
        <v>47</v>
      </c>
      <c r="C115" s="11">
        <v>2</v>
      </c>
      <c r="D115" s="15"/>
      <c r="E115" s="15"/>
    </row>
    <row r="116" spans="2:5" ht="15">
      <c r="B116" s="5"/>
      <c r="C116" s="11"/>
      <c r="D116" s="15"/>
      <c r="E116" s="15"/>
    </row>
    <row r="117" spans="1:5" ht="15">
      <c r="A117" s="9" t="s">
        <v>81</v>
      </c>
      <c r="B117" s="4" t="s">
        <v>49</v>
      </c>
      <c r="C117" s="11">
        <v>2</v>
      </c>
      <c r="D117" s="15"/>
      <c r="E117" s="15"/>
    </row>
    <row r="118" spans="1:5" ht="30">
      <c r="A118" s="9" t="s">
        <v>82</v>
      </c>
      <c r="B118" s="4" t="s">
        <v>40</v>
      </c>
      <c r="C118" s="11">
        <v>2</v>
      </c>
      <c r="D118" s="15"/>
      <c r="E118" s="15"/>
    </row>
    <row r="119" spans="1:5" ht="15">
      <c r="A119" s="9" t="s">
        <v>83</v>
      </c>
      <c r="B119" s="4" t="s">
        <v>39</v>
      </c>
      <c r="C119" s="11">
        <v>2</v>
      </c>
      <c r="D119" s="15"/>
      <c r="E119" s="15"/>
    </row>
    <row r="120" spans="1:5" ht="15">
      <c r="A120" s="9" t="s">
        <v>84</v>
      </c>
      <c r="B120" s="4" t="s">
        <v>43</v>
      </c>
      <c r="C120" s="11">
        <v>2</v>
      </c>
      <c r="D120" s="15"/>
      <c r="E120" s="15"/>
    </row>
    <row r="121" spans="1:5" ht="15">
      <c r="A121" s="9" t="s">
        <v>85</v>
      </c>
      <c r="B121" s="4" t="s">
        <v>41</v>
      </c>
      <c r="C121" s="11">
        <v>2</v>
      </c>
      <c r="D121" s="15"/>
      <c r="E121" s="15"/>
    </row>
    <row r="122" spans="1:5" ht="15">
      <c r="A122" s="9" t="s">
        <v>86</v>
      </c>
      <c r="B122" s="4" t="s">
        <v>42</v>
      </c>
      <c r="C122" s="11">
        <v>3</v>
      </c>
      <c r="D122" s="15"/>
      <c r="E122" s="15"/>
    </row>
    <row r="123" spans="1:5" ht="15">
      <c r="A123" s="9" t="s">
        <v>87</v>
      </c>
      <c r="B123" s="4" t="s">
        <v>41</v>
      </c>
      <c r="C123" s="11">
        <v>3</v>
      </c>
      <c r="D123" s="15"/>
      <c r="E123" s="15"/>
    </row>
    <row r="124" spans="1:5" ht="15">
      <c r="A124" s="9" t="s">
        <v>88</v>
      </c>
      <c r="B124" s="4" t="s">
        <v>44</v>
      </c>
      <c r="C124" s="11">
        <v>6</v>
      </c>
      <c r="D124" s="15"/>
      <c r="E124" s="15"/>
    </row>
    <row r="125" spans="1:5" ht="15">
      <c r="A125" s="9" t="s">
        <v>89</v>
      </c>
      <c r="B125" s="4" t="s">
        <v>41</v>
      </c>
      <c r="C125" s="11">
        <v>6</v>
      </c>
      <c r="D125" s="15"/>
      <c r="E125" s="15"/>
    </row>
    <row r="126" spans="1:5" ht="15">
      <c r="A126" s="9" t="s">
        <v>90</v>
      </c>
      <c r="B126" s="4" t="s">
        <v>45</v>
      </c>
      <c r="C126" s="11">
        <v>1</v>
      </c>
      <c r="D126" s="15"/>
      <c r="E126" s="15"/>
    </row>
    <row r="127" spans="1:5" ht="15">
      <c r="A127" s="9" t="s">
        <v>91</v>
      </c>
      <c r="B127" s="4" t="s">
        <v>41</v>
      </c>
      <c r="C127" s="11">
        <v>1</v>
      </c>
      <c r="D127" s="15"/>
      <c r="E127" s="15"/>
    </row>
    <row r="128" spans="4:5" ht="15">
      <c r="D128" s="15"/>
      <c r="E128" s="15"/>
    </row>
    <row r="129" spans="4:5" ht="15">
      <c r="D129" s="22"/>
      <c r="E129" s="19"/>
    </row>
    <row r="130" spans="4:5" ht="15">
      <c r="D130" s="18"/>
      <c r="E130" s="18"/>
    </row>
  </sheetData>
  <sheetProtection/>
  <mergeCells count="1">
    <mergeCell ref="A1:E1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5" r:id="rId1"/>
  <headerFooter>
    <oddHeader>&amp;C&amp;"-,Tučné"&amp;12Výkaz výměr - PS 01 Řídící systém</oddHeader>
    <oddFooter>&amp;LREKO ŘS ÚU KOMOŘANY
PS 01 Řídící systém, ZDproVZ, rev.1&amp;RStrana &amp;P z &amp;N</oddFooter>
  </headerFooter>
  <rowBreaks count="3" manualBreakCount="3">
    <brk id="33" max="255" man="1"/>
    <brk id="63" max="255" man="1"/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71"/>
  <sheetViews>
    <sheetView workbookViewId="0" topLeftCell="A1">
      <selection activeCell="C71" sqref="C71"/>
    </sheetView>
  </sheetViews>
  <sheetFormatPr defaultColWidth="9.140625" defaultRowHeight="15"/>
  <cols>
    <col min="1" max="1" width="4.140625" style="9" customWidth="1"/>
    <col min="2" max="2" width="41.8515625" style="4" customWidth="1"/>
    <col min="3" max="3" width="9.140625" style="1" bestFit="1" customWidth="1"/>
    <col min="4" max="4" width="14.7109375" style="1" bestFit="1" customWidth="1"/>
    <col min="5" max="5" width="19.57421875" style="1" bestFit="1" customWidth="1"/>
    <col min="6" max="16384" width="9.140625" style="1" customWidth="1"/>
  </cols>
  <sheetData>
    <row r="1" spans="1:5" ht="21">
      <c r="A1" s="125" t="s">
        <v>114</v>
      </c>
      <c r="B1" s="126"/>
      <c r="C1" s="126"/>
      <c r="D1" s="126"/>
      <c r="E1" s="127"/>
    </row>
    <row r="2" spans="1:5" ht="12" customHeight="1">
      <c r="A2" s="13"/>
      <c r="B2" s="13"/>
      <c r="C2" s="13"/>
      <c r="D2" s="13"/>
      <c r="E2" s="13"/>
    </row>
    <row r="3" spans="2:5" ht="15">
      <c r="B3" s="2" t="s">
        <v>73</v>
      </c>
      <c r="C3" s="3" t="s">
        <v>72</v>
      </c>
      <c r="D3" s="3" t="s">
        <v>74</v>
      </c>
      <c r="E3" s="3" t="s">
        <v>4</v>
      </c>
    </row>
    <row r="4" spans="1:5" ht="15">
      <c r="A4" s="10" t="s">
        <v>93</v>
      </c>
      <c r="B4" s="8" t="s">
        <v>21</v>
      </c>
      <c r="C4" s="7"/>
      <c r="D4" s="7"/>
      <c r="E4" s="7"/>
    </row>
    <row r="5" spans="1:5" ht="15">
      <c r="A5" s="9" t="s">
        <v>75</v>
      </c>
      <c r="B5" s="4" t="s">
        <v>11</v>
      </c>
      <c r="C5" s="11">
        <v>1</v>
      </c>
      <c r="D5" s="15"/>
      <c r="E5" s="15"/>
    </row>
    <row r="6" spans="2:5" ht="15">
      <c r="B6" s="6" t="s">
        <v>31</v>
      </c>
      <c r="C6" s="11"/>
      <c r="D6" s="15"/>
      <c r="E6" s="15"/>
    </row>
    <row r="7" spans="2:5" ht="15">
      <c r="B7" s="6" t="s">
        <v>12</v>
      </c>
      <c r="C7" s="11"/>
      <c r="D7" s="15"/>
      <c r="E7" s="15"/>
    </row>
    <row r="8" spans="1:5" ht="15">
      <c r="A8" s="9" t="s">
        <v>76</v>
      </c>
      <c r="B8" s="4" t="s">
        <v>34</v>
      </c>
      <c r="C8" s="11">
        <v>1</v>
      </c>
      <c r="D8" s="15"/>
      <c r="E8" s="15"/>
    </row>
    <row r="9" spans="1:5" ht="15">
      <c r="A9" s="9" t="s">
        <v>77</v>
      </c>
      <c r="B9" s="4" t="s">
        <v>36</v>
      </c>
      <c r="C9" s="11">
        <v>1</v>
      </c>
      <c r="D9" s="15"/>
      <c r="E9" s="15"/>
    </row>
    <row r="10" spans="1:5" ht="15">
      <c r="A10" s="9" t="s">
        <v>78</v>
      </c>
      <c r="B10" s="4" t="s">
        <v>15</v>
      </c>
      <c r="C10" s="11">
        <v>1</v>
      </c>
      <c r="D10" s="15"/>
      <c r="E10" s="15"/>
    </row>
    <row r="11" spans="1:5" ht="15">
      <c r="A11" s="9" t="s">
        <v>79</v>
      </c>
      <c r="B11" s="4" t="s">
        <v>17</v>
      </c>
      <c r="C11" s="11">
        <v>1</v>
      </c>
      <c r="D11" s="15"/>
      <c r="E11" s="15"/>
    </row>
    <row r="12" spans="2:5" ht="15">
      <c r="B12" s="6" t="s">
        <v>16</v>
      </c>
      <c r="C12" s="11"/>
      <c r="D12" s="15"/>
      <c r="E12" s="15"/>
    </row>
    <row r="13" spans="2:5" ht="15">
      <c r="B13" s="6" t="s">
        <v>18</v>
      </c>
      <c r="C13" s="11"/>
      <c r="D13" s="15"/>
      <c r="E13" s="15"/>
    </row>
    <row r="14" spans="2:5" ht="15">
      <c r="B14" s="6" t="s">
        <v>20</v>
      </c>
      <c r="C14" s="11"/>
      <c r="D14" s="15"/>
      <c r="E14" s="15"/>
    </row>
    <row r="15" spans="2:5" ht="15">
      <c r="B15" s="6" t="s">
        <v>19</v>
      </c>
      <c r="C15" s="11"/>
      <c r="D15" s="15"/>
      <c r="E15" s="15"/>
    </row>
    <row r="16" spans="2:5" ht="15">
      <c r="B16" s="6" t="s">
        <v>24</v>
      </c>
      <c r="C16" s="11"/>
      <c r="D16" s="15"/>
      <c r="E16" s="15"/>
    </row>
    <row r="17" spans="1:5" ht="15">
      <c r="A17" s="9" t="s">
        <v>80</v>
      </c>
      <c r="B17" s="4" t="s">
        <v>30</v>
      </c>
      <c r="C17" s="11">
        <v>1</v>
      </c>
      <c r="D17" s="15"/>
      <c r="E17" s="15"/>
    </row>
    <row r="18" spans="1:5" ht="15">
      <c r="A18" s="9" t="s">
        <v>81</v>
      </c>
      <c r="B18" s="4" t="s">
        <v>26</v>
      </c>
      <c r="C18" s="11">
        <v>1</v>
      </c>
      <c r="D18" s="15"/>
      <c r="E18" s="15"/>
    </row>
    <row r="19" spans="1:5" ht="15">
      <c r="A19" s="9" t="s">
        <v>82</v>
      </c>
      <c r="B19" s="4" t="s">
        <v>92</v>
      </c>
      <c r="C19" s="11">
        <v>1</v>
      </c>
      <c r="D19" s="15"/>
      <c r="E19" s="15"/>
    </row>
    <row r="20" spans="1:5" ht="15">
      <c r="A20" s="9" t="s">
        <v>83</v>
      </c>
      <c r="B20" s="4" t="s">
        <v>28</v>
      </c>
      <c r="C20" s="11">
        <v>1</v>
      </c>
      <c r="D20" s="15"/>
      <c r="E20" s="15"/>
    </row>
    <row r="21" spans="1:5" ht="15">
      <c r="A21" s="9" t="s">
        <v>84</v>
      </c>
      <c r="B21" s="4" t="s">
        <v>29</v>
      </c>
      <c r="C21" s="11">
        <v>1</v>
      </c>
      <c r="D21" s="15"/>
      <c r="E21" s="15"/>
    </row>
    <row r="22" spans="1:5" ht="30">
      <c r="A22" s="9" t="s">
        <v>85</v>
      </c>
      <c r="B22" s="4" t="s">
        <v>58</v>
      </c>
      <c r="C22" s="11">
        <v>2</v>
      </c>
      <c r="D22" s="15"/>
      <c r="E22" s="15"/>
    </row>
    <row r="23" spans="1:5" ht="30">
      <c r="A23" s="9" t="s">
        <v>86</v>
      </c>
      <c r="B23" s="4" t="s">
        <v>61</v>
      </c>
      <c r="C23" s="11">
        <v>1</v>
      </c>
      <c r="D23" s="15"/>
      <c r="E23" s="15"/>
    </row>
    <row r="24" spans="1:5" ht="15">
      <c r="A24" s="9" t="s">
        <v>87</v>
      </c>
      <c r="B24" s="4" t="s">
        <v>37</v>
      </c>
      <c r="C24" s="11">
        <v>1</v>
      </c>
      <c r="D24" s="15"/>
      <c r="E24" s="15"/>
    </row>
    <row r="25" spans="1:5" ht="30">
      <c r="A25" s="9" t="s">
        <v>88</v>
      </c>
      <c r="B25" s="4" t="s">
        <v>48</v>
      </c>
      <c r="C25" s="11">
        <v>2</v>
      </c>
      <c r="D25" s="15"/>
      <c r="E25" s="15"/>
    </row>
    <row r="26" spans="1:5" ht="15">
      <c r="A26" s="9" t="s">
        <v>89</v>
      </c>
      <c r="B26" s="4" t="s">
        <v>50</v>
      </c>
      <c r="C26" s="11">
        <v>1</v>
      </c>
      <c r="D26" s="15"/>
      <c r="E26" s="15"/>
    </row>
    <row r="27" spans="1:5" ht="30">
      <c r="A27" s="9" t="s">
        <v>90</v>
      </c>
      <c r="B27" s="4" t="s">
        <v>51</v>
      </c>
      <c r="C27" s="11">
        <v>1</v>
      </c>
      <c r="D27" s="15"/>
      <c r="E27" s="15"/>
    </row>
    <row r="28" spans="1:5" ht="30">
      <c r="A28" s="9" t="s">
        <v>91</v>
      </c>
      <c r="B28" s="4" t="s">
        <v>52</v>
      </c>
      <c r="C28" s="11">
        <v>1</v>
      </c>
      <c r="D28" s="15"/>
      <c r="E28" s="15"/>
    </row>
    <row r="29" spans="3:5" ht="15">
      <c r="C29" s="11"/>
      <c r="D29" s="15"/>
      <c r="E29" s="15"/>
    </row>
    <row r="30" spans="3:5" ht="15">
      <c r="C30" s="11"/>
      <c r="D30" s="22"/>
      <c r="E30" s="19"/>
    </row>
    <row r="31" spans="3:5" ht="15">
      <c r="C31" s="11"/>
      <c r="D31" s="15"/>
      <c r="E31" s="15"/>
    </row>
    <row r="32" spans="1:5" ht="15">
      <c r="A32" s="10" t="s">
        <v>94</v>
      </c>
      <c r="B32" s="8" t="s">
        <v>32</v>
      </c>
      <c r="C32" s="12"/>
      <c r="D32" s="16"/>
      <c r="E32" s="16"/>
    </row>
    <row r="33" spans="1:5" ht="15">
      <c r="A33" s="9" t="s">
        <v>75</v>
      </c>
      <c r="B33" s="4" t="s">
        <v>22</v>
      </c>
      <c r="C33" s="11">
        <v>1</v>
      </c>
      <c r="D33" s="15"/>
      <c r="E33" s="15"/>
    </row>
    <row r="34" spans="2:5" ht="15">
      <c r="B34" s="6" t="s">
        <v>18</v>
      </c>
      <c r="C34" s="11"/>
      <c r="D34" s="15"/>
      <c r="E34" s="15"/>
    </row>
    <row r="35" spans="2:5" ht="15">
      <c r="B35" s="6" t="s">
        <v>23</v>
      </c>
      <c r="C35" s="11"/>
      <c r="D35" s="15"/>
      <c r="E35" s="15"/>
    </row>
    <row r="36" spans="2:5" ht="15">
      <c r="B36" s="6" t="s">
        <v>24</v>
      </c>
      <c r="C36" s="11"/>
      <c r="D36" s="15"/>
      <c r="E36" s="15"/>
    </row>
    <row r="37" spans="1:5" ht="15">
      <c r="A37" s="9" t="s">
        <v>77</v>
      </c>
      <c r="B37" s="4" t="s">
        <v>27</v>
      </c>
      <c r="C37" s="11">
        <v>1</v>
      </c>
      <c r="D37" s="15"/>
      <c r="E37" s="15"/>
    </row>
    <row r="38" spans="1:5" ht="15">
      <c r="A38" s="9" t="s">
        <v>78</v>
      </c>
      <c r="B38" s="4" t="s">
        <v>25</v>
      </c>
      <c r="C38" s="11">
        <v>1</v>
      </c>
      <c r="D38" s="15"/>
      <c r="E38" s="15"/>
    </row>
    <row r="39" spans="3:5" ht="15">
      <c r="C39" s="11"/>
      <c r="D39" s="15"/>
      <c r="E39" s="15"/>
    </row>
    <row r="40" spans="3:5" ht="15">
      <c r="C40" s="11"/>
      <c r="D40" s="22"/>
      <c r="E40" s="19"/>
    </row>
    <row r="41" spans="3:5" ht="15">
      <c r="C41" s="11"/>
      <c r="D41" s="15"/>
      <c r="E41" s="15"/>
    </row>
    <row r="42" spans="1:5" ht="15">
      <c r="A42" s="10" t="s">
        <v>95</v>
      </c>
      <c r="B42" s="8" t="s">
        <v>33</v>
      </c>
      <c r="C42" s="12"/>
      <c r="D42" s="16"/>
      <c r="E42" s="16"/>
    </row>
    <row r="43" spans="1:5" ht="15">
      <c r="A43" s="9" t="s">
        <v>75</v>
      </c>
      <c r="B43" s="4" t="s">
        <v>11</v>
      </c>
      <c r="C43" s="11">
        <v>1</v>
      </c>
      <c r="D43" s="15"/>
      <c r="E43" s="15"/>
    </row>
    <row r="44" spans="2:5" ht="15">
      <c r="B44" s="6" t="s">
        <v>31</v>
      </c>
      <c r="C44" s="11"/>
      <c r="D44" s="15"/>
      <c r="E44" s="15"/>
    </row>
    <row r="45" spans="2:5" ht="15">
      <c r="B45" s="6" t="s">
        <v>12</v>
      </c>
      <c r="C45" s="11"/>
      <c r="D45" s="15"/>
      <c r="E45" s="15"/>
    </row>
    <row r="46" spans="1:5" ht="15">
      <c r="A46" s="9" t="s">
        <v>76</v>
      </c>
      <c r="B46" s="4" t="s">
        <v>34</v>
      </c>
      <c r="C46" s="11">
        <v>1</v>
      </c>
      <c r="D46" s="15"/>
      <c r="E46" s="15"/>
    </row>
    <row r="47" spans="1:5" ht="15">
      <c r="A47" s="9" t="s">
        <v>77</v>
      </c>
      <c r="B47" s="4" t="s">
        <v>36</v>
      </c>
      <c r="C47" s="11">
        <v>1</v>
      </c>
      <c r="D47" s="15"/>
      <c r="E47" s="15"/>
    </row>
    <row r="48" spans="1:5" ht="15">
      <c r="A48" s="9" t="s">
        <v>78</v>
      </c>
      <c r="B48" s="4" t="s">
        <v>15</v>
      </c>
      <c r="C48" s="11">
        <v>1</v>
      </c>
      <c r="D48" s="15"/>
      <c r="E48" s="15"/>
    </row>
    <row r="49" spans="1:5" ht="30">
      <c r="A49" s="9" t="s">
        <v>79</v>
      </c>
      <c r="B49" s="4" t="s">
        <v>59</v>
      </c>
      <c r="C49" s="11">
        <v>6</v>
      </c>
      <c r="D49" s="15"/>
      <c r="E49" s="15"/>
    </row>
    <row r="50" spans="1:5" ht="30">
      <c r="A50" s="9" t="s">
        <v>80</v>
      </c>
      <c r="B50" s="4" t="s">
        <v>61</v>
      </c>
      <c r="C50" s="11">
        <v>6</v>
      </c>
      <c r="D50" s="15"/>
      <c r="E50" s="15"/>
    </row>
    <row r="51" spans="1:5" ht="30">
      <c r="A51" s="9" t="s">
        <v>81</v>
      </c>
      <c r="B51" s="4" t="s">
        <v>51</v>
      </c>
      <c r="C51" s="11">
        <v>1</v>
      </c>
      <c r="D51" s="15"/>
      <c r="E51" s="15"/>
    </row>
    <row r="52" spans="1:5" ht="30">
      <c r="A52" s="9" t="s">
        <v>82</v>
      </c>
      <c r="B52" s="4" t="s">
        <v>52</v>
      </c>
      <c r="C52" s="11">
        <v>4</v>
      </c>
      <c r="D52" s="15"/>
      <c r="E52" s="15"/>
    </row>
    <row r="53" spans="3:5" ht="15">
      <c r="C53" s="11"/>
      <c r="D53" s="15"/>
      <c r="E53" s="15"/>
    </row>
    <row r="54" spans="3:5" ht="15">
      <c r="C54" s="11"/>
      <c r="D54" s="22"/>
      <c r="E54" s="19"/>
    </row>
    <row r="55" spans="3:5" ht="15">
      <c r="C55" s="11"/>
      <c r="D55" s="15"/>
      <c r="E55" s="15"/>
    </row>
    <row r="56" spans="1:5" ht="15">
      <c r="A56" s="10" t="s">
        <v>96</v>
      </c>
      <c r="B56" s="8" t="s">
        <v>54</v>
      </c>
      <c r="C56" s="12"/>
      <c r="D56" s="16"/>
      <c r="E56" s="16"/>
    </row>
    <row r="57" spans="1:5" ht="30">
      <c r="A57" s="9" t="s">
        <v>75</v>
      </c>
      <c r="B57" s="4" t="s">
        <v>60</v>
      </c>
      <c r="C57" s="11">
        <v>1</v>
      </c>
      <c r="D57" s="15"/>
      <c r="E57" s="15"/>
    </row>
    <row r="58" spans="1:5" ht="30">
      <c r="A58" s="9" t="s">
        <v>76</v>
      </c>
      <c r="B58" s="4" t="s">
        <v>59</v>
      </c>
      <c r="C58" s="11">
        <v>1</v>
      </c>
      <c r="D58" s="15"/>
      <c r="E58" s="15"/>
    </row>
    <row r="59" spans="1:5" ht="15">
      <c r="A59" s="9" t="s">
        <v>77</v>
      </c>
      <c r="B59" s="4" t="s">
        <v>55</v>
      </c>
      <c r="C59" s="11">
        <v>1</v>
      </c>
      <c r="D59" s="15"/>
      <c r="E59" s="15"/>
    </row>
    <row r="60" spans="1:5" ht="15">
      <c r="A60" s="9" t="s">
        <v>78</v>
      </c>
      <c r="B60" s="4" t="s">
        <v>56</v>
      </c>
      <c r="C60" s="11">
        <v>1</v>
      </c>
      <c r="D60" s="15"/>
      <c r="E60" s="15"/>
    </row>
    <row r="61" spans="3:5" ht="15">
      <c r="C61" s="11"/>
      <c r="D61" s="15"/>
      <c r="E61" s="15"/>
    </row>
    <row r="62" spans="3:5" ht="15">
      <c r="C62" s="11"/>
      <c r="D62" s="22"/>
      <c r="E62" s="19"/>
    </row>
    <row r="63" spans="3:5" ht="15">
      <c r="C63" s="11"/>
      <c r="D63" s="15"/>
      <c r="E63" s="15"/>
    </row>
    <row r="64" spans="1:5" ht="15">
      <c r="A64" s="10" t="s">
        <v>97</v>
      </c>
      <c r="B64" s="8" t="s">
        <v>35</v>
      </c>
      <c r="C64" s="12"/>
      <c r="D64" s="16"/>
      <c r="E64" s="16"/>
    </row>
    <row r="65" spans="1:5" ht="30">
      <c r="A65" s="9" t="s">
        <v>75</v>
      </c>
      <c r="B65" s="4" t="s">
        <v>163</v>
      </c>
      <c r="C65" s="11">
        <v>10</v>
      </c>
      <c r="D65" s="15"/>
      <c r="E65" s="15"/>
    </row>
    <row r="66" spans="1:5" ht="30">
      <c r="A66" s="9" t="s">
        <v>76</v>
      </c>
      <c r="B66" s="4" t="s">
        <v>164</v>
      </c>
      <c r="C66" s="11">
        <v>10</v>
      </c>
      <c r="D66" s="15"/>
      <c r="E66" s="15"/>
    </row>
    <row r="67" spans="1:5" ht="15">
      <c r="A67" s="9" t="s">
        <v>77</v>
      </c>
      <c r="B67" s="4" t="s">
        <v>165</v>
      </c>
      <c r="C67" s="11">
        <v>1</v>
      </c>
      <c r="D67" s="15"/>
      <c r="E67" s="15"/>
    </row>
    <row r="68" spans="1:5" ht="15">
      <c r="A68" s="9" t="s">
        <v>78</v>
      </c>
      <c r="B68" s="4" t="s">
        <v>166</v>
      </c>
      <c r="C68" s="11">
        <v>1</v>
      </c>
      <c r="D68" s="15"/>
      <c r="E68" s="15"/>
    </row>
    <row r="69" spans="1:5" ht="15">
      <c r="A69" s="9" t="s">
        <v>79</v>
      </c>
      <c r="B69" s="4" t="s">
        <v>167</v>
      </c>
      <c r="C69" s="11">
        <v>1</v>
      </c>
      <c r="D69" s="15"/>
      <c r="E69" s="15"/>
    </row>
    <row r="70" spans="3:5" ht="15">
      <c r="C70" s="11"/>
      <c r="D70" s="15"/>
      <c r="E70" s="15"/>
    </row>
    <row r="71" spans="3:5" ht="15">
      <c r="C71" s="11"/>
      <c r="D71" s="22"/>
      <c r="E71" s="19"/>
    </row>
  </sheetData>
  <sheetProtection/>
  <mergeCells count="1">
    <mergeCell ref="A1:E1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5" r:id="rId1"/>
  <headerFooter>
    <oddHeader>&amp;C&amp;"-,Tučné"&amp;12Výkaz výměr - PS 01 Řídící systém</oddHeader>
    <oddFooter>&amp;LREKO ŘS ÚU KOMOŘANY
PS 01 Řídící systém, ZDproVZ, rev.1&amp;RStrana &amp;P z &amp;N</oddFooter>
  </headerFooter>
  <rowBreaks count="1" manualBreakCount="1">
    <brk id="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62"/>
  <sheetViews>
    <sheetView zoomScalePageLayoutView="0" workbookViewId="0" topLeftCell="A283">
      <selection activeCell="E14" sqref="E14"/>
    </sheetView>
  </sheetViews>
  <sheetFormatPr defaultColWidth="9.140625" defaultRowHeight="15"/>
  <cols>
    <col min="1" max="1" width="4.140625" style="9" customWidth="1"/>
    <col min="2" max="2" width="41.8515625" style="4" customWidth="1"/>
    <col min="3" max="3" width="9.28125" style="1" bestFit="1" customWidth="1"/>
    <col min="4" max="4" width="13.57421875" style="1" bestFit="1" customWidth="1"/>
    <col min="5" max="5" width="19.7109375" style="1" bestFit="1" customWidth="1"/>
    <col min="6" max="16384" width="9.140625" style="1" customWidth="1"/>
  </cols>
  <sheetData>
    <row r="1" spans="1:5" ht="21">
      <c r="A1" s="125" t="s">
        <v>115</v>
      </c>
      <c r="B1" s="126"/>
      <c r="C1" s="126"/>
      <c r="D1" s="126"/>
      <c r="E1" s="127"/>
    </row>
    <row r="2" spans="1:5" ht="12" customHeight="1">
      <c r="A2" s="13"/>
      <c r="B2" s="13"/>
      <c r="C2" s="13"/>
      <c r="D2" s="13"/>
      <c r="E2" s="13"/>
    </row>
    <row r="3" spans="2:5" ht="15">
      <c r="B3" s="2" t="s">
        <v>73</v>
      </c>
      <c r="C3" s="3" t="s">
        <v>72</v>
      </c>
      <c r="D3" s="3" t="s">
        <v>74</v>
      </c>
      <c r="E3" s="3" t="s">
        <v>4</v>
      </c>
    </row>
    <row r="4" spans="1:5" ht="15">
      <c r="A4" s="10" t="s">
        <v>116</v>
      </c>
      <c r="B4" s="8" t="s">
        <v>5</v>
      </c>
      <c r="C4" s="7"/>
      <c r="D4" s="17"/>
      <c r="E4" s="17"/>
    </row>
    <row r="5" spans="1:5" ht="15">
      <c r="A5" s="14" t="s">
        <v>75</v>
      </c>
      <c r="B5" s="4" t="s">
        <v>124</v>
      </c>
      <c r="C5" s="11">
        <v>11</v>
      </c>
      <c r="D5" s="15"/>
      <c r="E5" s="15"/>
    </row>
    <row r="6" spans="1:5" ht="15">
      <c r="A6" s="14" t="s">
        <v>76</v>
      </c>
      <c r="B6" s="4" t="s">
        <v>127</v>
      </c>
      <c r="C6" s="11">
        <v>3</v>
      </c>
      <c r="D6" s="15"/>
      <c r="E6" s="15"/>
    </row>
    <row r="7" spans="1:5" ht="15">
      <c r="A7" s="14" t="s">
        <v>77</v>
      </c>
      <c r="B7" s="4" t="s">
        <v>130</v>
      </c>
      <c r="C7" s="11">
        <v>11</v>
      </c>
      <c r="D7" s="15"/>
      <c r="E7" s="15"/>
    </row>
    <row r="8" spans="1:5" ht="15">
      <c r="A8" s="14" t="s">
        <v>78</v>
      </c>
      <c r="B8" s="4" t="s">
        <v>132</v>
      </c>
      <c r="C8" s="11">
        <v>11</v>
      </c>
      <c r="D8" s="15"/>
      <c r="E8" s="15"/>
    </row>
    <row r="9" spans="1:5" ht="15">
      <c r="A9" s="14" t="s">
        <v>79</v>
      </c>
      <c r="B9" s="4" t="s">
        <v>133</v>
      </c>
      <c r="C9" s="11">
        <v>22</v>
      </c>
      <c r="D9" s="15"/>
      <c r="E9" s="15"/>
    </row>
    <row r="10" spans="1:5" ht="15">
      <c r="A10" s="14" t="s">
        <v>80</v>
      </c>
      <c r="B10" s="4" t="s">
        <v>13</v>
      </c>
      <c r="C10" s="11">
        <v>22</v>
      </c>
      <c r="D10" s="15"/>
      <c r="E10" s="15"/>
    </row>
    <row r="11" spans="1:5" ht="15">
      <c r="A11" s="14" t="s">
        <v>81</v>
      </c>
      <c r="B11" s="4" t="s">
        <v>14</v>
      </c>
      <c r="C11" s="11">
        <v>22</v>
      </c>
      <c r="D11" s="15"/>
      <c r="E11" s="15"/>
    </row>
    <row r="12" spans="1:5" ht="15">
      <c r="A12" s="14" t="s">
        <v>82</v>
      </c>
      <c r="B12" s="4" t="s">
        <v>134</v>
      </c>
      <c r="C12" s="11">
        <v>22</v>
      </c>
      <c r="D12" s="15"/>
      <c r="E12" s="15"/>
    </row>
    <row r="13" spans="1:5" ht="15">
      <c r="A13" s="14" t="s">
        <v>83</v>
      </c>
      <c r="B13" s="4" t="s">
        <v>126</v>
      </c>
      <c r="C13" s="11">
        <v>1</v>
      </c>
      <c r="D13" s="15"/>
      <c r="E13" s="15"/>
    </row>
    <row r="14" spans="1:5" ht="15">
      <c r="A14" s="14" t="s">
        <v>84</v>
      </c>
      <c r="B14" s="4" t="s">
        <v>168</v>
      </c>
      <c r="C14" s="11">
        <v>12</v>
      </c>
      <c r="D14" s="15"/>
      <c r="E14" s="15"/>
    </row>
    <row r="15" spans="1:5" ht="15">
      <c r="A15" s="14" t="s">
        <v>85</v>
      </c>
      <c r="B15" s="4" t="s">
        <v>169</v>
      </c>
      <c r="C15" s="11">
        <v>12</v>
      </c>
      <c r="D15" s="15"/>
      <c r="E15" s="15"/>
    </row>
    <row r="16" spans="1:5" ht="15">
      <c r="A16" s="14" t="s">
        <v>86</v>
      </c>
      <c r="B16" s="4" t="s">
        <v>170</v>
      </c>
      <c r="C16" s="11">
        <v>24</v>
      </c>
      <c r="D16" s="15"/>
      <c r="E16" s="15"/>
    </row>
    <row r="17" spans="1:5" ht="15">
      <c r="A17" s="14" t="s">
        <v>87</v>
      </c>
      <c r="B17" s="4" t="s">
        <v>259</v>
      </c>
      <c r="C17" s="11">
        <v>12</v>
      </c>
      <c r="D17" s="15"/>
      <c r="E17" s="15"/>
    </row>
    <row r="18" spans="1:5" ht="15">
      <c r="A18" s="14" t="s">
        <v>88</v>
      </c>
      <c r="B18" s="4" t="s">
        <v>171</v>
      </c>
      <c r="C18" s="11">
        <v>36</v>
      </c>
      <c r="D18" s="15"/>
      <c r="E18" s="15"/>
    </row>
    <row r="19" spans="1:5" ht="15">
      <c r="A19" s="14" t="s">
        <v>89</v>
      </c>
      <c r="B19" s="4" t="s">
        <v>161</v>
      </c>
      <c r="C19" s="11">
        <v>12</v>
      </c>
      <c r="D19" s="15"/>
      <c r="E19" s="15"/>
    </row>
    <row r="20" spans="1:5" ht="15">
      <c r="A20" s="14" t="s">
        <v>90</v>
      </c>
      <c r="B20" s="4" t="s">
        <v>172</v>
      </c>
      <c r="C20" s="11">
        <v>12</v>
      </c>
      <c r="D20" s="15"/>
      <c r="E20" s="15"/>
    </row>
    <row r="21" spans="1:5" ht="15">
      <c r="A21" s="14" t="s">
        <v>91</v>
      </c>
      <c r="B21" s="4" t="s">
        <v>173</v>
      </c>
      <c r="C21" s="11">
        <v>12</v>
      </c>
      <c r="D21" s="15"/>
      <c r="E21" s="15"/>
    </row>
    <row r="22" spans="1:5" ht="15">
      <c r="A22" s="14" t="s">
        <v>98</v>
      </c>
      <c r="B22" s="4" t="s">
        <v>174</v>
      </c>
      <c r="C22" s="11">
        <v>12</v>
      </c>
      <c r="D22" s="15"/>
      <c r="E22" s="15"/>
    </row>
    <row r="23" spans="1:5" ht="30">
      <c r="A23" s="14" t="s">
        <v>99</v>
      </c>
      <c r="B23" s="4" t="s">
        <v>247</v>
      </c>
      <c r="C23" s="11">
        <v>120</v>
      </c>
      <c r="D23" s="15"/>
      <c r="E23" s="15"/>
    </row>
    <row r="24" spans="1:5" ht="30">
      <c r="A24" s="14" t="s">
        <v>100</v>
      </c>
      <c r="B24" s="4" t="s">
        <v>248</v>
      </c>
      <c r="C24" s="11">
        <v>120</v>
      </c>
      <c r="D24" s="15"/>
      <c r="E24" s="15"/>
    </row>
    <row r="25" spans="1:5" ht="30">
      <c r="A25" s="14" t="s">
        <v>101</v>
      </c>
      <c r="B25" s="4" t="s">
        <v>249</v>
      </c>
      <c r="C25" s="11">
        <v>600</v>
      </c>
      <c r="D25" s="15"/>
      <c r="E25" s="15"/>
    </row>
    <row r="26" spans="1:5" ht="15">
      <c r="A26" s="14" t="s">
        <v>102</v>
      </c>
      <c r="B26" s="4" t="s">
        <v>250</v>
      </c>
      <c r="C26" s="11">
        <v>600</v>
      </c>
      <c r="D26" s="15"/>
      <c r="E26" s="15"/>
    </row>
    <row r="27" spans="1:5" ht="15">
      <c r="A27" s="14" t="s">
        <v>103</v>
      </c>
      <c r="B27" s="4" t="s">
        <v>251</v>
      </c>
      <c r="C27" s="11">
        <v>154</v>
      </c>
      <c r="D27" s="15"/>
      <c r="E27" s="15"/>
    </row>
    <row r="28" spans="1:5" ht="15">
      <c r="A28" s="14" t="s">
        <v>104</v>
      </c>
      <c r="B28" s="4" t="s">
        <v>252</v>
      </c>
      <c r="C28" s="11">
        <v>5900</v>
      </c>
      <c r="D28" s="15"/>
      <c r="E28" s="15"/>
    </row>
    <row r="29" spans="1:5" ht="15">
      <c r="A29" s="14" t="s">
        <v>105</v>
      </c>
      <c r="B29" s="4" t="s">
        <v>253</v>
      </c>
      <c r="C29" s="20">
        <v>1</v>
      </c>
      <c r="D29" s="15"/>
      <c r="E29" s="15"/>
    </row>
    <row r="30" spans="1:5" ht="15">
      <c r="A30" s="14" t="s">
        <v>146</v>
      </c>
      <c r="B30" s="4" t="s">
        <v>175</v>
      </c>
      <c r="C30" s="11">
        <v>132</v>
      </c>
      <c r="D30" s="15"/>
      <c r="E30" s="15"/>
    </row>
    <row r="31" spans="1:5" ht="15">
      <c r="A31" s="14" t="s">
        <v>147</v>
      </c>
      <c r="B31" s="4" t="s">
        <v>176</v>
      </c>
      <c r="C31" s="11">
        <v>84</v>
      </c>
      <c r="D31" s="15"/>
      <c r="E31" s="15"/>
    </row>
    <row r="32" spans="1:5" ht="15">
      <c r="A32" s="14" t="s">
        <v>148</v>
      </c>
      <c r="B32" s="4" t="s">
        <v>177</v>
      </c>
      <c r="C32" s="11">
        <v>6</v>
      </c>
      <c r="D32" s="15"/>
      <c r="E32" s="15"/>
    </row>
    <row r="33" spans="1:5" ht="30">
      <c r="A33" s="14" t="s">
        <v>149</v>
      </c>
      <c r="B33" s="4" t="s">
        <v>178</v>
      </c>
      <c r="C33" s="11">
        <v>6000</v>
      </c>
      <c r="D33" s="15"/>
      <c r="E33" s="15"/>
    </row>
    <row r="34" spans="1:5" ht="15">
      <c r="A34" s="14" t="s">
        <v>150</v>
      </c>
      <c r="B34" s="4" t="s">
        <v>179</v>
      </c>
      <c r="C34" s="20">
        <v>1</v>
      </c>
      <c r="D34" s="15"/>
      <c r="E34" s="15"/>
    </row>
    <row r="35" spans="1:5" ht="15">
      <c r="A35" s="14" t="s">
        <v>151</v>
      </c>
      <c r="B35" s="4" t="s">
        <v>162</v>
      </c>
      <c r="C35" s="11">
        <v>132</v>
      </c>
      <c r="D35" s="15"/>
      <c r="E35" s="15"/>
    </row>
    <row r="36" spans="1:5" ht="15">
      <c r="A36" s="14" t="s">
        <v>152</v>
      </c>
      <c r="B36" s="4" t="s">
        <v>254</v>
      </c>
      <c r="C36" s="11">
        <v>3256</v>
      </c>
      <c r="D36" s="15"/>
      <c r="E36" s="15"/>
    </row>
    <row r="37" spans="1:5" ht="15">
      <c r="A37" s="14" t="s">
        <v>153</v>
      </c>
      <c r="B37" s="4" t="s">
        <v>255</v>
      </c>
      <c r="C37" s="11">
        <v>1230</v>
      </c>
      <c r="D37" s="15"/>
      <c r="E37" s="15"/>
    </row>
    <row r="38" spans="1:5" ht="15">
      <c r="A38" s="14" t="s">
        <v>154</v>
      </c>
      <c r="B38" s="4" t="s">
        <v>180</v>
      </c>
      <c r="C38" s="11">
        <v>222</v>
      </c>
      <c r="D38" s="15"/>
      <c r="E38" s="15"/>
    </row>
    <row r="39" spans="1:5" ht="15">
      <c r="A39" s="14" t="s">
        <v>155</v>
      </c>
      <c r="B39" s="4" t="s">
        <v>181</v>
      </c>
      <c r="C39" s="11">
        <v>221</v>
      </c>
      <c r="D39" s="15"/>
      <c r="E39" s="15"/>
    </row>
    <row r="40" spans="1:5" ht="15">
      <c r="A40" s="14"/>
      <c r="B40" s="21" t="s">
        <v>183</v>
      </c>
      <c r="C40" s="11"/>
      <c r="D40" s="15"/>
      <c r="E40" s="15"/>
    </row>
    <row r="41" spans="1:5" ht="15">
      <c r="A41" s="14" t="s">
        <v>156</v>
      </c>
      <c r="B41" s="4" t="s">
        <v>256</v>
      </c>
      <c r="C41" s="11">
        <v>154</v>
      </c>
      <c r="D41" s="15"/>
      <c r="E41" s="15"/>
    </row>
    <row r="42" spans="1:5" ht="15">
      <c r="A42" s="14" t="s">
        <v>157</v>
      </c>
      <c r="B42" s="4" t="s">
        <v>257</v>
      </c>
      <c r="C42" s="11">
        <v>8480</v>
      </c>
      <c r="D42" s="15"/>
      <c r="E42" s="15"/>
    </row>
    <row r="43" spans="1:5" ht="15">
      <c r="A43" s="14" t="s">
        <v>158</v>
      </c>
      <c r="B43" s="4" t="s">
        <v>258</v>
      </c>
      <c r="C43" s="20">
        <v>1</v>
      </c>
      <c r="D43" s="15"/>
      <c r="E43" s="15"/>
    </row>
    <row r="44" spans="1:5" ht="15">
      <c r="A44" s="14" t="s">
        <v>159</v>
      </c>
      <c r="B44" s="4" t="s">
        <v>162</v>
      </c>
      <c r="C44" s="11">
        <v>96</v>
      </c>
      <c r="D44" s="15"/>
      <c r="E44" s="15"/>
    </row>
    <row r="45" spans="1:5" ht="15">
      <c r="A45" s="14" t="s">
        <v>160</v>
      </c>
      <c r="B45" s="4" t="s">
        <v>182</v>
      </c>
      <c r="C45" s="11">
        <v>4</v>
      </c>
      <c r="D45" s="15"/>
      <c r="E45" s="15"/>
    </row>
    <row r="46" spans="3:5" ht="15">
      <c r="C46" s="11"/>
      <c r="D46" s="15"/>
      <c r="E46" s="15"/>
    </row>
    <row r="47" spans="3:5" ht="15">
      <c r="C47" s="11"/>
      <c r="D47" s="22"/>
      <c r="E47" s="19"/>
    </row>
    <row r="48" spans="3:5" ht="15">
      <c r="C48" s="11"/>
      <c r="D48" s="15"/>
      <c r="E48" s="15"/>
    </row>
    <row r="49" spans="1:5" ht="15">
      <c r="A49" s="10" t="s">
        <v>117</v>
      </c>
      <c r="B49" s="8" t="s">
        <v>6</v>
      </c>
      <c r="C49" s="12"/>
      <c r="D49" s="16"/>
      <c r="E49" s="16"/>
    </row>
    <row r="50" spans="1:5" ht="15">
      <c r="A50" s="14" t="s">
        <v>75</v>
      </c>
      <c r="B50" s="4" t="s">
        <v>38</v>
      </c>
      <c r="C50" s="11">
        <v>4</v>
      </c>
      <c r="D50" s="15"/>
      <c r="E50" s="15"/>
    </row>
    <row r="51" spans="1:5" ht="15">
      <c r="A51" s="14" t="s">
        <v>76</v>
      </c>
      <c r="B51" s="4" t="s">
        <v>128</v>
      </c>
      <c r="C51" s="11">
        <v>2</v>
      </c>
      <c r="D51" s="15"/>
      <c r="E51" s="15"/>
    </row>
    <row r="52" spans="1:5" ht="15">
      <c r="A52" s="14" t="s">
        <v>77</v>
      </c>
      <c r="B52" s="4" t="s">
        <v>130</v>
      </c>
      <c r="C52" s="11">
        <v>4</v>
      </c>
      <c r="D52" s="15"/>
      <c r="E52" s="15"/>
    </row>
    <row r="53" spans="1:5" ht="15">
      <c r="A53" s="14" t="s">
        <v>78</v>
      </c>
      <c r="B53" s="4" t="s">
        <v>132</v>
      </c>
      <c r="C53" s="11">
        <v>4</v>
      </c>
      <c r="D53" s="15"/>
      <c r="E53" s="15"/>
    </row>
    <row r="54" spans="1:5" ht="15">
      <c r="A54" s="14" t="s">
        <v>79</v>
      </c>
      <c r="B54" s="4" t="s">
        <v>133</v>
      </c>
      <c r="C54" s="11">
        <v>8</v>
      </c>
      <c r="D54" s="15"/>
      <c r="E54" s="15"/>
    </row>
    <row r="55" spans="1:5" ht="15">
      <c r="A55" s="14" t="s">
        <v>80</v>
      </c>
      <c r="B55" s="4" t="s">
        <v>13</v>
      </c>
      <c r="C55" s="11">
        <v>8</v>
      </c>
      <c r="D55" s="15"/>
      <c r="E55" s="15"/>
    </row>
    <row r="56" spans="1:5" ht="15">
      <c r="A56" s="14" t="s">
        <v>81</v>
      </c>
      <c r="B56" s="4" t="s">
        <v>14</v>
      </c>
      <c r="C56" s="11">
        <v>8</v>
      </c>
      <c r="D56" s="15"/>
      <c r="E56" s="15"/>
    </row>
    <row r="57" spans="1:5" ht="15">
      <c r="A57" s="14" t="s">
        <v>82</v>
      </c>
      <c r="B57" s="4" t="s">
        <v>134</v>
      </c>
      <c r="C57" s="11">
        <v>8</v>
      </c>
      <c r="D57" s="15"/>
      <c r="E57" s="15"/>
    </row>
    <row r="58" spans="1:5" ht="15">
      <c r="A58" s="14" t="s">
        <v>83</v>
      </c>
      <c r="B58" s="4" t="s">
        <v>126</v>
      </c>
      <c r="C58" s="11">
        <v>1</v>
      </c>
      <c r="D58" s="15"/>
      <c r="E58" s="15"/>
    </row>
    <row r="59" spans="1:5" ht="15">
      <c r="A59" s="14" t="s">
        <v>84</v>
      </c>
      <c r="B59" s="4" t="s">
        <v>168</v>
      </c>
      <c r="C59" s="11">
        <v>5</v>
      </c>
      <c r="D59" s="15"/>
      <c r="E59" s="15"/>
    </row>
    <row r="60" spans="1:5" ht="15">
      <c r="A60" s="14" t="s">
        <v>85</v>
      </c>
      <c r="B60" s="4" t="s">
        <v>169</v>
      </c>
      <c r="C60" s="11">
        <v>5</v>
      </c>
      <c r="D60" s="15"/>
      <c r="E60" s="15"/>
    </row>
    <row r="61" spans="1:5" ht="15">
      <c r="A61" s="14" t="s">
        <v>86</v>
      </c>
      <c r="B61" s="4" t="s">
        <v>170</v>
      </c>
      <c r="C61" s="11">
        <v>10</v>
      </c>
      <c r="D61" s="15"/>
      <c r="E61" s="15"/>
    </row>
    <row r="62" spans="1:5" ht="15">
      <c r="A62" s="14" t="s">
        <v>87</v>
      </c>
      <c r="B62" s="4" t="s">
        <v>259</v>
      </c>
      <c r="C62" s="11">
        <v>5</v>
      </c>
      <c r="D62" s="15"/>
      <c r="E62" s="15"/>
    </row>
    <row r="63" spans="1:5" ht="15">
      <c r="A63" s="14" t="s">
        <v>88</v>
      </c>
      <c r="B63" s="4" t="s">
        <v>171</v>
      </c>
      <c r="C63" s="11">
        <v>15</v>
      </c>
      <c r="D63" s="15"/>
      <c r="E63" s="15"/>
    </row>
    <row r="64" spans="1:5" ht="15">
      <c r="A64" s="14" t="s">
        <v>89</v>
      </c>
      <c r="B64" s="4" t="s">
        <v>161</v>
      </c>
      <c r="C64" s="11">
        <v>5</v>
      </c>
      <c r="D64" s="15"/>
      <c r="E64" s="15"/>
    </row>
    <row r="65" spans="1:5" ht="15">
      <c r="A65" s="14" t="s">
        <v>90</v>
      </c>
      <c r="B65" s="4" t="s">
        <v>172</v>
      </c>
      <c r="C65" s="11">
        <v>5</v>
      </c>
      <c r="D65" s="15"/>
      <c r="E65" s="15"/>
    </row>
    <row r="66" spans="1:5" ht="15">
      <c r="A66" s="14" t="s">
        <v>91</v>
      </c>
      <c r="B66" s="4" t="s">
        <v>173</v>
      </c>
      <c r="C66" s="11">
        <v>5</v>
      </c>
      <c r="D66" s="15"/>
      <c r="E66" s="15"/>
    </row>
    <row r="67" spans="1:5" ht="15">
      <c r="A67" s="14" t="s">
        <v>98</v>
      </c>
      <c r="B67" s="4" t="s">
        <v>174</v>
      </c>
      <c r="C67" s="11">
        <v>5</v>
      </c>
      <c r="D67" s="15"/>
      <c r="E67" s="15"/>
    </row>
    <row r="68" spans="1:5" ht="30">
      <c r="A68" s="14" t="s">
        <v>99</v>
      </c>
      <c r="B68" s="4" t="s">
        <v>247</v>
      </c>
      <c r="C68" s="11">
        <v>50</v>
      </c>
      <c r="D68" s="15"/>
      <c r="E68" s="15"/>
    </row>
    <row r="69" spans="1:5" ht="30">
      <c r="A69" s="14" t="s">
        <v>100</v>
      </c>
      <c r="B69" s="4" t="s">
        <v>248</v>
      </c>
      <c r="C69" s="11">
        <v>50</v>
      </c>
      <c r="D69" s="15"/>
      <c r="E69" s="15"/>
    </row>
    <row r="70" spans="1:5" ht="30">
      <c r="A70" s="14" t="s">
        <v>101</v>
      </c>
      <c r="B70" s="4" t="s">
        <v>249</v>
      </c>
      <c r="C70" s="11">
        <v>250</v>
      </c>
      <c r="D70" s="15"/>
      <c r="E70" s="15"/>
    </row>
    <row r="71" spans="1:5" ht="15">
      <c r="A71" s="14" t="s">
        <v>102</v>
      </c>
      <c r="B71" s="4" t="s">
        <v>250</v>
      </c>
      <c r="C71" s="11">
        <v>250</v>
      </c>
      <c r="D71" s="15"/>
      <c r="E71" s="15"/>
    </row>
    <row r="72" spans="1:5" ht="15">
      <c r="A72" s="14" t="s">
        <v>103</v>
      </c>
      <c r="B72" s="4" t="s">
        <v>251</v>
      </c>
      <c r="C72" s="11">
        <v>142</v>
      </c>
      <c r="D72" s="15"/>
      <c r="E72" s="15"/>
    </row>
    <row r="73" spans="1:5" ht="15">
      <c r="A73" s="14" t="s">
        <v>104</v>
      </c>
      <c r="B73" s="4" t="s">
        <v>252</v>
      </c>
      <c r="C73" s="11">
        <v>1620</v>
      </c>
      <c r="D73" s="15"/>
      <c r="E73" s="15"/>
    </row>
    <row r="74" spans="1:5" ht="15">
      <c r="A74" s="14" t="s">
        <v>105</v>
      </c>
      <c r="B74" s="4" t="s">
        <v>253</v>
      </c>
      <c r="C74" s="20">
        <v>1</v>
      </c>
      <c r="D74" s="15"/>
      <c r="E74" s="15"/>
    </row>
    <row r="75" spans="1:5" ht="15">
      <c r="A75" s="14" t="s">
        <v>146</v>
      </c>
      <c r="B75" s="4" t="s">
        <v>175</v>
      </c>
      <c r="C75" s="11">
        <v>60</v>
      </c>
      <c r="D75" s="15"/>
      <c r="E75" s="15"/>
    </row>
    <row r="76" spans="1:5" ht="15">
      <c r="A76" s="14" t="s">
        <v>147</v>
      </c>
      <c r="B76" s="4" t="s">
        <v>176</v>
      </c>
      <c r="C76" s="11">
        <v>35</v>
      </c>
      <c r="D76" s="15"/>
      <c r="E76" s="15"/>
    </row>
    <row r="77" spans="1:5" ht="15">
      <c r="A77" s="14" t="s">
        <v>148</v>
      </c>
      <c r="B77" s="4" t="s">
        <v>177</v>
      </c>
      <c r="C77" s="11">
        <v>2.5</v>
      </c>
      <c r="D77" s="15"/>
      <c r="E77" s="15"/>
    </row>
    <row r="78" spans="1:5" ht="30">
      <c r="A78" s="14" t="s">
        <v>149</v>
      </c>
      <c r="B78" s="4" t="s">
        <v>178</v>
      </c>
      <c r="C78" s="11">
        <v>1800</v>
      </c>
      <c r="D78" s="15"/>
      <c r="E78" s="15"/>
    </row>
    <row r="79" spans="1:5" ht="15">
      <c r="A79" s="14" t="s">
        <v>150</v>
      </c>
      <c r="B79" s="4" t="s">
        <v>179</v>
      </c>
      <c r="C79" s="20">
        <v>1</v>
      </c>
      <c r="D79" s="15"/>
      <c r="E79" s="15"/>
    </row>
    <row r="80" spans="1:5" ht="15">
      <c r="A80" s="14" t="s">
        <v>151</v>
      </c>
      <c r="B80" s="4" t="s">
        <v>162</v>
      </c>
      <c r="C80" s="11">
        <v>55</v>
      </c>
      <c r="D80" s="15"/>
      <c r="E80" s="15"/>
    </row>
    <row r="81" spans="1:5" ht="15">
      <c r="A81" s="14" t="s">
        <v>152</v>
      </c>
      <c r="B81" s="4" t="s">
        <v>254</v>
      </c>
      <c r="C81" s="11">
        <v>876</v>
      </c>
      <c r="D81" s="15"/>
      <c r="E81" s="15"/>
    </row>
    <row r="82" spans="1:5" ht="15">
      <c r="A82" s="14" t="s">
        <v>153</v>
      </c>
      <c r="B82" s="4" t="s">
        <v>255</v>
      </c>
      <c r="C82" s="11">
        <v>356</v>
      </c>
      <c r="D82" s="15"/>
      <c r="E82" s="15"/>
    </row>
    <row r="83" spans="1:5" ht="15">
      <c r="A83" s="14" t="s">
        <v>154</v>
      </c>
      <c r="B83" s="4" t="s">
        <v>180</v>
      </c>
      <c r="C83" s="11">
        <v>17</v>
      </c>
      <c r="D83" s="15"/>
      <c r="E83" s="15"/>
    </row>
    <row r="84" spans="1:5" ht="15">
      <c r="A84" s="14" t="s">
        <v>155</v>
      </c>
      <c r="B84" s="4" t="s">
        <v>181</v>
      </c>
      <c r="C84" s="11">
        <v>43</v>
      </c>
      <c r="D84" s="15"/>
      <c r="E84" s="15"/>
    </row>
    <row r="85" spans="1:5" ht="15">
      <c r="A85" s="14"/>
      <c r="B85" s="21" t="s">
        <v>183</v>
      </c>
      <c r="C85" s="11"/>
      <c r="D85" s="15"/>
      <c r="E85" s="15"/>
    </row>
    <row r="86" spans="1:5" ht="15">
      <c r="A86" s="14" t="s">
        <v>156</v>
      </c>
      <c r="B86" s="4" t="s">
        <v>256</v>
      </c>
      <c r="C86" s="11">
        <v>142</v>
      </c>
      <c r="D86" s="15"/>
      <c r="E86" s="15"/>
    </row>
    <row r="87" spans="1:5" ht="15">
      <c r="A87" s="14" t="s">
        <v>157</v>
      </c>
      <c r="B87" s="4" t="s">
        <v>257</v>
      </c>
      <c r="C87" s="11">
        <v>2470</v>
      </c>
      <c r="D87" s="15"/>
      <c r="E87" s="15"/>
    </row>
    <row r="88" spans="1:5" ht="15">
      <c r="A88" s="14" t="s">
        <v>158</v>
      </c>
      <c r="B88" s="4" t="s">
        <v>258</v>
      </c>
      <c r="C88" s="20">
        <v>1</v>
      </c>
      <c r="D88" s="15"/>
      <c r="E88" s="15"/>
    </row>
    <row r="89" spans="1:5" ht="15">
      <c r="A89" s="14" t="s">
        <v>159</v>
      </c>
      <c r="B89" s="4" t="s">
        <v>162</v>
      </c>
      <c r="C89" s="11">
        <v>40</v>
      </c>
      <c r="D89" s="15"/>
      <c r="E89" s="15"/>
    </row>
    <row r="90" spans="1:5" ht="15">
      <c r="A90" s="14" t="s">
        <v>160</v>
      </c>
      <c r="B90" s="4" t="s">
        <v>182</v>
      </c>
      <c r="C90" s="11">
        <v>2</v>
      </c>
      <c r="D90" s="15"/>
      <c r="E90" s="15"/>
    </row>
    <row r="91" spans="3:5" ht="15">
      <c r="C91" s="11"/>
      <c r="D91" s="15"/>
      <c r="E91" s="15"/>
    </row>
    <row r="92" spans="3:5" ht="15">
      <c r="C92" s="11"/>
      <c r="D92" s="22"/>
      <c r="E92" s="19"/>
    </row>
    <row r="93" spans="3:5" ht="15">
      <c r="C93" s="11"/>
      <c r="D93" s="15"/>
      <c r="E93" s="15"/>
    </row>
    <row r="94" spans="1:5" ht="15">
      <c r="A94" s="10" t="s">
        <v>118</v>
      </c>
      <c r="B94" s="8" t="s">
        <v>0</v>
      </c>
      <c r="C94" s="12"/>
      <c r="D94" s="16"/>
      <c r="E94" s="16"/>
    </row>
    <row r="95" spans="1:5" ht="15">
      <c r="A95" s="14" t="s">
        <v>75</v>
      </c>
      <c r="B95" s="4" t="s">
        <v>125</v>
      </c>
      <c r="C95" s="11">
        <v>6</v>
      </c>
      <c r="D95" s="15"/>
      <c r="E95" s="15"/>
    </row>
    <row r="96" spans="1:5" ht="15">
      <c r="A96" s="14" t="s">
        <v>76</v>
      </c>
      <c r="B96" s="4" t="s">
        <v>129</v>
      </c>
      <c r="C96" s="11">
        <v>2</v>
      </c>
      <c r="D96" s="15"/>
      <c r="E96" s="15"/>
    </row>
    <row r="97" spans="1:5" ht="15">
      <c r="A97" s="14" t="s">
        <v>77</v>
      </c>
      <c r="B97" s="4" t="s">
        <v>131</v>
      </c>
      <c r="C97" s="11">
        <v>6</v>
      </c>
      <c r="D97" s="15"/>
      <c r="E97" s="15"/>
    </row>
    <row r="98" spans="1:5" ht="15">
      <c r="A98" s="14" t="s">
        <v>78</v>
      </c>
      <c r="B98" s="4" t="s">
        <v>132</v>
      </c>
      <c r="C98" s="11">
        <v>6</v>
      </c>
      <c r="D98" s="15"/>
      <c r="E98" s="15"/>
    </row>
    <row r="99" spans="1:5" ht="15">
      <c r="A99" s="14" t="s">
        <v>79</v>
      </c>
      <c r="B99" s="4" t="s">
        <v>133</v>
      </c>
      <c r="C99" s="11">
        <v>6</v>
      </c>
      <c r="D99" s="15"/>
      <c r="E99" s="15"/>
    </row>
    <row r="100" spans="1:5" ht="15">
      <c r="A100" s="14" t="s">
        <v>80</v>
      </c>
      <c r="B100" s="4" t="s">
        <v>13</v>
      </c>
      <c r="C100" s="11">
        <v>6</v>
      </c>
      <c r="D100" s="15"/>
      <c r="E100" s="15"/>
    </row>
    <row r="101" spans="1:5" ht="15">
      <c r="A101" s="14" t="s">
        <v>81</v>
      </c>
      <c r="B101" s="4" t="s">
        <v>14</v>
      </c>
      <c r="C101" s="11">
        <v>6</v>
      </c>
      <c r="D101" s="15"/>
      <c r="E101" s="15"/>
    </row>
    <row r="102" spans="1:5" ht="15">
      <c r="A102" s="14" t="s">
        <v>82</v>
      </c>
      <c r="B102" s="4" t="s">
        <v>134</v>
      </c>
      <c r="C102" s="11">
        <v>6</v>
      </c>
      <c r="D102" s="15"/>
      <c r="E102" s="15"/>
    </row>
    <row r="103" spans="1:5" ht="15">
      <c r="A103" s="14" t="s">
        <v>83</v>
      </c>
      <c r="B103" s="4" t="s">
        <v>126</v>
      </c>
      <c r="C103" s="11">
        <v>1</v>
      </c>
      <c r="D103" s="15"/>
      <c r="E103" s="15"/>
    </row>
    <row r="104" spans="1:5" ht="15">
      <c r="A104" s="14" t="s">
        <v>84</v>
      </c>
      <c r="B104" s="4" t="s">
        <v>168</v>
      </c>
      <c r="C104" s="11">
        <v>3</v>
      </c>
      <c r="D104" s="15"/>
      <c r="E104" s="15"/>
    </row>
    <row r="105" spans="1:5" ht="15">
      <c r="A105" s="14" t="s">
        <v>85</v>
      </c>
      <c r="B105" s="4" t="s">
        <v>169</v>
      </c>
      <c r="C105" s="11">
        <v>3</v>
      </c>
      <c r="D105" s="15"/>
      <c r="E105" s="15"/>
    </row>
    <row r="106" spans="1:5" ht="15">
      <c r="A106" s="14" t="s">
        <v>86</v>
      </c>
      <c r="B106" s="4" t="s">
        <v>170</v>
      </c>
      <c r="C106" s="11">
        <v>6</v>
      </c>
      <c r="D106" s="15"/>
      <c r="E106" s="15"/>
    </row>
    <row r="107" spans="1:5" ht="15">
      <c r="A107" s="14" t="s">
        <v>87</v>
      </c>
      <c r="B107" s="4" t="s">
        <v>259</v>
      </c>
      <c r="C107" s="11">
        <v>3</v>
      </c>
      <c r="D107" s="15"/>
      <c r="E107" s="15"/>
    </row>
    <row r="108" spans="1:5" ht="15">
      <c r="A108" s="14" t="s">
        <v>88</v>
      </c>
      <c r="B108" s="4" t="s">
        <v>171</v>
      </c>
      <c r="C108" s="11">
        <v>9</v>
      </c>
      <c r="D108" s="15"/>
      <c r="E108" s="15"/>
    </row>
    <row r="109" spans="1:5" ht="15">
      <c r="A109" s="14" t="s">
        <v>89</v>
      </c>
      <c r="B109" s="4" t="s">
        <v>161</v>
      </c>
      <c r="C109" s="11">
        <v>3</v>
      </c>
      <c r="D109" s="15"/>
      <c r="E109" s="15"/>
    </row>
    <row r="110" spans="1:5" ht="15">
      <c r="A110" s="14" t="s">
        <v>90</v>
      </c>
      <c r="B110" s="4" t="s">
        <v>172</v>
      </c>
      <c r="C110" s="11">
        <v>3</v>
      </c>
      <c r="D110" s="15"/>
      <c r="E110" s="15"/>
    </row>
    <row r="111" spans="1:5" ht="15">
      <c r="A111" s="14" t="s">
        <v>91</v>
      </c>
      <c r="B111" s="4" t="s">
        <v>173</v>
      </c>
      <c r="C111" s="11">
        <v>3</v>
      </c>
      <c r="D111" s="15"/>
      <c r="E111" s="15"/>
    </row>
    <row r="112" spans="1:5" ht="15">
      <c r="A112" s="14" t="s">
        <v>98</v>
      </c>
      <c r="B112" s="4" t="s">
        <v>174</v>
      </c>
      <c r="C112" s="11">
        <v>3</v>
      </c>
      <c r="D112" s="15"/>
      <c r="E112" s="15"/>
    </row>
    <row r="113" spans="1:5" ht="30">
      <c r="A113" s="14" t="s">
        <v>99</v>
      </c>
      <c r="B113" s="4" t="s">
        <v>247</v>
      </c>
      <c r="C113" s="11">
        <v>30</v>
      </c>
      <c r="D113" s="15"/>
      <c r="E113" s="15"/>
    </row>
    <row r="114" spans="1:5" ht="30">
      <c r="A114" s="14" t="s">
        <v>100</v>
      </c>
      <c r="B114" s="4" t="s">
        <v>248</v>
      </c>
      <c r="C114" s="11">
        <v>30</v>
      </c>
      <c r="D114" s="15"/>
      <c r="E114" s="15"/>
    </row>
    <row r="115" spans="1:5" ht="30">
      <c r="A115" s="14" t="s">
        <v>101</v>
      </c>
      <c r="B115" s="4" t="s">
        <v>249</v>
      </c>
      <c r="C115" s="11">
        <v>150</v>
      </c>
      <c r="D115" s="15"/>
      <c r="E115" s="15"/>
    </row>
    <row r="116" spans="1:5" ht="15">
      <c r="A116" s="14" t="s">
        <v>102</v>
      </c>
      <c r="B116" s="4" t="s">
        <v>250</v>
      </c>
      <c r="C116" s="11">
        <v>150</v>
      </c>
      <c r="D116" s="15"/>
      <c r="E116" s="15"/>
    </row>
    <row r="117" spans="1:5" ht="15">
      <c r="A117" s="14" t="s">
        <v>103</v>
      </c>
      <c r="B117" s="4" t="s">
        <v>251</v>
      </c>
      <c r="C117" s="11">
        <v>44</v>
      </c>
      <c r="D117" s="15"/>
      <c r="E117" s="15"/>
    </row>
    <row r="118" spans="1:5" ht="15">
      <c r="A118" s="14" t="s">
        <v>104</v>
      </c>
      <c r="B118" s="4" t="s">
        <v>252</v>
      </c>
      <c r="C118" s="11">
        <v>790</v>
      </c>
      <c r="D118" s="15"/>
      <c r="E118" s="15"/>
    </row>
    <row r="119" spans="1:5" ht="15">
      <c r="A119" s="14" t="s">
        <v>105</v>
      </c>
      <c r="B119" s="4" t="s">
        <v>253</v>
      </c>
      <c r="C119" s="20">
        <v>1</v>
      </c>
      <c r="D119" s="15"/>
      <c r="E119" s="15"/>
    </row>
    <row r="120" spans="1:5" ht="15">
      <c r="A120" s="14" t="s">
        <v>146</v>
      </c>
      <c r="B120" s="4" t="s">
        <v>175</v>
      </c>
      <c r="C120" s="11">
        <v>36</v>
      </c>
      <c r="D120" s="15"/>
      <c r="E120" s="15"/>
    </row>
    <row r="121" spans="1:5" ht="15">
      <c r="A121" s="14" t="s">
        <v>147</v>
      </c>
      <c r="B121" s="4" t="s">
        <v>176</v>
      </c>
      <c r="C121" s="11">
        <v>21</v>
      </c>
      <c r="D121" s="15"/>
      <c r="E121" s="15"/>
    </row>
    <row r="122" spans="1:5" ht="15">
      <c r="A122" s="14" t="s">
        <v>148</v>
      </c>
      <c r="B122" s="4" t="s">
        <v>177</v>
      </c>
      <c r="C122" s="11">
        <v>1.5</v>
      </c>
      <c r="D122" s="15"/>
      <c r="E122" s="15"/>
    </row>
    <row r="123" spans="1:5" ht="30">
      <c r="A123" s="14" t="s">
        <v>149</v>
      </c>
      <c r="B123" s="4" t="s">
        <v>178</v>
      </c>
      <c r="C123" s="11">
        <v>850</v>
      </c>
      <c r="D123" s="15"/>
      <c r="E123" s="15"/>
    </row>
    <row r="124" spans="1:5" ht="15">
      <c r="A124" s="14" t="s">
        <v>150</v>
      </c>
      <c r="B124" s="4" t="s">
        <v>179</v>
      </c>
      <c r="C124" s="20">
        <v>1</v>
      </c>
      <c r="D124" s="15"/>
      <c r="E124" s="15"/>
    </row>
    <row r="125" spans="1:5" ht="15">
      <c r="A125" s="14" t="s">
        <v>151</v>
      </c>
      <c r="B125" s="4" t="s">
        <v>162</v>
      </c>
      <c r="C125" s="11">
        <v>33</v>
      </c>
      <c r="D125" s="15"/>
      <c r="E125" s="15"/>
    </row>
    <row r="126" spans="1:5" ht="15">
      <c r="A126" s="14" t="s">
        <v>152</v>
      </c>
      <c r="B126" s="4" t="s">
        <v>254</v>
      </c>
      <c r="C126" s="11">
        <v>470</v>
      </c>
      <c r="D126" s="15"/>
      <c r="E126" s="15"/>
    </row>
    <row r="127" spans="1:5" ht="15">
      <c r="A127" s="14" t="s">
        <v>153</v>
      </c>
      <c r="B127" s="4" t="s">
        <v>255</v>
      </c>
      <c r="C127" s="11">
        <v>131</v>
      </c>
      <c r="D127" s="15"/>
      <c r="E127" s="15"/>
    </row>
    <row r="128" spans="1:5" ht="15">
      <c r="A128" s="14" t="s">
        <v>154</v>
      </c>
      <c r="B128" s="4" t="s">
        <v>180</v>
      </c>
      <c r="C128" s="11">
        <v>21</v>
      </c>
      <c r="D128" s="15"/>
      <c r="E128" s="15"/>
    </row>
    <row r="129" spans="1:5" ht="15">
      <c r="A129" s="14" t="s">
        <v>155</v>
      </c>
      <c r="B129" s="4" t="s">
        <v>181</v>
      </c>
      <c r="C129" s="11">
        <v>26</v>
      </c>
      <c r="D129" s="15"/>
      <c r="E129" s="15"/>
    </row>
    <row r="130" spans="1:5" ht="15">
      <c r="A130" s="14"/>
      <c r="B130" s="21" t="s">
        <v>183</v>
      </c>
      <c r="C130" s="11"/>
      <c r="D130" s="15"/>
      <c r="E130" s="15"/>
    </row>
    <row r="131" spans="1:5" ht="15">
      <c r="A131" s="14" t="s">
        <v>156</v>
      </c>
      <c r="B131" s="4" t="s">
        <v>256</v>
      </c>
      <c r="C131" s="11">
        <v>44</v>
      </c>
      <c r="D131" s="15"/>
      <c r="E131" s="15"/>
    </row>
    <row r="132" spans="1:5" ht="15">
      <c r="A132" s="14" t="s">
        <v>157</v>
      </c>
      <c r="B132" s="4" t="s">
        <v>257</v>
      </c>
      <c r="C132" s="11">
        <v>1220</v>
      </c>
      <c r="D132" s="15"/>
      <c r="E132" s="15"/>
    </row>
    <row r="133" spans="1:5" ht="15">
      <c r="A133" s="14" t="s">
        <v>158</v>
      </c>
      <c r="B133" s="4" t="s">
        <v>258</v>
      </c>
      <c r="C133" s="20">
        <v>1</v>
      </c>
      <c r="D133" s="15"/>
      <c r="E133" s="15"/>
    </row>
    <row r="134" spans="1:5" ht="15">
      <c r="A134" s="14" t="s">
        <v>159</v>
      </c>
      <c r="B134" s="4" t="s">
        <v>162</v>
      </c>
      <c r="C134" s="11">
        <v>24</v>
      </c>
      <c r="D134" s="15"/>
      <c r="E134" s="15"/>
    </row>
    <row r="135" spans="1:5" ht="15">
      <c r="A135" s="14" t="s">
        <v>160</v>
      </c>
      <c r="B135" s="4" t="s">
        <v>182</v>
      </c>
      <c r="C135" s="11">
        <v>1</v>
      </c>
      <c r="D135" s="15"/>
      <c r="E135" s="15"/>
    </row>
    <row r="136" spans="3:5" ht="15">
      <c r="C136" s="11"/>
      <c r="D136" s="15"/>
      <c r="E136" s="15"/>
    </row>
    <row r="137" spans="3:5" ht="15">
      <c r="C137" s="11"/>
      <c r="D137" s="22"/>
      <c r="E137" s="19"/>
    </row>
    <row r="138" spans="3:5" ht="15">
      <c r="C138" s="11"/>
      <c r="D138" s="15"/>
      <c r="E138" s="15"/>
    </row>
    <row r="139" spans="1:5" ht="15">
      <c r="A139" s="10" t="s">
        <v>119</v>
      </c>
      <c r="B139" s="8" t="s">
        <v>7</v>
      </c>
      <c r="C139" s="12"/>
      <c r="D139" s="16"/>
      <c r="E139" s="16"/>
    </row>
    <row r="140" spans="1:5" ht="15">
      <c r="A140" s="14" t="s">
        <v>75</v>
      </c>
      <c r="B140" s="4" t="s">
        <v>125</v>
      </c>
      <c r="C140" s="11">
        <v>6</v>
      </c>
      <c r="D140" s="15"/>
      <c r="E140" s="15"/>
    </row>
    <row r="141" spans="1:5" ht="15">
      <c r="A141" s="14" t="s">
        <v>76</v>
      </c>
      <c r="B141" s="4" t="s">
        <v>129</v>
      </c>
      <c r="C141" s="11">
        <v>1</v>
      </c>
      <c r="D141" s="15"/>
      <c r="E141" s="15"/>
    </row>
    <row r="142" spans="1:5" ht="15">
      <c r="A142" s="14" t="s">
        <v>77</v>
      </c>
      <c r="B142" s="4" t="s">
        <v>131</v>
      </c>
      <c r="C142" s="11">
        <v>6</v>
      </c>
      <c r="D142" s="15"/>
      <c r="E142" s="15"/>
    </row>
    <row r="143" spans="1:5" ht="15">
      <c r="A143" s="14" t="s">
        <v>78</v>
      </c>
      <c r="B143" s="4" t="s">
        <v>132</v>
      </c>
      <c r="C143" s="11">
        <v>6</v>
      </c>
      <c r="D143" s="15"/>
      <c r="E143" s="15"/>
    </row>
    <row r="144" spans="1:5" ht="15">
      <c r="A144" s="14" t="s">
        <v>79</v>
      </c>
      <c r="B144" s="4" t="s">
        <v>133</v>
      </c>
      <c r="C144" s="11">
        <v>6</v>
      </c>
      <c r="D144" s="15"/>
      <c r="E144" s="15"/>
    </row>
    <row r="145" spans="1:5" ht="15">
      <c r="A145" s="14" t="s">
        <v>80</v>
      </c>
      <c r="B145" s="4" t="s">
        <v>13</v>
      </c>
      <c r="C145" s="11">
        <v>6</v>
      </c>
      <c r="D145" s="15"/>
      <c r="E145" s="15"/>
    </row>
    <row r="146" spans="1:5" ht="15">
      <c r="A146" s="14" t="s">
        <v>81</v>
      </c>
      <c r="B146" s="4" t="s">
        <v>14</v>
      </c>
      <c r="C146" s="11">
        <v>6</v>
      </c>
      <c r="D146" s="15"/>
      <c r="E146" s="15"/>
    </row>
    <row r="147" spans="1:5" ht="15">
      <c r="A147" s="14" t="s">
        <v>82</v>
      </c>
      <c r="B147" s="4" t="s">
        <v>134</v>
      </c>
      <c r="C147" s="11">
        <v>6</v>
      </c>
      <c r="D147" s="15"/>
      <c r="E147" s="15"/>
    </row>
    <row r="148" spans="1:5" ht="15">
      <c r="A148" s="14" t="s">
        <v>83</v>
      </c>
      <c r="B148" s="4" t="s">
        <v>126</v>
      </c>
      <c r="C148" s="11">
        <v>1</v>
      </c>
      <c r="D148" s="15"/>
      <c r="E148" s="15"/>
    </row>
    <row r="149" spans="1:5" ht="15">
      <c r="A149" s="14" t="s">
        <v>84</v>
      </c>
      <c r="B149" s="4" t="s">
        <v>168</v>
      </c>
      <c r="C149" s="11">
        <v>3</v>
      </c>
      <c r="D149" s="15"/>
      <c r="E149" s="15"/>
    </row>
    <row r="150" spans="1:5" ht="15">
      <c r="A150" s="14" t="s">
        <v>85</v>
      </c>
      <c r="B150" s="4" t="s">
        <v>169</v>
      </c>
      <c r="C150" s="11">
        <v>3</v>
      </c>
      <c r="D150" s="15"/>
      <c r="E150" s="15"/>
    </row>
    <row r="151" spans="1:5" ht="15">
      <c r="A151" s="14" t="s">
        <v>86</v>
      </c>
      <c r="B151" s="4" t="s">
        <v>170</v>
      </c>
      <c r="C151" s="11">
        <v>6</v>
      </c>
      <c r="D151" s="15"/>
      <c r="E151" s="15"/>
    </row>
    <row r="152" spans="1:5" ht="15">
      <c r="A152" s="14" t="s">
        <v>87</v>
      </c>
      <c r="B152" s="4" t="s">
        <v>259</v>
      </c>
      <c r="C152" s="11">
        <v>3</v>
      </c>
      <c r="D152" s="15"/>
      <c r="E152" s="15"/>
    </row>
    <row r="153" spans="1:5" ht="15">
      <c r="A153" s="14" t="s">
        <v>88</v>
      </c>
      <c r="B153" s="4" t="s">
        <v>171</v>
      </c>
      <c r="C153" s="11">
        <v>9</v>
      </c>
      <c r="D153" s="15"/>
      <c r="E153" s="15"/>
    </row>
    <row r="154" spans="1:5" ht="15">
      <c r="A154" s="14" t="s">
        <v>89</v>
      </c>
      <c r="B154" s="4" t="s">
        <v>161</v>
      </c>
      <c r="C154" s="11">
        <v>3</v>
      </c>
      <c r="D154" s="15"/>
      <c r="E154" s="15"/>
    </row>
    <row r="155" spans="1:5" ht="15">
      <c r="A155" s="14" t="s">
        <v>90</v>
      </c>
      <c r="B155" s="4" t="s">
        <v>172</v>
      </c>
      <c r="C155" s="11">
        <v>3</v>
      </c>
      <c r="D155" s="15"/>
      <c r="E155" s="15"/>
    </row>
    <row r="156" spans="1:5" ht="15">
      <c r="A156" s="14" t="s">
        <v>91</v>
      </c>
      <c r="B156" s="4" t="s">
        <v>173</v>
      </c>
      <c r="C156" s="11">
        <v>3</v>
      </c>
      <c r="D156" s="15"/>
      <c r="E156" s="15"/>
    </row>
    <row r="157" spans="1:5" ht="15">
      <c r="A157" s="14" t="s">
        <v>98</v>
      </c>
      <c r="B157" s="4" t="s">
        <v>174</v>
      </c>
      <c r="C157" s="11">
        <v>3</v>
      </c>
      <c r="D157" s="15"/>
      <c r="E157" s="15"/>
    </row>
    <row r="158" spans="1:5" ht="30">
      <c r="A158" s="14" t="s">
        <v>99</v>
      </c>
      <c r="B158" s="4" t="s">
        <v>247</v>
      </c>
      <c r="C158" s="11">
        <v>30</v>
      </c>
      <c r="D158" s="15"/>
      <c r="E158" s="15"/>
    </row>
    <row r="159" spans="1:5" ht="30">
      <c r="A159" s="14" t="s">
        <v>100</v>
      </c>
      <c r="B159" s="4" t="s">
        <v>248</v>
      </c>
      <c r="C159" s="11">
        <v>30</v>
      </c>
      <c r="D159" s="15"/>
      <c r="E159" s="15"/>
    </row>
    <row r="160" spans="1:5" ht="30">
      <c r="A160" s="14" t="s">
        <v>101</v>
      </c>
      <c r="B160" s="4" t="s">
        <v>249</v>
      </c>
      <c r="C160" s="11">
        <v>150</v>
      </c>
      <c r="D160" s="15"/>
      <c r="E160" s="15"/>
    </row>
    <row r="161" spans="1:5" ht="15">
      <c r="A161" s="14" t="s">
        <v>102</v>
      </c>
      <c r="B161" s="4" t="s">
        <v>250</v>
      </c>
      <c r="C161" s="11">
        <v>150</v>
      </c>
      <c r="D161" s="15"/>
      <c r="E161" s="15"/>
    </row>
    <row r="162" spans="1:5" ht="15">
      <c r="A162" s="14" t="s">
        <v>103</v>
      </c>
      <c r="B162" s="4" t="s">
        <v>251</v>
      </c>
      <c r="C162" s="11">
        <v>20</v>
      </c>
      <c r="D162" s="15"/>
      <c r="E162" s="15"/>
    </row>
    <row r="163" spans="1:5" ht="15">
      <c r="A163" s="14" t="s">
        <v>104</v>
      </c>
      <c r="B163" s="4" t="s">
        <v>252</v>
      </c>
      <c r="C163" s="11">
        <v>770</v>
      </c>
      <c r="D163" s="15"/>
      <c r="E163" s="15"/>
    </row>
    <row r="164" spans="1:5" ht="15">
      <c r="A164" s="14" t="s">
        <v>105</v>
      </c>
      <c r="B164" s="4" t="s">
        <v>253</v>
      </c>
      <c r="C164" s="20">
        <v>1</v>
      </c>
      <c r="D164" s="15"/>
      <c r="E164" s="15"/>
    </row>
    <row r="165" spans="1:5" ht="15">
      <c r="A165" s="14" t="s">
        <v>146</v>
      </c>
      <c r="B165" s="4" t="s">
        <v>175</v>
      </c>
      <c r="C165" s="11">
        <v>36</v>
      </c>
      <c r="D165" s="15"/>
      <c r="E165" s="15"/>
    </row>
    <row r="166" spans="1:5" ht="15">
      <c r="A166" s="14" t="s">
        <v>147</v>
      </c>
      <c r="B166" s="4" t="s">
        <v>176</v>
      </c>
      <c r="C166" s="11">
        <v>21</v>
      </c>
      <c r="D166" s="15"/>
      <c r="E166" s="15"/>
    </row>
    <row r="167" spans="1:5" ht="15">
      <c r="A167" s="14" t="s">
        <v>148</v>
      </c>
      <c r="B167" s="4" t="s">
        <v>177</v>
      </c>
      <c r="C167" s="11">
        <v>1.5</v>
      </c>
      <c r="D167" s="15"/>
      <c r="E167" s="15"/>
    </row>
    <row r="168" spans="1:5" ht="30">
      <c r="A168" s="14" t="s">
        <v>149</v>
      </c>
      <c r="B168" s="4" t="s">
        <v>178</v>
      </c>
      <c r="C168" s="11">
        <v>790</v>
      </c>
      <c r="D168" s="15"/>
      <c r="E168" s="15"/>
    </row>
    <row r="169" spans="1:5" ht="15">
      <c r="A169" s="14" t="s">
        <v>150</v>
      </c>
      <c r="B169" s="4" t="s">
        <v>179</v>
      </c>
      <c r="C169" s="20">
        <v>1</v>
      </c>
      <c r="D169" s="15"/>
      <c r="E169" s="15"/>
    </row>
    <row r="170" spans="1:5" ht="15">
      <c r="A170" s="14" t="s">
        <v>151</v>
      </c>
      <c r="B170" s="4" t="s">
        <v>162</v>
      </c>
      <c r="C170" s="11">
        <v>33</v>
      </c>
      <c r="D170" s="15"/>
      <c r="E170" s="15"/>
    </row>
    <row r="171" spans="1:5" ht="15">
      <c r="A171" s="14" t="s">
        <v>152</v>
      </c>
      <c r="B171" s="4" t="s">
        <v>254</v>
      </c>
      <c r="C171" s="11">
        <v>358</v>
      </c>
      <c r="D171" s="15"/>
      <c r="E171" s="15"/>
    </row>
    <row r="172" spans="1:5" ht="15">
      <c r="A172" s="14" t="s">
        <v>153</v>
      </c>
      <c r="B172" s="4" t="s">
        <v>255</v>
      </c>
      <c r="C172" s="11">
        <v>231</v>
      </c>
      <c r="D172" s="15"/>
      <c r="E172" s="15"/>
    </row>
    <row r="173" spans="1:5" ht="15">
      <c r="A173" s="14" t="s">
        <v>154</v>
      </c>
      <c r="B173" s="4" t="s">
        <v>180</v>
      </c>
      <c r="C173" s="11">
        <v>16</v>
      </c>
      <c r="D173" s="15"/>
      <c r="E173" s="15"/>
    </row>
    <row r="174" spans="1:5" ht="15">
      <c r="A174" s="14" t="s">
        <v>155</v>
      </c>
      <c r="B174" s="4" t="s">
        <v>181</v>
      </c>
      <c r="C174" s="11">
        <v>21</v>
      </c>
      <c r="D174" s="15"/>
      <c r="E174" s="15"/>
    </row>
    <row r="175" spans="1:5" ht="15">
      <c r="A175" s="14"/>
      <c r="B175" s="21" t="s">
        <v>183</v>
      </c>
      <c r="C175" s="11"/>
      <c r="D175" s="15"/>
      <c r="E175" s="15"/>
    </row>
    <row r="176" spans="1:5" ht="15">
      <c r="A176" s="14" t="s">
        <v>156</v>
      </c>
      <c r="B176" s="4" t="s">
        <v>256</v>
      </c>
      <c r="C176" s="11">
        <v>20</v>
      </c>
      <c r="D176" s="15"/>
      <c r="E176" s="15"/>
    </row>
    <row r="177" spans="1:5" ht="15">
      <c r="A177" s="14" t="s">
        <v>157</v>
      </c>
      <c r="B177" s="4" t="s">
        <v>257</v>
      </c>
      <c r="C177" s="11">
        <v>980</v>
      </c>
      <c r="D177" s="15"/>
      <c r="E177" s="15"/>
    </row>
    <row r="178" spans="1:5" ht="15">
      <c r="A178" s="14" t="s">
        <v>158</v>
      </c>
      <c r="B178" s="4" t="s">
        <v>258</v>
      </c>
      <c r="C178" s="20">
        <v>1</v>
      </c>
      <c r="D178" s="15"/>
      <c r="E178" s="15"/>
    </row>
    <row r="179" spans="1:5" ht="15">
      <c r="A179" s="14" t="s">
        <v>159</v>
      </c>
      <c r="B179" s="4" t="s">
        <v>162</v>
      </c>
      <c r="C179" s="11">
        <v>24</v>
      </c>
      <c r="D179" s="15"/>
      <c r="E179" s="15"/>
    </row>
    <row r="180" spans="1:5" ht="15">
      <c r="A180" s="14" t="s">
        <v>160</v>
      </c>
      <c r="B180" s="4" t="s">
        <v>182</v>
      </c>
      <c r="C180" s="11">
        <v>1</v>
      </c>
      <c r="D180" s="15"/>
      <c r="E180" s="15"/>
    </row>
    <row r="181" spans="3:5" ht="15">
      <c r="C181" s="11"/>
      <c r="D181" s="15"/>
      <c r="E181" s="15"/>
    </row>
    <row r="182" spans="3:5" ht="15">
      <c r="C182" s="11"/>
      <c r="D182" s="22"/>
      <c r="E182" s="19"/>
    </row>
    <row r="183" spans="3:5" ht="15">
      <c r="C183" s="11"/>
      <c r="D183" s="15"/>
      <c r="E183" s="15"/>
    </row>
    <row r="184" spans="1:5" ht="15">
      <c r="A184" s="10" t="s">
        <v>120</v>
      </c>
      <c r="B184" s="8" t="s">
        <v>1</v>
      </c>
      <c r="C184" s="12"/>
      <c r="D184" s="16"/>
      <c r="E184" s="16"/>
    </row>
    <row r="185" spans="1:5" ht="15">
      <c r="A185" s="14" t="s">
        <v>75</v>
      </c>
      <c r="B185" s="4" t="s">
        <v>125</v>
      </c>
      <c r="C185" s="11">
        <v>8</v>
      </c>
      <c r="D185" s="15"/>
      <c r="E185" s="15"/>
    </row>
    <row r="186" spans="1:5" ht="15">
      <c r="A186" s="14" t="s">
        <v>76</v>
      </c>
      <c r="B186" s="4" t="s">
        <v>129</v>
      </c>
      <c r="C186" s="11">
        <v>3</v>
      </c>
      <c r="D186" s="15"/>
      <c r="E186" s="15"/>
    </row>
    <row r="187" spans="1:5" ht="15">
      <c r="A187" s="14" t="s">
        <v>77</v>
      </c>
      <c r="B187" s="4" t="s">
        <v>131</v>
      </c>
      <c r="C187" s="11">
        <v>8</v>
      </c>
      <c r="D187" s="15"/>
      <c r="E187" s="15"/>
    </row>
    <row r="188" spans="1:5" ht="15">
      <c r="A188" s="14" t="s">
        <v>78</v>
      </c>
      <c r="B188" s="4" t="s">
        <v>132</v>
      </c>
      <c r="C188" s="11">
        <v>8</v>
      </c>
      <c r="D188" s="15"/>
      <c r="E188" s="15"/>
    </row>
    <row r="189" spans="1:5" ht="15">
      <c r="A189" s="14" t="s">
        <v>79</v>
      </c>
      <c r="B189" s="4" t="s">
        <v>133</v>
      </c>
      <c r="C189" s="11">
        <v>8</v>
      </c>
      <c r="D189" s="15"/>
      <c r="E189" s="15"/>
    </row>
    <row r="190" spans="1:5" ht="15">
      <c r="A190" s="14" t="s">
        <v>80</v>
      </c>
      <c r="B190" s="4" t="s">
        <v>13</v>
      </c>
      <c r="C190" s="11">
        <v>8</v>
      </c>
      <c r="D190" s="15"/>
      <c r="E190" s="15"/>
    </row>
    <row r="191" spans="1:5" ht="15">
      <c r="A191" s="14" t="s">
        <v>81</v>
      </c>
      <c r="B191" s="4" t="s">
        <v>14</v>
      </c>
      <c r="C191" s="11">
        <v>8</v>
      </c>
      <c r="D191" s="15"/>
      <c r="E191" s="15"/>
    </row>
    <row r="192" spans="1:5" ht="15">
      <c r="A192" s="14" t="s">
        <v>82</v>
      </c>
      <c r="B192" s="4" t="s">
        <v>134</v>
      </c>
      <c r="C192" s="11">
        <v>8</v>
      </c>
      <c r="D192" s="15"/>
      <c r="E192" s="15"/>
    </row>
    <row r="193" spans="1:5" ht="15">
      <c r="A193" s="14" t="s">
        <v>83</v>
      </c>
      <c r="B193" s="4" t="s">
        <v>126</v>
      </c>
      <c r="C193" s="11">
        <v>1</v>
      </c>
      <c r="D193" s="15"/>
      <c r="E193" s="15"/>
    </row>
    <row r="194" spans="1:5" ht="15">
      <c r="A194" s="14" t="s">
        <v>84</v>
      </c>
      <c r="B194" s="4" t="s">
        <v>168</v>
      </c>
      <c r="C194" s="11">
        <v>4</v>
      </c>
      <c r="D194" s="15"/>
      <c r="E194" s="15"/>
    </row>
    <row r="195" spans="1:5" ht="15">
      <c r="A195" s="14" t="s">
        <v>85</v>
      </c>
      <c r="B195" s="4" t="s">
        <v>169</v>
      </c>
      <c r="C195" s="11">
        <v>4</v>
      </c>
      <c r="D195" s="15"/>
      <c r="E195" s="15"/>
    </row>
    <row r="196" spans="1:5" ht="15">
      <c r="A196" s="14" t="s">
        <v>86</v>
      </c>
      <c r="B196" s="4" t="s">
        <v>170</v>
      </c>
      <c r="C196" s="11">
        <v>8</v>
      </c>
      <c r="D196" s="15"/>
      <c r="E196" s="15"/>
    </row>
    <row r="197" spans="1:5" ht="15">
      <c r="A197" s="14" t="s">
        <v>87</v>
      </c>
      <c r="B197" s="4" t="s">
        <v>259</v>
      </c>
      <c r="C197" s="11">
        <v>4</v>
      </c>
      <c r="D197" s="15"/>
      <c r="E197" s="15"/>
    </row>
    <row r="198" spans="1:5" ht="15">
      <c r="A198" s="14" t="s">
        <v>88</v>
      </c>
      <c r="B198" s="4" t="s">
        <v>171</v>
      </c>
      <c r="C198" s="11">
        <v>12</v>
      </c>
      <c r="D198" s="15"/>
      <c r="E198" s="15"/>
    </row>
    <row r="199" spans="1:5" ht="15">
      <c r="A199" s="14" t="s">
        <v>89</v>
      </c>
      <c r="B199" s="4" t="s">
        <v>161</v>
      </c>
      <c r="C199" s="11">
        <v>4</v>
      </c>
      <c r="D199" s="15"/>
      <c r="E199" s="15"/>
    </row>
    <row r="200" spans="1:5" ht="15">
      <c r="A200" s="14" t="s">
        <v>90</v>
      </c>
      <c r="B200" s="4" t="s">
        <v>172</v>
      </c>
      <c r="C200" s="11">
        <v>4</v>
      </c>
      <c r="D200" s="15"/>
      <c r="E200" s="15"/>
    </row>
    <row r="201" spans="1:5" ht="15">
      <c r="A201" s="14" t="s">
        <v>91</v>
      </c>
      <c r="B201" s="4" t="s">
        <v>173</v>
      </c>
      <c r="C201" s="11">
        <v>4</v>
      </c>
      <c r="D201" s="15"/>
      <c r="E201" s="15"/>
    </row>
    <row r="202" spans="1:5" ht="15">
      <c r="A202" s="14" t="s">
        <v>98</v>
      </c>
      <c r="B202" s="4" t="s">
        <v>174</v>
      </c>
      <c r="C202" s="11">
        <v>4</v>
      </c>
      <c r="D202" s="15"/>
      <c r="E202" s="15"/>
    </row>
    <row r="203" spans="1:5" ht="30">
      <c r="A203" s="14" t="s">
        <v>99</v>
      </c>
      <c r="B203" s="4" t="s">
        <v>247</v>
      </c>
      <c r="C203" s="11">
        <v>40</v>
      </c>
      <c r="D203" s="15"/>
      <c r="E203" s="15"/>
    </row>
    <row r="204" spans="1:5" ht="30">
      <c r="A204" s="14" t="s">
        <v>100</v>
      </c>
      <c r="B204" s="4" t="s">
        <v>248</v>
      </c>
      <c r="C204" s="11">
        <v>40</v>
      </c>
      <c r="D204" s="15"/>
      <c r="E204" s="15"/>
    </row>
    <row r="205" spans="1:5" ht="30">
      <c r="A205" s="14" t="s">
        <v>101</v>
      </c>
      <c r="B205" s="4" t="s">
        <v>249</v>
      </c>
      <c r="C205" s="11">
        <v>200</v>
      </c>
      <c r="D205" s="15"/>
      <c r="E205" s="15"/>
    </row>
    <row r="206" spans="1:5" ht="15">
      <c r="A206" s="14" t="s">
        <v>102</v>
      </c>
      <c r="B206" s="4" t="s">
        <v>250</v>
      </c>
      <c r="C206" s="11">
        <v>200</v>
      </c>
      <c r="D206" s="15"/>
      <c r="E206" s="15"/>
    </row>
    <row r="207" spans="1:5" ht="15">
      <c r="A207" s="14" t="s">
        <v>103</v>
      </c>
      <c r="B207" s="4" t="s">
        <v>251</v>
      </c>
      <c r="C207" s="11">
        <v>16</v>
      </c>
      <c r="D207" s="15"/>
      <c r="E207" s="15"/>
    </row>
    <row r="208" spans="1:5" ht="15">
      <c r="A208" s="14" t="s">
        <v>104</v>
      </c>
      <c r="B208" s="4" t="s">
        <v>252</v>
      </c>
      <c r="C208" s="11">
        <v>1250</v>
      </c>
      <c r="D208" s="15"/>
      <c r="E208" s="15"/>
    </row>
    <row r="209" spans="1:5" ht="15">
      <c r="A209" s="14" t="s">
        <v>105</v>
      </c>
      <c r="B209" s="4" t="s">
        <v>253</v>
      </c>
      <c r="C209" s="20">
        <v>1</v>
      </c>
      <c r="D209" s="15"/>
      <c r="E209" s="15"/>
    </row>
    <row r="210" spans="1:5" ht="15">
      <c r="A210" s="14" t="s">
        <v>146</v>
      </c>
      <c r="B210" s="4" t="s">
        <v>175</v>
      </c>
      <c r="C210" s="11">
        <v>48</v>
      </c>
      <c r="D210" s="15"/>
      <c r="E210" s="15"/>
    </row>
    <row r="211" spans="1:5" ht="15">
      <c r="A211" s="14" t="s">
        <v>147</v>
      </c>
      <c r="B211" s="4" t="s">
        <v>176</v>
      </c>
      <c r="C211" s="11">
        <v>28</v>
      </c>
      <c r="D211" s="15"/>
      <c r="E211" s="15"/>
    </row>
    <row r="212" spans="1:5" ht="15">
      <c r="A212" s="14" t="s">
        <v>148</v>
      </c>
      <c r="B212" s="4" t="s">
        <v>177</v>
      </c>
      <c r="C212" s="11">
        <v>2</v>
      </c>
      <c r="D212" s="15"/>
      <c r="E212" s="15"/>
    </row>
    <row r="213" spans="1:5" ht="30">
      <c r="A213" s="14" t="s">
        <v>149</v>
      </c>
      <c r="B213" s="4" t="s">
        <v>178</v>
      </c>
      <c r="C213" s="11">
        <v>1300</v>
      </c>
      <c r="D213" s="15"/>
      <c r="E213" s="15"/>
    </row>
    <row r="214" spans="1:5" ht="15">
      <c r="A214" s="14" t="s">
        <v>150</v>
      </c>
      <c r="B214" s="4" t="s">
        <v>179</v>
      </c>
      <c r="C214" s="20">
        <v>1</v>
      </c>
      <c r="D214" s="15"/>
      <c r="E214" s="15"/>
    </row>
    <row r="215" spans="1:5" ht="15">
      <c r="A215" s="14" t="s">
        <v>151</v>
      </c>
      <c r="B215" s="4" t="s">
        <v>162</v>
      </c>
      <c r="C215" s="11">
        <v>33</v>
      </c>
      <c r="D215" s="15"/>
      <c r="E215" s="15"/>
    </row>
    <row r="216" spans="1:5" ht="15">
      <c r="A216" s="14" t="s">
        <v>152</v>
      </c>
      <c r="B216" s="4" t="s">
        <v>260</v>
      </c>
      <c r="C216" s="11">
        <v>704</v>
      </c>
      <c r="D216" s="15"/>
      <c r="E216" s="15"/>
    </row>
    <row r="217" spans="1:5" ht="15">
      <c r="A217" s="14" t="s">
        <v>153</v>
      </c>
      <c r="B217" s="4" t="s">
        <v>255</v>
      </c>
      <c r="C217" s="11">
        <v>256</v>
      </c>
      <c r="D217" s="15"/>
      <c r="E217" s="15"/>
    </row>
    <row r="218" spans="1:5" ht="15">
      <c r="A218" s="14" t="s">
        <v>154</v>
      </c>
      <c r="B218" s="4" t="s">
        <v>180</v>
      </c>
      <c r="C218" s="11">
        <v>41</v>
      </c>
      <c r="D218" s="15"/>
      <c r="E218" s="15"/>
    </row>
    <row r="219" spans="1:5" ht="15">
      <c r="A219" s="14" t="s">
        <v>155</v>
      </c>
      <c r="B219" s="4" t="s">
        <v>181</v>
      </c>
      <c r="C219" s="11">
        <v>46</v>
      </c>
      <c r="D219" s="15"/>
      <c r="E219" s="15"/>
    </row>
    <row r="220" spans="1:5" ht="15">
      <c r="A220" s="14"/>
      <c r="B220" s="21" t="s">
        <v>183</v>
      </c>
      <c r="C220" s="11"/>
      <c r="D220" s="15"/>
      <c r="E220" s="15"/>
    </row>
    <row r="221" spans="1:5" ht="15">
      <c r="A221" s="14" t="s">
        <v>156</v>
      </c>
      <c r="B221" s="4" t="s">
        <v>256</v>
      </c>
      <c r="C221" s="11">
        <v>16</v>
      </c>
      <c r="D221" s="15"/>
      <c r="E221" s="15"/>
    </row>
    <row r="222" spans="1:5" ht="15">
      <c r="A222" s="14" t="s">
        <v>157</v>
      </c>
      <c r="B222" s="4" t="s">
        <v>257</v>
      </c>
      <c r="C222" s="11">
        <v>1920</v>
      </c>
      <c r="D222" s="15"/>
      <c r="E222" s="15"/>
    </row>
    <row r="223" spans="1:5" ht="15">
      <c r="A223" s="14" t="s">
        <v>158</v>
      </c>
      <c r="B223" s="4" t="s">
        <v>258</v>
      </c>
      <c r="C223" s="20">
        <v>1</v>
      </c>
      <c r="D223" s="15"/>
      <c r="E223" s="15"/>
    </row>
    <row r="224" spans="1:5" ht="15">
      <c r="A224" s="14" t="s">
        <v>159</v>
      </c>
      <c r="B224" s="4" t="s">
        <v>162</v>
      </c>
      <c r="C224" s="11">
        <v>32</v>
      </c>
      <c r="D224" s="15"/>
      <c r="E224" s="15"/>
    </row>
    <row r="225" spans="1:5" ht="15">
      <c r="A225" s="14" t="s">
        <v>160</v>
      </c>
      <c r="B225" s="4" t="s">
        <v>182</v>
      </c>
      <c r="C225" s="11">
        <v>1</v>
      </c>
      <c r="D225" s="15"/>
      <c r="E225" s="15"/>
    </row>
    <row r="226" spans="3:5" ht="15">
      <c r="C226" s="11"/>
      <c r="D226" s="15"/>
      <c r="E226" s="15"/>
    </row>
    <row r="227" spans="3:5" ht="15">
      <c r="C227" s="11"/>
      <c r="D227" s="22"/>
      <c r="E227" s="19"/>
    </row>
    <row r="228" spans="3:5" ht="15">
      <c r="C228" s="11"/>
      <c r="D228" s="15"/>
      <c r="E228" s="15"/>
    </row>
    <row r="229" spans="1:5" ht="15">
      <c r="A229" s="10" t="s">
        <v>121</v>
      </c>
      <c r="B229" s="8" t="s">
        <v>2</v>
      </c>
      <c r="C229" s="12"/>
      <c r="D229" s="16"/>
      <c r="E229" s="16"/>
    </row>
    <row r="230" spans="1:5" ht="15">
      <c r="A230" s="14" t="s">
        <v>75</v>
      </c>
      <c r="B230" s="4" t="s">
        <v>38</v>
      </c>
      <c r="C230" s="11">
        <v>3</v>
      </c>
      <c r="D230" s="15"/>
      <c r="E230" s="15"/>
    </row>
    <row r="231" spans="1:5" ht="15">
      <c r="A231" s="14" t="s">
        <v>76</v>
      </c>
      <c r="B231" s="4" t="s">
        <v>128</v>
      </c>
      <c r="C231" s="11">
        <v>2</v>
      </c>
      <c r="D231" s="15"/>
      <c r="E231" s="15"/>
    </row>
    <row r="232" spans="1:5" ht="15">
      <c r="A232" s="14" t="s">
        <v>77</v>
      </c>
      <c r="B232" s="4" t="s">
        <v>130</v>
      </c>
      <c r="C232" s="11">
        <v>3</v>
      </c>
      <c r="D232" s="15"/>
      <c r="E232" s="15"/>
    </row>
    <row r="233" spans="1:5" ht="15">
      <c r="A233" s="14" t="s">
        <v>78</v>
      </c>
      <c r="B233" s="4" t="s">
        <v>132</v>
      </c>
      <c r="C233" s="11">
        <v>3</v>
      </c>
      <c r="D233" s="15"/>
      <c r="E233" s="15"/>
    </row>
    <row r="234" spans="1:5" ht="15">
      <c r="A234" s="14" t="s">
        <v>79</v>
      </c>
      <c r="B234" s="4" t="s">
        <v>133</v>
      </c>
      <c r="C234" s="11">
        <v>6</v>
      </c>
      <c r="D234" s="15"/>
      <c r="E234" s="15"/>
    </row>
    <row r="235" spans="1:5" ht="15">
      <c r="A235" s="14" t="s">
        <v>80</v>
      </c>
      <c r="B235" s="4" t="s">
        <v>13</v>
      </c>
      <c r="C235" s="11">
        <v>6</v>
      </c>
      <c r="D235" s="15"/>
      <c r="E235" s="15"/>
    </row>
    <row r="236" spans="1:5" ht="15">
      <c r="A236" s="14" t="s">
        <v>81</v>
      </c>
      <c r="B236" s="4" t="s">
        <v>14</v>
      </c>
      <c r="C236" s="11">
        <v>6</v>
      </c>
      <c r="D236" s="15"/>
      <c r="E236" s="15"/>
    </row>
    <row r="237" spans="1:5" ht="15">
      <c r="A237" s="14" t="s">
        <v>82</v>
      </c>
      <c r="B237" s="4" t="s">
        <v>134</v>
      </c>
      <c r="C237" s="11">
        <v>6</v>
      </c>
      <c r="D237" s="15"/>
      <c r="E237" s="15"/>
    </row>
    <row r="238" spans="1:5" ht="15">
      <c r="A238" s="14" t="s">
        <v>83</v>
      </c>
      <c r="B238" s="4" t="s">
        <v>126</v>
      </c>
      <c r="C238" s="11">
        <v>1</v>
      </c>
      <c r="D238" s="15"/>
      <c r="E238" s="15"/>
    </row>
    <row r="239" spans="1:5" ht="15">
      <c r="A239" s="14" t="s">
        <v>84</v>
      </c>
      <c r="B239" s="4" t="s">
        <v>168</v>
      </c>
      <c r="C239" s="11">
        <v>4</v>
      </c>
      <c r="D239" s="15"/>
      <c r="E239" s="15"/>
    </row>
    <row r="240" spans="1:5" ht="15">
      <c r="A240" s="14" t="s">
        <v>85</v>
      </c>
      <c r="B240" s="4" t="s">
        <v>169</v>
      </c>
      <c r="C240" s="11">
        <v>4</v>
      </c>
      <c r="D240" s="15"/>
      <c r="E240" s="15"/>
    </row>
    <row r="241" spans="1:5" ht="15">
      <c r="A241" s="14" t="s">
        <v>86</v>
      </c>
      <c r="B241" s="4" t="s">
        <v>170</v>
      </c>
      <c r="C241" s="11">
        <v>8</v>
      </c>
      <c r="D241" s="15"/>
      <c r="E241" s="15"/>
    </row>
    <row r="242" spans="1:5" ht="15">
      <c r="A242" s="14" t="s">
        <v>87</v>
      </c>
      <c r="B242" s="4" t="s">
        <v>259</v>
      </c>
      <c r="C242" s="11">
        <v>4</v>
      </c>
      <c r="D242" s="15"/>
      <c r="E242" s="15"/>
    </row>
    <row r="243" spans="1:5" ht="15">
      <c r="A243" s="14" t="s">
        <v>88</v>
      </c>
      <c r="B243" s="4" t="s">
        <v>171</v>
      </c>
      <c r="C243" s="11">
        <v>12</v>
      </c>
      <c r="D243" s="15"/>
      <c r="E243" s="15"/>
    </row>
    <row r="244" spans="1:5" ht="15">
      <c r="A244" s="14" t="s">
        <v>89</v>
      </c>
      <c r="B244" s="4" t="s">
        <v>161</v>
      </c>
      <c r="C244" s="11">
        <v>4</v>
      </c>
      <c r="D244" s="15"/>
      <c r="E244" s="15"/>
    </row>
    <row r="245" spans="1:5" ht="15">
      <c r="A245" s="14" t="s">
        <v>90</v>
      </c>
      <c r="B245" s="4" t="s">
        <v>172</v>
      </c>
      <c r="C245" s="11">
        <v>4</v>
      </c>
      <c r="D245" s="15"/>
      <c r="E245" s="15"/>
    </row>
    <row r="246" spans="1:5" ht="15">
      <c r="A246" s="14" t="s">
        <v>91</v>
      </c>
      <c r="B246" s="4" t="s">
        <v>173</v>
      </c>
      <c r="C246" s="11">
        <v>4</v>
      </c>
      <c r="D246" s="15"/>
      <c r="E246" s="15"/>
    </row>
    <row r="247" spans="1:5" ht="15">
      <c r="A247" s="14" t="s">
        <v>98</v>
      </c>
      <c r="B247" s="4" t="s">
        <v>174</v>
      </c>
      <c r="C247" s="11">
        <v>4</v>
      </c>
      <c r="D247" s="15"/>
      <c r="E247" s="15"/>
    </row>
    <row r="248" spans="1:5" ht="30">
      <c r="A248" s="14" t="s">
        <v>99</v>
      </c>
      <c r="B248" s="4" t="s">
        <v>247</v>
      </c>
      <c r="C248" s="11">
        <v>40</v>
      </c>
      <c r="D248" s="15"/>
      <c r="E248" s="15"/>
    </row>
    <row r="249" spans="1:5" ht="30">
      <c r="A249" s="14" t="s">
        <v>100</v>
      </c>
      <c r="B249" s="4" t="s">
        <v>248</v>
      </c>
      <c r="C249" s="11">
        <v>40</v>
      </c>
      <c r="D249" s="15"/>
      <c r="E249" s="15"/>
    </row>
    <row r="250" spans="1:5" ht="30">
      <c r="A250" s="14" t="s">
        <v>101</v>
      </c>
      <c r="B250" s="4" t="s">
        <v>249</v>
      </c>
      <c r="C250" s="11">
        <v>200</v>
      </c>
      <c r="D250" s="15"/>
      <c r="E250" s="15"/>
    </row>
    <row r="251" spans="1:5" ht="15">
      <c r="A251" s="14" t="s">
        <v>102</v>
      </c>
      <c r="B251" s="4" t="s">
        <v>250</v>
      </c>
      <c r="C251" s="11">
        <v>200</v>
      </c>
      <c r="D251" s="15"/>
      <c r="E251" s="15"/>
    </row>
    <row r="252" spans="1:5" ht="15">
      <c r="A252" s="14" t="s">
        <v>103</v>
      </c>
      <c r="B252" s="4" t="s">
        <v>251</v>
      </c>
      <c r="C252" s="11">
        <v>68</v>
      </c>
      <c r="D252" s="15"/>
      <c r="E252" s="15"/>
    </row>
    <row r="253" spans="1:5" ht="15">
      <c r="A253" s="14" t="s">
        <v>104</v>
      </c>
      <c r="B253" s="4" t="s">
        <v>252</v>
      </c>
      <c r="C253" s="11">
        <v>820</v>
      </c>
      <c r="D253" s="15"/>
      <c r="E253" s="15"/>
    </row>
    <row r="254" spans="1:5" ht="15">
      <c r="A254" s="14" t="s">
        <v>105</v>
      </c>
      <c r="B254" s="4" t="s">
        <v>253</v>
      </c>
      <c r="C254" s="20">
        <v>1</v>
      </c>
      <c r="D254" s="15"/>
      <c r="E254" s="15"/>
    </row>
    <row r="255" spans="1:5" ht="15">
      <c r="A255" s="14" t="s">
        <v>146</v>
      </c>
      <c r="B255" s="4" t="s">
        <v>175</v>
      </c>
      <c r="C255" s="11">
        <v>48</v>
      </c>
      <c r="D255" s="15"/>
      <c r="E255" s="15"/>
    </row>
    <row r="256" spans="1:5" ht="15">
      <c r="A256" s="14" t="s">
        <v>147</v>
      </c>
      <c r="B256" s="4" t="s">
        <v>176</v>
      </c>
      <c r="C256" s="11">
        <v>28</v>
      </c>
      <c r="D256" s="15"/>
      <c r="E256" s="15"/>
    </row>
    <row r="257" spans="1:5" ht="15">
      <c r="A257" s="14" t="s">
        <v>148</v>
      </c>
      <c r="B257" s="4" t="s">
        <v>177</v>
      </c>
      <c r="C257" s="11">
        <v>2</v>
      </c>
      <c r="D257" s="15"/>
      <c r="E257" s="15"/>
    </row>
    <row r="258" spans="1:5" ht="30">
      <c r="A258" s="14" t="s">
        <v>149</v>
      </c>
      <c r="B258" s="4" t="s">
        <v>178</v>
      </c>
      <c r="C258" s="11">
        <v>890</v>
      </c>
      <c r="D258" s="15"/>
      <c r="E258" s="15"/>
    </row>
    <row r="259" spans="1:5" ht="15">
      <c r="A259" s="14" t="s">
        <v>150</v>
      </c>
      <c r="B259" s="4" t="s">
        <v>179</v>
      </c>
      <c r="C259" s="20">
        <v>1</v>
      </c>
      <c r="D259" s="15"/>
      <c r="E259" s="15"/>
    </row>
    <row r="260" spans="1:5" ht="15">
      <c r="A260" s="14" t="s">
        <v>151</v>
      </c>
      <c r="B260" s="4" t="s">
        <v>162</v>
      </c>
      <c r="C260" s="11">
        <v>33</v>
      </c>
      <c r="D260" s="15"/>
      <c r="E260" s="15"/>
    </row>
    <row r="261" spans="1:5" ht="15">
      <c r="A261" s="14" t="s">
        <v>152</v>
      </c>
      <c r="B261" s="4" t="s">
        <v>254</v>
      </c>
      <c r="C261" s="11">
        <v>456</v>
      </c>
      <c r="D261" s="15"/>
      <c r="E261" s="15"/>
    </row>
    <row r="262" spans="1:5" ht="15">
      <c r="A262" s="14" t="s">
        <v>153</v>
      </c>
      <c r="B262" s="4" t="s">
        <v>255</v>
      </c>
      <c r="C262" s="11">
        <v>160</v>
      </c>
      <c r="D262" s="15"/>
      <c r="E262" s="15"/>
    </row>
    <row r="263" spans="1:5" ht="15">
      <c r="A263" s="14" t="s">
        <v>154</v>
      </c>
      <c r="B263" s="4" t="s">
        <v>180</v>
      </c>
      <c r="C263" s="11">
        <v>15</v>
      </c>
      <c r="D263" s="15"/>
      <c r="E263" s="15"/>
    </row>
    <row r="264" spans="1:5" ht="15">
      <c r="A264" s="14" t="s">
        <v>155</v>
      </c>
      <c r="B264" s="4" t="s">
        <v>181</v>
      </c>
      <c r="C264" s="11">
        <v>29</v>
      </c>
      <c r="D264" s="15"/>
      <c r="E264" s="15"/>
    </row>
    <row r="265" spans="1:5" ht="15">
      <c r="A265" s="14"/>
      <c r="B265" s="21" t="s">
        <v>183</v>
      </c>
      <c r="C265" s="11"/>
      <c r="D265" s="15"/>
      <c r="E265" s="15"/>
    </row>
    <row r="266" spans="1:5" ht="15">
      <c r="A266" s="14" t="s">
        <v>156</v>
      </c>
      <c r="B266" s="4" t="s">
        <v>256</v>
      </c>
      <c r="C266" s="11">
        <v>68</v>
      </c>
      <c r="D266" s="15"/>
      <c r="E266" s="15"/>
    </row>
    <row r="267" spans="1:5" ht="15">
      <c r="A267" s="14" t="s">
        <v>157</v>
      </c>
      <c r="B267" s="4" t="s">
        <v>257</v>
      </c>
      <c r="C267" s="11">
        <v>1240</v>
      </c>
      <c r="D267" s="15"/>
      <c r="E267" s="15"/>
    </row>
    <row r="268" spans="1:5" ht="15">
      <c r="A268" s="14" t="s">
        <v>158</v>
      </c>
      <c r="B268" s="4" t="s">
        <v>258</v>
      </c>
      <c r="C268" s="20">
        <v>1</v>
      </c>
      <c r="D268" s="15"/>
      <c r="E268" s="15"/>
    </row>
    <row r="269" spans="1:5" ht="15">
      <c r="A269" s="14" t="s">
        <v>159</v>
      </c>
      <c r="B269" s="4" t="s">
        <v>162</v>
      </c>
      <c r="C269" s="11">
        <v>32</v>
      </c>
      <c r="D269" s="15"/>
      <c r="E269" s="15"/>
    </row>
    <row r="270" spans="1:5" ht="15">
      <c r="A270" s="14" t="s">
        <v>160</v>
      </c>
      <c r="B270" s="4" t="s">
        <v>182</v>
      </c>
      <c r="C270" s="11">
        <v>2</v>
      </c>
      <c r="D270" s="15"/>
      <c r="E270" s="15"/>
    </row>
    <row r="271" spans="3:5" ht="15">
      <c r="C271" s="11"/>
      <c r="D271" s="15"/>
      <c r="E271" s="15"/>
    </row>
    <row r="272" spans="3:5" ht="15">
      <c r="C272" s="11"/>
      <c r="D272" s="22"/>
      <c r="E272" s="19"/>
    </row>
    <row r="273" spans="3:5" ht="15">
      <c r="C273" s="11"/>
      <c r="D273" s="15"/>
      <c r="E273" s="19"/>
    </row>
    <row r="274" spans="1:5" ht="15">
      <c r="A274" s="10" t="s">
        <v>122</v>
      </c>
      <c r="B274" s="8" t="s">
        <v>53</v>
      </c>
      <c r="C274" s="12"/>
      <c r="D274" s="16"/>
      <c r="E274" s="16"/>
    </row>
    <row r="275" spans="1:5" ht="15">
      <c r="A275" s="14" t="s">
        <v>75</v>
      </c>
      <c r="B275" s="4" t="s">
        <v>125</v>
      </c>
      <c r="C275" s="11">
        <v>4</v>
      </c>
      <c r="D275" s="15"/>
      <c r="E275" s="15"/>
    </row>
    <row r="276" spans="1:5" ht="15">
      <c r="A276" s="14" t="s">
        <v>76</v>
      </c>
      <c r="B276" s="4" t="s">
        <v>129</v>
      </c>
      <c r="C276" s="11">
        <v>1</v>
      </c>
      <c r="D276" s="15"/>
      <c r="E276" s="15"/>
    </row>
    <row r="277" spans="1:5" ht="15">
      <c r="A277" s="14" t="s">
        <v>77</v>
      </c>
      <c r="B277" s="4" t="s">
        <v>131</v>
      </c>
      <c r="C277" s="11">
        <v>4</v>
      </c>
      <c r="D277" s="15"/>
      <c r="E277" s="15"/>
    </row>
    <row r="278" spans="1:5" ht="15">
      <c r="A278" s="14" t="s">
        <v>78</v>
      </c>
      <c r="B278" s="4" t="s">
        <v>132</v>
      </c>
      <c r="C278" s="11">
        <v>4</v>
      </c>
      <c r="D278" s="15"/>
      <c r="E278" s="15"/>
    </row>
    <row r="279" spans="1:5" ht="15">
      <c r="A279" s="14" t="s">
        <v>79</v>
      </c>
      <c r="B279" s="4" t="s">
        <v>133</v>
      </c>
      <c r="C279" s="11">
        <v>4</v>
      </c>
      <c r="D279" s="15"/>
      <c r="E279" s="15"/>
    </row>
    <row r="280" spans="1:5" ht="15">
      <c r="A280" s="14" t="s">
        <v>80</v>
      </c>
      <c r="B280" s="4" t="s">
        <v>13</v>
      </c>
      <c r="C280" s="11">
        <v>4</v>
      </c>
      <c r="D280" s="15"/>
      <c r="E280" s="15"/>
    </row>
    <row r="281" spans="1:5" ht="15">
      <c r="A281" s="14" t="s">
        <v>81</v>
      </c>
      <c r="B281" s="4" t="s">
        <v>14</v>
      </c>
      <c r="C281" s="11">
        <v>4</v>
      </c>
      <c r="D281" s="15"/>
      <c r="E281" s="15"/>
    </row>
    <row r="282" spans="1:5" ht="15">
      <c r="A282" s="14" t="s">
        <v>82</v>
      </c>
      <c r="B282" s="4" t="s">
        <v>134</v>
      </c>
      <c r="C282" s="11">
        <v>4</v>
      </c>
      <c r="D282" s="15"/>
      <c r="E282" s="15"/>
    </row>
    <row r="283" spans="1:5" ht="15">
      <c r="A283" s="14" t="s">
        <v>83</v>
      </c>
      <c r="B283" s="4" t="s">
        <v>126</v>
      </c>
      <c r="C283" s="11">
        <v>1</v>
      </c>
      <c r="D283" s="15"/>
      <c r="E283" s="15"/>
    </row>
    <row r="284" spans="1:5" ht="15">
      <c r="A284" s="14" t="s">
        <v>84</v>
      </c>
      <c r="B284" s="4" t="s">
        <v>168</v>
      </c>
      <c r="C284" s="11">
        <v>2</v>
      </c>
      <c r="D284" s="15"/>
      <c r="E284" s="15"/>
    </row>
    <row r="285" spans="1:5" ht="15">
      <c r="A285" s="14" t="s">
        <v>85</v>
      </c>
      <c r="B285" s="4" t="s">
        <v>169</v>
      </c>
      <c r="C285" s="11">
        <v>2</v>
      </c>
      <c r="D285" s="15"/>
      <c r="E285" s="15"/>
    </row>
    <row r="286" spans="1:5" ht="15">
      <c r="A286" s="14" t="s">
        <v>86</v>
      </c>
      <c r="B286" s="4" t="s">
        <v>170</v>
      </c>
      <c r="C286" s="11">
        <v>4</v>
      </c>
      <c r="D286" s="15"/>
      <c r="E286" s="15"/>
    </row>
    <row r="287" spans="1:5" ht="15">
      <c r="A287" s="14" t="s">
        <v>87</v>
      </c>
      <c r="B287" s="4" t="s">
        <v>259</v>
      </c>
      <c r="C287" s="11">
        <v>2</v>
      </c>
      <c r="D287" s="15"/>
      <c r="E287" s="15"/>
    </row>
    <row r="288" spans="1:5" ht="15">
      <c r="A288" s="14" t="s">
        <v>88</v>
      </c>
      <c r="B288" s="4" t="s">
        <v>171</v>
      </c>
      <c r="C288" s="11">
        <v>6</v>
      </c>
      <c r="D288" s="15"/>
      <c r="E288" s="15"/>
    </row>
    <row r="289" spans="1:5" ht="15">
      <c r="A289" s="14" t="s">
        <v>89</v>
      </c>
      <c r="B289" s="4" t="s">
        <v>161</v>
      </c>
      <c r="C289" s="11">
        <v>2</v>
      </c>
      <c r="D289" s="15"/>
      <c r="E289" s="15"/>
    </row>
    <row r="290" spans="1:5" ht="15">
      <c r="A290" s="14" t="s">
        <v>90</v>
      </c>
      <c r="B290" s="4" t="s">
        <v>172</v>
      </c>
      <c r="C290" s="11">
        <v>2</v>
      </c>
      <c r="D290" s="15"/>
      <c r="E290" s="15"/>
    </row>
    <row r="291" spans="1:5" ht="15">
      <c r="A291" s="14" t="s">
        <v>91</v>
      </c>
      <c r="B291" s="4" t="s">
        <v>173</v>
      </c>
      <c r="C291" s="11">
        <v>2</v>
      </c>
      <c r="D291" s="15"/>
      <c r="E291" s="15"/>
    </row>
    <row r="292" spans="1:5" ht="15">
      <c r="A292" s="14" t="s">
        <v>98</v>
      </c>
      <c r="B292" s="4" t="s">
        <v>174</v>
      </c>
      <c r="C292" s="11">
        <v>2</v>
      </c>
      <c r="D292" s="15"/>
      <c r="E292" s="15"/>
    </row>
    <row r="293" spans="1:5" ht="30">
      <c r="A293" s="14" t="s">
        <v>99</v>
      </c>
      <c r="B293" s="4" t="s">
        <v>247</v>
      </c>
      <c r="C293" s="11">
        <v>20</v>
      </c>
      <c r="D293" s="15"/>
      <c r="E293" s="15"/>
    </row>
    <row r="294" spans="1:5" ht="30">
      <c r="A294" s="14" t="s">
        <v>100</v>
      </c>
      <c r="B294" s="4" t="s">
        <v>248</v>
      </c>
      <c r="C294" s="11">
        <v>20</v>
      </c>
      <c r="D294" s="15"/>
      <c r="E294" s="15"/>
    </row>
    <row r="295" spans="1:5" ht="30">
      <c r="A295" s="14" t="s">
        <v>101</v>
      </c>
      <c r="B295" s="4" t="s">
        <v>249</v>
      </c>
      <c r="C295" s="11">
        <v>100</v>
      </c>
      <c r="D295" s="15"/>
      <c r="E295" s="15"/>
    </row>
    <row r="296" spans="1:5" ht="15">
      <c r="A296" s="14" t="s">
        <v>102</v>
      </c>
      <c r="B296" s="4" t="s">
        <v>250</v>
      </c>
      <c r="C296" s="11">
        <v>100</v>
      </c>
      <c r="D296" s="15"/>
      <c r="E296" s="15"/>
    </row>
    <row r="297" spans="1:5" ht="15">
      <c r="A297" s="14" t="s">
        <v>103</v>
      </c>
      <c r="B297" s="4" t="s">
        <v>251</v>
      </c>
      <c r="C297" s="11">
        <v>132</v>
      </c>
      <c r="D297" s="15"/>
      <c r="E297" s="15"/>
    </row>
    <row r="298" spans="1:5" ht="15">
      <c r="A298" s="14" t="s">
        <v>104</v>
      </c>
      <c r="B298" s="4" t="s">
        <v>252</v>
      </c>
      <c r="C298" s="11">
        <v>1250</v>
      </c>
      <c r="D298" s="15"/>
      <c r="E298" s="15"/>
    </row>
    <row r="299" spans="1:5" ht="15">
      <c r="A299" s="14" t="s">
        <v>105</v>
      </c>
      <c r="B299" s="4" t="s">
        <v>253</v>
      </c>
      <c r="C299" s="20">
        <v>1</v>
      </c>
      <c r="D299" s="15"/>
      <c r="E299" s="15"/>
    </row>
    <row r="300" spans="1:5" ht="15">
      <c r="A300" s="14" t="s">
        <v>146</v>
      </c>
      <c r="B300" s="4" t="s">
        <v>175</v>
      </c>
      <c r="C300" s="11">
        <v>24</v>
      </c>
      <c r="D300" s="15"/>
      <c r="E300" s="15"/>
    </row>
    <row r="301" spans="1:5" ht="15">
      <c r="A301" s="14" t="s">
        <v>147</v>
      </c>
      <c r="B301" s="4" t="s">
        <v>176</v>
      </c>
      <c r="C301" s="11">
        <v>14</v>
      </c>
      <c r="D301" s="15"/>
      <c r="E301" s="15"/>
    </row>
    <row r="302" spans="1:5" ht="15">
      <c r="A302" s="14" t="s">
        <v>148</v>
      </c>
      <c r="B302" s="4" t="s">
        <v>177</v>
      </c>
      <c r="C302" s="11">
        <v>1</v>
      </c>
      <c r="D302" s="15"/>
      <c r="E302" s="15"/>
    </row>
    <row r="303" spans="1:5" ht="30">
      <c r="A303" s="14" t="s">
        <v>149</v>
      </c>
      <c r="B303" s="4" t="s">
        <v>178</v>
      </c>
      <c r="C303" s="11">
        <v>1380</v>
      </c>
      <c r="D303" s="15"/>
      <c r="E303" s="15"/>
    </row>
    <row r="304" spans="1:5" ht="15">
      <c r="A304" s="14" t="s">
        <v>150</v>
      </c>
      <c r="B304" s="4" t="s">
        <v>179</v>
      </c>
      <c r="C304" s="20">
        <v>1</v>
      </c>
      <c r="D304" s="15"/>
      <c r="E304" s="15"/>
    </row>
    <row r="305" spans="1:5" ht="15">
      <c r="A305" s="14" t="s">
        <v>151</v>
      </c>
      <c r="B305" s="4" t="s">
        <v>162</v>
      </c>
      <c r="C305" s="11">
        <v>22</v>
      </c>
      <c r="D305" s="15"/>
      <c r="E305" s="15"/>
    </row>
    <row r="306" spans="1:5" ht="15">
      <c r="A306" s="14" t="s">
        <v>152</v>
      </c>
      <c r="B306" s="4" t="s">
        <v>254</v>
      </c>
      <c r="C306" s="11">
        <v>288</v>
      </c>
      <c r="D306" s="15"/>
      <c r="E306" s="15"/>
    </row>
    <row r="307" spans="1:5" ht="15">
      <c r="A307" s="14" t="s">
        <v>153</v>
      </c>
      <c r="B307" s="4" t="s">
        <v>255</v>
      </c>
      <c r="C307" s="11">
        <v>336</v>
      </c>
      <c r="D307" s="15"/>
      <c r="E307" s="15"/>
    </row>
    <row r="308" spans="1:5" ht="15">
      <c r="A308" s="14"/>
      <c r="C308" s="11"/>
      <c r="D308" s="15"/>
      <c r="E308" s="15"/>
    </row>
    <row r="309" spans="1:5" ht="15">
      <c r="A309" s="14"/>
      <c r="C309" s="11"/>
      <c r="D309" s="15"/>
      <c r="E309" s="15"/>
    </row>
    <row r="310" spans="1:5" ht="15">
      <c r="A310" s="14"/>
      <c r="B310" s="21"/>
      <c r="C310" s="11"/>
      <c r="D310" s="15"/>
      <c r="E310" s="15"/>
    </row>
    <row r="311" spans="1:5" ht="15">
      <c r="A311" s="14"/>
      <c r="C311" s="11"/>
      <c r="D311" s="15"/>
      <c r="E311" s="15"/>
    </row>
    <row r="312" spans="1:5" ht="15">
      <c r="A312" s="14"/>
      <c r="C312" s="11"/>
      <c r="D312" s="15"/>
      <c r="E312" s="15"/>
    </row>
    <row r="313" spans="1:5" ht="15">
      <c r="A313" s="14"/>
      <c r="C313" s="20"/>
      <c r="D313" s="15"/>
      <c r="E313" s="15"/>
    </row>
    <row r="314" spans="1:5" ht="15">
      <c r="A314" s="14"/>
      <c r="C314" s="11"/>
      <c r="D314" s="15"/>
      <c r="E314" s="15"/>
    </row>
    <row r="315" spans="1:5" ht="15">
      <c r="A315" s="14"/>
      <c r="C315" s="11"/>
      <c r="D315" s="15"/>
      <c r="E315" s="15"/>
    </row>
    <row r="316" spans="3:5" ht="15">
      <c r="C316" s="11"/>
      <c r="D316" s="15"/>
      <c r="E316" s="15"/>
    </row>
    <row r="317" spans="3:5" ht="15">
      <c r="C317" s="11"/>
      <c r="D317" s="22"/>
      <c r="E317" s="19"/>
    </row>
    <row r="318" spans="3:5" ht="15">
      <c r="C318" s="11"/>
      <c r="D318" s="15"/>
      <c r="E318" s="19"/>
    </row>
    <row r="319" spans="1:5" ht="15">
      <c r="A319" s="10" t="s">
        <v>123</v>
      </c>
      <c r="B319" s="8" t="s">
        <v>3</v>
      </c>
      <c r="C319" s="12"/>
      <c r="D319" s="16"/>
      <c r="E319" s="16"/>
    </row>
    <row r="320" spans="1:5" ht="15">
      <c r="A320" s="14" t="s">
        <v>75</v>
      </c>
      <c r="B320" s="4" t="s">
        <v>125</v>
      </c>
      <c r="C320" s="11">
        <v>2</v>
      </c>
      <c r="D320" s="15"/>
      <c r="E320" s="15"/>
    </row>
    <row r="321" spans="1:5" ht="15">
      <c r="A321" s="14" t="s">
        <v>76</v>
      </c>
      <c r="B321" s="4" t="s">
        <v>129</v>
      </c>
      <c r="C321" s="11">
        <v>1</v>
      </c>
      <c r="D321" s="15"/>
      <c r="E321" s="15"/>
    </row>
    <row r="322" spans="1:5" ht="15">
      <c r="A322" s="14" t="s">
        <v>77</v>
      </c>
      <c r="B322" s="4" t="s">
        <v>131</v>
      </c>
      <c r="C322" s="11">
        <v>2</v>
      </c>
      <c r="D322" s="15"/>
      <c r="E322" s="15"/>
    </row>
    <row r="323" spans="1:5" ht="15">
      <c r="A323" s="14" t="s">
        <v>78</v>
      </c>
      <c r="B323" s="4" t="s">
        <v>132</v>
      </c>
      <c r="C323" s="11">
        <v>2</v>
      </c>
      <c r="D323" s="15"/>
      <c r="E323" s="15"/>
    </row>
    <row r="324" spans="1:5" ht="15">
      <c r="A324" s="14" t="s">
        <v>79</v>
      </c>
      <c r="B324" s="4" t="s">
        <v>133</v>
      </c>
      <c r="C324" s="11">
        <v>2</v>
      </c>
      <c r="D324" s="15"/>
      <c r="E324" s="15"/>
    </row>
    <row r="325" spans="1:5" ht="15">
      <c r="A325" s="14" t="s">
        <v>80</v>
      </c>
      <c r="B325" s="4" t="s">
        <v>13</v>
      </c>
      <c r="C325" s="11">
        <v>2</v>
      </c>
      <c r="D325" s="15"/>
      <c r="E325" s="15"/>
    </row>
    <row r="326" spans="1:5" ht="15">
      <c r="A326" s="14" t="s">
        <v>81</v>
      </c>
      <c r="B326" s="4" t="s">
        <v>14</v>
      </c>
      <c r="C326" s="11">
        <v>2</v>
      </c>
      <c r="D326" s="15"/>
      <c r="E326" s="15"/>
    </row>
    <row r="327" spans="1:5" ht="15">
      <c r="A327" s="14" t="s">
        <v>82</v>
      </c>
      <c r="B327" s="4" t="s">
        <v>134</v>
      </c>
      <c r="C327" s="11">
        <v>2</v>
      </c>
      <c r="D327" s="15"/>
      <c r="E327" s="15"/>
    </row>
    <row r="328" spans="1:5" ht="15">
      <c r="A328" s="14" t="s">
        <v>83</v>
      </c>
      <c r="B328" s="4" t="s">
        <v>126</v>
      </c>
      <c r="C328" s="11">
        <v>1</v>
      </c>
      <c r="D328" s="15"/>
      <c r="E328" s="15"/>
    </row>
    <row r="329" spans="1:5" ht="15">
      <c r="A329" s="14" t="s">
        <v>84</v>
      </c>
      <c r="B329" s="4" t="s">
        <v>168</v>
      </c>
      <c r="C329" s="11">
        <v>1</v>
      </c>
      <c r="D329" s="15"/>
      <c r="E329" s="15"/>
    </row>
    <row r="330" spans="1:5" ht="15">
      <c r="A330" s="14" t="s">
        <v>85</v>
      </c>
      <c r="B330" s="4" t="s">
        <v>169</v>
      </c>
      <c r="C330" s="11">
        <v>1</v>
      </c>
      <c r="D330" s="15"/>
      <c r="E330" s="15"/>
    </row>
    <row r="331" spans="1:5" ht="15">
      <c r="A331" s="14" t="s">
        <v>86</v>
      </c>
      <c r="B331" s="4" t="s">
        <v>170</v>
      </c>
      <c r="C331" s="11">
        <v>2</v>
      </c>
      <c r="D331" s="15"/>
      <c r="E331" s="15"/>
    </row>
    <row r="332" spans="1:5" ht="15">
      <c r="A332" s="14" t="s">
        <v>87</v>
      </c>
      <c r="B332" s="4" t="s">
        <v>259</v>
      </c>
      <c r="C332" s="11">
        <v>1</v>
      </c>
      <c r="D332" s="15"/>
      <c r="E332" s="15"/>
    </row>
    <row r="333" spans="1:5" ht="15">
      <c r="A333" s="14" t="s">
        <v>88</v>
      </c>
      <c r="B333" s="4" t="s">
        <v>171</v>
      </c>
      <c r="C333" s="11">
        <v>3</v>
      </c>
      <c r="D333" s="15"/>
      <c r="E333" s="15"/>
    </row>
    <row r="334" spans="1:5" ht="15">
      <c r="A334" s="14" t="s">
        <v>89</v>
      </c>
      <c r="B334" s="4" t="s">
        <v>161</v>
      </c>
      <c r="C334" s="11">
        <v>1</v>
      </c>
      <c r="D334" s="15"/>
      <c r="E334" s="15"/>
    </row>
    <row r="335" spans="1:5" ht="15">
      <c r="A335" s="14" t="s">
        <v>90</v>
      </c>
      <c r="B335" s="4" t="s">
        <v>172</v>
      </c>
      <c r="C335" s="11">
        <v>1</v>
      </c>
      <c r="D335" s="15"/>
      <c r="E335" s="15"/>
    </row>
    <row r="336" spans="1:5" ht="15">
      <c r="A336" s="14" t="s">
        <v>91</v>
      </c>
      <c r="B336" s="4" t="s">
        <v>173</v>
      </c>
      <c r="C336" s="11">
        <v>1</v>
      </c>
      <c r="D336" s="15"/>
      <c r="E336" s="15"/>
    </row>
    <row r="337" spans="1:5" ht="15">
      <c r="A337" s="14" t="s">
        <v>98</v>
      </c>
      <c r="B337" s="4" t="s">
        <v>174</v>
      </c>
      <c r="C337" s="11">
        <v>1</v>
      </c>
      <c r="D337" s="15"/>
      <c r="E337" s="15"/>
    </row>
    <row r="338" spans="1:5" ht="30">
      <c r="A338" s="14" t="s">
        <v>99</v>
      </c>
      <c r="B338" s="4" t="s">
        <v>247</v>
      </c>
      <c r="C338" s="11">
        <v>10</v>
      </c>
      <c r="D338" s="15"/>
      <c r="E338" s="15"/>
    </row>
    <row r="339" spans="1:5" ht="30">
      <c r="A339" s="14" t="s">
        <v>100</v>
      </c>
      <c r="B339" s="4" t="s">
        <v>248</v>
      </c>
      <c r="C339" s="11">
        <v>10</v>
      </c>
      <c r="D339" s="15"/>
      <c r="E339" s="15"/>
    </row>
    <row r="340" spans="1:5" ht="30">
      <c r="A340" s="14" t="s">
        <v>101</v>
      </c>
      <c r="B340" s="4" t="s">
        <v>249</v>
      </c>
      <c r="C340" s="11">
        <v>50</v>
      </c>
      <c r="D340" s="15"/>
      <c r="E340" s="15"/>
    </row>
    <row r="341" spans="1:5" ht="15">
      <c r="A341" s="14" t="s">
        <v>102</v>
      </c>
      <c r="B341" s="4" t="s">
        <v>250</v>
      </c>
      <c r="C341" s="11">
        <v>50</v>
      </c>
      <c r="D341" s="15"/>
      <c r="E341" s="15"/>
    </row>
    <row r="342" spans="1:5" ht="15">
      <c r="A342" s="14" t="s">
        <v>103</v>
      </c>
      <c r="B342" s="4" t="s">
        <v>251</v>
      </c>
      <c r="C342" s="11">
        <v>44</v>
      </c>
      <c r="D342" s="15"/>
      <c r="E342" s="15"/>
    </row>
    <row r="343" spans="1:5" ht="15">
      <c r="A343" s="14" t="s">
        <v>104</v>
      </c>
      <c r="B343" s="4" t="s">
        <v>252</v>
      </c>
      <c r="C343" s="11">
        <v>128</v>
      </c>
      <c r="D343" s="15"/>
      <c r="E343" s="15"/>
    </row>
    <row r="344" spans="1:5" ht="15">
      <c r="A344" s="14" t="s">
        <v>105</v>
      </c>
      <c r="B344" s="4" t="s">
        <v>253</v>
      </c>
      <c r="C344" s="20">
        <v>1</v>
      </c>
      <c r="D344" s="15"/>
      <c r="E344" s="15"/>
    </row>
    <row r="345" spans="1:5" ht="15">
      <c r="A345" s="14" t="s">
        <v>146</v>
      </c>
      <c r="B345" s="4" t="s">
        <v>175</v>
      </c>
      <c r="C345" s="11">
        <v>12</v>
      </c>
      <c r="D345" s="15"/>
      <c r="E345" s="15"/>
    </row>
    <row r="346" spans="1:5" ht="15">
      <c r="A346" s="14" t="s">
        <v>147</v>
      </c>
      <c r="B346" s="4" t="s">
        <v>176</v>
      </c>
      <c r="C346" s="11">
        <v>7</v>
      </c>
      <c r="D346" s="15"/>
      <c r="E346" s="15"/>
    </row>
    <row r="347" spans="1:5" ht="15">
      <c r="A347" s="14" t="s">
        <v>148</v>
      </c>
      <c r="B347" s="4" t="s">
        <v>177</v>
      </c>
      <c r="C347" s="11">
        <v>0.5</v>
      </c>
      <c r="D347" s="15"/>
      <c r="E347" s="15"/>
    </row>
    <row r="348" spans="1:5" ht="30">
      <c r="A348" s="14" t="s">
        <v>149</v>
      </c>
      <c r="B348" s="4" t="s">
        <v>178</v>
      </c>
      <c r="C348" s="11">
        <v>180</v>
      </c>
      <c r="D348" s="15"/>
      <c r="E348" s="15"/>
    </row>
    <row r="349" spans="1:5" ht="15">
      <c r="A349" s="14" t="s">
        <v>150</v>
      </c>
      <c r="B349" s="4" t="s">
        <v>179</v>
      </c>
      <c r="C349" s="20">
        <v>1</v>
      </c>
      <c r="D349" s="15"/>
      <c r="E349" s="15"/>
    </row>
    <row r="350" spans="1:5" ht="15">
      <c r="A350" s="14" t="s">
        <v>151</v>
      </c>
      <c r="B350" s="4" t="s">
        <v>162</v>
      </c>
      <c r="C350" s="11">
        <v>11</v>
      </c>
      <c r="D350" s="15"/>
      <c r="E350" s="15"/>
    </row>
    <row r="351" spans="1:5" ht="15">
      <c r="A351" s="14" t="s">
        <v>152</v>
      </c>
      <c r="B351" s="4" t="s">
        <v>254</v>
      </c>
      <c r="C351" s="11">
        <v>64</v>
      </c>
      <c r="D351" s="15"/>
      <c r="E351" s="15"/>
    </row>
    <row r="352" spans="1:5" ht="15">
      <c r="A352" s="14" t="s">
        <v>153</v>
      </c>
      <c r="B352" s="4" t="s">
        <v>255</v>
      </c>
      <c r="C352" s="11">
        <v>96</v>
      </c>
      <c r="D352" s="15"/>
      <c r="E352" s="15"/>
    </row>
    <row r="353" spans="1:5" ht="15">
      <c r="A353" s="14"/>
      <c r="C353" s="11"/>
      <c r="D353" s="15"/>
      <c r="E353" s="15"/>
    </row>
    <row r="354" spans="1:5" ht="15">
      <c r="A354" s="14"/>
      <c r="C354" s="11"/>
      <c r="D354" s="15"/>
      <c r="E354" s="15"/>
    </row>
    <row r="355" spans="1:5" ht="15">
      <c r="A355" s="14"/>
      <c r="B355" s="21"/>
      <c r="C355" s="11"/>
      <c r="D355" s="15"/>
      <c r="E355" s="15"/>
    </row>
    <row r="356" spans="1:5" ht="15">
      <c r="A356" s="14"/>
      <c r="C356" s="11"/>
      <c r="D356" s="15"/>
      <c r="E356" s="15"/>
    </row>
    <row r="357" spans="1:5" ht="15">
      <c r="A357" s="14"/>
      <c r="C357" s="11"/>
      <c r="D357" s="15"/>
      <c r="E357" s="15"/>
    </row>
    <row r="358" spans="1:5" ht="15">
      <c r="A358" s="14"/>
      <c r="C358" s="20"/>
      <c r="D358" s="15"/>
      <c r="E358" s="15"/>
    </row>
    <row r="359" spans="1:5" ht="15">
      <c r="A359" s="14"/>
      <c r="C359" s="11"/>
      <c r="D359" s="15"/>
      <c r="E359" s="15"/>
    </row>
    <row r="360" spans="1:5" ht="15">
      <c r="A360" s="14"/>
      <c r="C360" s="11"/>
      <c r="D360" s="15"/>
      <c r="E360" s="15"/>
    </row>
    <row r="361" spans="3:5" ht="15">
      <c r="C361" s="11"/>
      <c r="D361" s="15"/>
      <c r="E361" s="15"/>
    </row>
    <row r="362" spans="3:5" ht="15">
      <c r="C362" s="11"/>
      <c r="D362" s="22"/>
      <c r="E362" s="19"/>
    </row>
  </sheetData>
  <sheetProtection/>
  <mergeCells count="1">
    <mergeCell ref="A1:E1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5" r:id="rId1"/>
  <headerFooter>
    <oddHeader>&amp;C&amp;"-,Tučné"&amp;12Výkaz výměr - PS 01 Řídící systém</oddHeader>
    <oddFooter>&amp;LREKO ŘS ÚU KOMOŘANY
PS 01 Řídící systém, ZDproVZ, rev.1&amp;RStrana &amp;P z &amp;N</oddFooter>
  </headerFooter>
  <rowBreaks count="3" manualBreakCount="3">
    <brk id="93" max="4" man="1"/>
    <brk id="183" max="4" man="1"/>
    <brk id="273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C22" sqref="C22"/>
    </sheetView>
  </sheetViews>
  <sheetFormatPr defaultColWidth="9.140625" defaultRowHeight="15"/>
  <cols>
    <col min="1" max="1" width="4.140625" style="9" customWidth="1"/>
    <col min="2" max="2" width="41.8515625" style="4" customWidth="1"/>
    <col min="3" max="3" width="9.140625" style="1" bestFit="1" customWidth="1"/>
    <col min="4" max="4" width="14.7109375" style="1" bestFit="1" customWidth="1"/>
    <col min="5" max="5" width="19.57421875" style="1" bestFit="1" customWidth="1"/>
    <col min="6" max="16384" width="9.140625" style="1" customWidth="1"/>
  </cols>
  <sheetData>
    <row r="1" spans="1:7" ht="21">
      <c r="A1" s="125" t="s">
        <v>137</v>
      </c>
      <c r="B1" s="126"/>
      <c r="C1" s="126"/>
      <c r="D1" s="126"/>
      <c r="E1" s="127"/>
      <c r="G1" s="1">
        <v>1.2</v>
      </c>
    </row>
    <row r="2" spans="1:5" ht="12" customHeight="1">
      <c r="A2" s="13"/>
      <c r="B2" s="13"/>
      <c r="C2" s="13"/>
      <c r="D2" s="13"/>
      <c r="E2" s="13"/>
    </row>
    <row r="3" spans="2:5" ht="15">
      <c r="B3" s="2" t="s">
        <v>73</v>
      </c>
      <c r="C3" s="3" t="s">
        <v>72</v>
      </c>
      <c r="D3" s="3" t="s">
        <v>74</v>
      </c>
      <c r="E3" s="3" t="s">
        <v>4</v>
      </c>
    </row>
    <row r="4" spans="1:5" ht="15">
      <c r="A4" s="99" t="s">
        <v>136</v>
      </c>
      <c r="B4" s="100" t="s">
        <v>138</v>
      </c>
      <c r="C4" s="101"/>
      <c r="D4" s="101"/>
      <c r="E4" s="101"/>
    </row>
    <row r="5" spans="1:5" ht="15">
      <c r="A5" s="94" t="s">
        <v>75</v>
      </c>
      <c r="B5" s="95" t="s">
        <v>62</v>
      </c>
      <c r="C5" s="96"/>
      <c r="D5" s="97"/>
      <c r="E5" s="97"/>
    </row>
    <row r="6" spans="1:5" ht="15">
      <c r="A6" s="94"/>
      <c r="B6" s="102"/>
      <c r="C6" s="96"/>
      <c r="D6" s="97"/>
      <c r="E6" s="97"/>
    </row>
    <row r="7" spans="1:5" ht="15">
      <c r="A7" s="99" t="s">
        <v>140</v>
      </c>
      <c r="B7" s="100" t="s">
        <v>139</v>
      </c>
      <c r="C7" s="101"/>
      <c r="D7" s="101"/>
      <c r="E7" s="101"/>
    </row>
    <row r="8" spans="1:5" ht="15">
      <c r="A8" s="94" t="s">
        <v>75</v>
      </c>
      <c r="B8" s="95" t="s">
        <v>62</v>
      </c>
      <c r="C8" s="96"/>
      <c r="D8" s="97"/>
      <c r="E8" s="97"/>
    </row>
    <row r="9" spans="1:5" ht="15">
      <c r="A9" s="94"/>
      <c r="B9" s="95"/>
      <c r="C9" s="96"/>
      <c r="D9" s="97"/>
      <c r="E9" s="97"/>
    </row>
    <row r="10" spans="1:5" ht="15">
      <c r="A10" s="99" t="s">
        <v>141</v>
      </c>
      <c r="B10" s="100" t="s">
        <v>143</v>
      </c>
      <c r="C10" s="101"/>
      <c r="D10" s="101"/>
      <c r="E10" s="101"/>
    </row>
    <row r="11" spans="1:5" ht="30">
      <c r="A11" s="94" t="s">
        <v>75</v>
      </c>
      <c r="B11" s="95" t="s">
        <v>63</v>
      </c>
      <c r="C11" s="96"/>
      <c r="D11" s="97"/>
      <c r="E11" s="97"/>
    </row>
    <row r="12" spans="1:5" ht="15">
      <c r="A12" s="94" t="s">
        <v>76</v>
      </c>
      <c r="B12" s="95" t="s">
        <v>64</v>
      </c>
      <c r="C12" s="96"/>
      <c r="D12" s="97"/>
      <c r="E12" s="97"/>
    </row>
    <row r="13" spans="1:5" ht="15">
      <c r="A13" s="94" t="s">
        <v>77</v>
      </c>
      <c r="B13" s="95" t="s">
        <v>65</v>
      </c>
      <c r="C13" s="96"/>
      <c r="D13" s="97"/>
      <c r="E13" s="97"/>
    </row>
    <row r="14" spans="1:5" ht="15">
      <c r="A14" s="94" t="s">
        <v>78</v>
      </c>
      <c r="B14" s="95" t="s">
        <v>66</v>
      </c>
      <c r="C14" s="96"/>
      <c r="D14" s="97"/>
      <c r="E14" s="97"/>
    </row>
    <row r="15" spans="1:5" ht="15">
      <c r="A15" s="94" t="s">
        <v>79</v>
      </c>
      <c r="B15" s="95" t="s">
        <v>67</v>
      </c>
      <c r="C15" s="96"/>
      <c r="D15" s="97"/>
      <c r="E15" s="97"/>
    </row>
    <row r="16" spans="1:5" ht="15">
      <c r="A16" s="94" t="s">
        <v>80</v>
      </c>
      <c r="B16" s="95" t="s">
        <v>68</v>
      </c>
      <c r="C16" s="96"/>
      <c r="D16" s="97"/>
      <c r="E16" s="97"/>
    </row>
    <row r="17" spans="1:5" ht="15">
      <c r="A17" s="94" t="s">
        <v>81</v>
      </c>
      <c r="B17" s="95" t="s">
        <v>69</v>
      </c>
      <c r="C17" s="96"/>
      <c r="D17" s="97"/>
      <c r="E17" s="97"/>
    </row>
    <row r="18" spans="1:5" ht="15">
      <c r="A18" s="94" t="s">
        <v>82</v>
      </c>
      <c r="B18" s="95" t="s">
        <v>70</v>
      </c>
      <c r="C18" s="96"/>
      <c r="D18" s="97"/>
      <c r="E18" s="97"/>
    </row>
    <row r="19" spans="1:5" ht="15">
      <c r="A19" s="94" t="s">
        <v>83</v>
      </c>
      <c r="B19" s="95" t="s">
        <v>71</v>
      </c>
      <c r="C19" s="96"/>
      <c r="D19" s="97"/>
      <c r="E19" s="97"/>
    </row>
    <row r="20" spans="1:5" ht="15">
      <c r="A20" s="94" t="s">
        <v>84</v>
      </c>
      <c r="B20" s="95" t="s">
        <v>144</v>
      </c>
      <c r="C20" s="96"/>
      <c r="D20" s="97"/>
      <c r="E20" s="97"/>
    </row>
    <row r="21" spans="1:5" ht="15">
      <c r="A21" s="94" t="s">
        <v>85</v>
      </c>
      <c r="B21" s="95" t="s">
        <v>145</v>
      </c>
      <c r="C21" s="96"/>
      <c r="D21" s="97"/>
      <c r="E21" s="97"/>
    </row>
    <row r="22" spans="3:5" ht="15">
      <c r="C22" s="11"/>
      <c r="D22" s="15"/>
      <c r="E22" s="15"/>
    </row>
    <row r="23" spans="3:5" ht="15">
      <c r="C23" s="11"/>
      <c r="D23" s="15"/>
      <c r="E23" s="15"/>
    </row>
    <row r="24" spans="3:5" ht="15">
      <c r="C24" s="11"/>
      <c r="D24" s="15"/>
      <c r="E24" s="15"/>
    </row>
    <row r="25" spans="3:5" ht="15">
      <c r="C25" s="11"/>
      <c r="D25" s="15"/>
      <c r="E25" s="15"/>
    </row>
    <row r="26" spans="3:5" ht="15">
      <c r="C26" s="11"/>
      <c r="D26" s="15"/>
      <c r="E26" s="15"/>
    </row>
    <row r="27" spans="1:5" ht="15">
      <c r="A27" s="94"/>
      <c r="B27" s="95"/>
      <c r="C27" s="96"/>
      <c r="D27" s="97"/>
      <c r="E27" s="97"/>
    </row>
    <row r="28" spans="1:5" ht="15">
      <c r="A28" s="94"/>
      <c r="B28" s="95"/>
      <c r="C28" s="98"/>
      <c r="D28" s="98"/>
      <c r="E28" s="98"/>
    </row>
  </sheetData>
  <sheetProtection/>
  <mergeCells count="1">
    <mergeCell ref="A1:E1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5" r:id="rId1"/>
  <headerFooter>
    <oddHeader>&amp;C&amp;"-,Tučné"&amp;12Výkaz výměr - PS 01 Řídící systém</oddHeader>
    <oddFooter>&amp;LREKO ŘS ÚU KOMOŘANY
PS 01 Řídící systém, ZDproVZ, rev.1&amp;RStrana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25" customWidth="1"/>
    <col min="2" max="2" width="11.421875" style="25" customWidth="1"/>
    <col min="3" max="3" width="37.140625" style="25" customWidth="1"/>
    <col min="4" max="4" width="41.140625" style="25" customWidth="1"/>
    <col min="5" max="5" width="7.00390625" style="25" customWidth="1"/>
    <col min="6" max="6" width="5.140625" style="25" customWidth="1"/>
    <col min="7" max="8" width="12.7109375" style="25" customWidth="1"/>
    <col min="9" max="16384" width="9.140625" style="25" customWidth="1"/>
  </cols>
  <sheetData>
    <row r="1" spans="1:3" ht="15.75" thickBot="1">
      <c r="A1" s="23" t="s">
        <v>184</v>
      </c>
      <c r="B1" s="23"/>
      <c r="C1" s="24"/>
    </row>
    <row r="2" spans="1:8" ht="12.75">
      <c r="A2" s="26" t="s">
        <v>185</v>
      </c>
      <c r="B2" s="27"/>
      <c r="C2" s="27" t="s">
        <v>186</v>
      </c>
      <c r="D2" s="28" t="s">
        <v>187</v>
      </c>
      <c r="E2" s="129" t="s">
        <v>188</v>
      </c>
      <c r="F2" s="130"/>
      <c r="G2" s="29" t="s">
        <v>189</v>
      </c>
      <c r="H2" s="30" t="s">
        <v>190</v>
      </c>
    </row>
    <row r="3" spans="1:8" ht="13.5" thickBot="1">
      <c r="A3" s="31"/>
      <c r="B3" s="32"/>
      <c r="C3" s="32"/>
      <c r="D3" s="33"/>
      <c r="E3" s="34"/>
      <c r="F3" s="32"/>
      <c r="G3" s="33"/>
      <c r="H3" s="35" t="s">
        <v>191</v>
      </c>
    </row>
    <row r="4" spans="1:8" ht="12.75">
      <c r="A4" s="36"/>
      <c r="B4" s="37"/>
      <c r="C4" s="38" t="s">
        <v>192</v>
      </c>
      <c r="D4" s="39"/>
      <c r="E4" s="39"/>
      <c r="F4" s="39"/>
      <c r="G4" s="40"/>
      <c r="H4" s="41"/>
    </row>
    <row r="5" spans="1:8" ht="12.75">
      <c r="A5" s="42"/>
      <c r="B5" s="43">
        <f>1</f>
        <v>1</v>
      </c>
      <c r="C5" s="44" t="s">
        <v>193</v>
      </c>
      <c r="D5" s="44" t="s">
        <v>194</v>
      </c>
      <c r="E5" s="44">
        <v>3145</v>
      </c>
      <c r="F5" s="44" t="s">
        <v>195</v>
      </c>
      <c r="G5" s="45"/>
      <c r="H5" s="46"/>
    </row>
    <row r="6" spans="1:8" ht="12.75">
      <c r="A6" s="42"/>
      <c r="B6" s="43">
        <f>B5+1</f>
        <v>2</v>
      </c>
      <c r="C6" s="43" t="s">
        <v>193</v>
      </c>
      <c r="D6" s="44" t="s">
        <v>196</v>
      </c>
      <c r="E6" s="44">
        <v>340</v>
      </c>
      <c r="F6" s="44" t="s">
        <v>195</v>
      </c>
      <c r="G6" s="45"/>
      <c r="H6" s="46"/>
    </row>
    <row r="7" spans="1:8" ht="12.75">
      <c r="A7" s="42"/>
      <c r="B7" s="43">
        <f aca="true" t="shared" si="0" ref="B7:B14">B6+1</f>
        <v>3</v>
      </c>
      <c r="C7" s="43" t="s">
        <v>193</v>
      </c>
      <c r="D7" s="44" t="s">
        <v>197</v>
      </c>
      <c r="E7" s="44">
        <v>765</v>
      </c>
      <c r="F7" s="44" t="s">
        <v>195</v>
      </c>
      <c r="G7" s="45"/>
      <c r="H7" s="46"/>
    </row>
    <row r="8" spans="1:8" ht="12.75">
      <c r="A8" s="42"/>
      <c r="B8" s="43">
        <f t="shared" si="0"/>
        <v>4</v>
      </c>
      <c r="C8" s="43" t="s">
        <v>198</v>
      </c>
      <c r="D8" s="44" t="s">
        <v>199</v>
      </c>
      <c r="E8" s="44">
        <f>(37+9+4)*2</f>
        <v>100</v>
      </c>
      <c r="F8" s="44" t="s">
        <v>200</v>
      </c>
      <c r="G8" s="45"/>
      <c r="H8" s="46"/>
    </row>
    <row r="9" spans="1:8" ht="12.75">
      <c r="A9" s="42"/>
      <c r="B9" s="43">
        <f t="shared" si="0"/>
        <v>5</v>
      </c>
      <c r="C9" s="43" t="s">
        <v>201</v>
      </c>
      <c r="D9" s="44" t="s">
        <v>202</v>
      </c>
      <c r="E9" s="44">
        <v>140</v>
      </c>
      <c r="F9" s="44" t="s">
        <v>200</v>
      </c>
      <c r="G9" s="45"/>
      <c r="H9" s="46"/>
    </row>
    <row r="10" spans="1:8" ht="12.75">
      <c r="A10" s="42"/>
      <c r="B10" s="43">
        <f t="shared" si="0"/>
        <v>6</v>
      </c>
      <c r="C10" s="43" t="s">
        <v>201</v>
      </c>
      <c r="D10" s="44" t="s">
        <v>203</v>
      </c>
      <c r="E10" s="44">
        <v>320</v>
      </c>
      <c r="F10" s="44" t="s">
        <v>200</v>
      </c>
      <c r="G10" s="45"/>
      <c r="H10" s="46"/>
    </row>
    <row r="11" spans="1:8" ht="12.75">
      <c r="A11" s="42"/>
      <c r="B11" s="43">
        <f t="shared" si="0"/>
        <v>7</v>
      </c>
      <c r="C11" s="47" t="s">
        <v>204</v>
      </c>
      <c r="D11" s="44" t="s">
        <v>205</v>
      </c>
      <c r="E11" s="44">
        <v>32</v>
      </c>
      <c r="F11" s="44" t="s">
        <v>195</v>
      </c>
      <c r="G11" s="45"/>
      <c r="H11" s="46"/>
    </row>
    <row r="12" spans="1:8" ht="12.75">
      <c r="A12" s="42"/>
      <c r="B12" s="43">
        <f t="shared" si="0"/>
        <v>8</v>
      </c>
      <c r="C12" s="48" t="s">
        <v>206</v>
      </c>
      <c r="D12" s="44" t="s">
        <v>261</v>
      </c>
      <c r="E12" s="44">
        <v>32</v>
      </c>
      <c r="F12" s="44" t="s">
        <v>195</v>
      </c>
      <c r="G12" s="45"/>
      <c r="H12" s="46"/>
    </row>
    <row r="13" spans="1:8" ht="12.75">
      <c r="A13" s="42"/>
      <c r="B13" s="43">
        <f t="shared" si="0"/>
        <v>9</v>
      </c>
      <c r="C13" s="47" t="s">
        <v>207</v>
      </c>
      <c r="D13" s="44"/>
      <c r="E13" s="44">
        <v>1</v>
      </c>
      <c r="F13" s="44" t="s">
        <v>208</v>
      </c>
      <c r="G13" s="45"/>
      <c r="H13" s="46"/>
    </row>
    <row r="14" spans="1:8" ht="12.75">
      <c r="A14" s="42"/>
      <c r="B14" s="43">
        <f t="shared" si="0"/>
        <v>10</v>
      </c>
      <c r="C14" s="43" t="s">
        <v>209</v>
      </c>
      <c r="D14" s="48" t="s">
        <v>266</v>
      </c>
      <c r="E14" s="44">
        <v>2202</v>
      </c>
      <c r="F14" s="44" t="s">
        <v>200</v>
      </c>
      <c r="G14" s="45"/>
      <c r="H14" s="46"/>
    </row>
    <row r="15" spans="1:8" ht="12.75">
      <c r="A15" s="42"/>
      <c r="B15" s="43"/>
      <c r="C15" s="49" t="s">
        <v>210</v>
      </c>
      <c r="D15" s="48"/>
      <c r="E15" s="44"/>
      <c r="F15" s="44"/>
      <c r="G15" s="45"/>
      <c r="H15" s="46"/>
    </row>
    <row r="16" spans="1:8" ht="12.75">
      <c r="A16" s="42"/>
      <c r="B16" s="43">
        <v>11</v>
      </c>
      <c r="C16" s="44" t="s">
        <v>193</v>
      </c>
      <c r="D16" s="44" t="s">
        <v>194</v>
      </c>
      <c r="E16" s="44">
        <v>3740</v>
      </c>
      <c r="F16" s="44" t="s">
        <v>195</v>
      </c>
      <c r="G16" s="45"/>
      <c r="H16" s="46"/>
    </row>
    <row r="17" spans="1:8" ht="12.75">
      <c r="A17" s="42"/>
      <c r="B17" s="43">
        <f aca="true" t="shared" si="1" ref="B17:B26">B16+1</f>
        <v>12</v>
      </c>
      <c r="C17" s="43" t="s">
        <v>193</v>
      </c>
      <c r="D17" s="44" t="s">
        <v>211</v>
      </c>
      <c r="E17" s="44">
        <v>165</v>
      </c>
      <c r="F17" s="44" t="s">
        <v>195</v>
      </c>
      <c r="G17" s="45"/>
      <c r="H17" s="46"/>
    </row>
    <row r="18" spans="1:8" ht="12.75">
      <c r="A18" s="42"/>
      <c r="B18" s="43">
        <f t="shared" si="1"/>
        <v>13</v>
      </c>
      <c r="C18" s="43" t="s">
        <v>193</v>
      </c>
      <c r="D18" s="44" t="s">
        <v>196</v>
      </c>
      <c r="E18" s="44">
        <v>220</v>
      </c>
      <c r="F18" s="44" t="s">
        <v>195</v>
      </c>
      <c r="G18" s="45"/>
      <c r="H18" s="46"/>
    </row>
    <row r="19" spans="1:8" ht="12.75">
      <c r="A19" s="42"/>
      <c r="B19" s="43">
        <f t="shared" si="1"/>
        <v>14</v>
      </c>
      <c r="C19" s="43" t="s">
        <v>193</v>
      </c>
      <c r="D19" s="44" t="s">
        <v>197</v>
      </c>
      <c r="E19" s="44">
        <v>605</v>
      </c>
      <c r="F19" s="44" t="s">
        <v>195</v>
      </c>
      <c r="G19" s="45"/>
      <c r="H19" s="46"/>
    </row>
    <row r="20" spans="1:8" ht="12.75">
      <c r="A20" s="42"/>
      <c r="B20" s="43">
        <f t="shared" si="1"/>
        <v>15</v>
      </c>
      <c r="C20" s="43" t="s">
        <v>198</v>
      </c>
      <c r="D20" s="44" t="s">
        <v>199</v>
      </c>
      <c r="E20" s="44">
        <f>2*(3+68+11+4)</f>
        <v>172</v>
      </c>
      <c r="F20" s="44" t="s">
        <v>200</v>
      </c>
      <c r="G20" s="45"/>
      <c r="H20" s="46"/>
    </row>
    <row r="21" spans="1:8" ht="12.75">
      <c r="A21" s="42"/>
      <c r="B21" s="43">
        <f t="shared" si="1"/>
        <v>16</v>
      </c>
      <c r="C21" s="43" t="s">
        <v>201</v>
      </c>
      <c r="D21" s="44" t="s">
        <v>202</v>
      </c>
      <c r="E21" s="44">
        <v>40</v>
      </c>
      <c r="F21" s="44" t="s">
        <v>200</v>
      </c>
      <c r="G21" s="45"/>
      <c r="H21" s="46"/>
    </row>
    <row r="22" spans="1:8" ht="12.75">
      <c r="A22" s="42"/>
      <c r="B22" s="43">
        <f t="shared" si="1"/>
        <v>17</v>
      </c>
      <c r="C22" s="43" t="s">
        <v>201</v>
      </c>
      <c r="D22" s="44" t="s">
        <v>203</v>
      </c>
      <c r="E22" s="44">
        <v>150</v>
      </c>
      <c r="F22" s="44" t="s">
        <v>200</v>
      </c>
      <c r="G22" s="45"/>
      <c r="H22" s="46"/>
    </row>
    <row r="23" spans="1:8" ht="12.75">
      <c r="A23" s="42"/>
      <c r="B23" s="43">
        <f t="shared" si="1"/>
        <v>18</v>
      </c>
      <c r="C23" s="47" t="s">
        <v>204</v>
      </c>
      <c r="D23" s="44" t="s">
        <v>205</v>
      </c>
      <c r="E23" s="44">
        <v>24</v>
      </c>
      <c r="F23" s="44" t="s">
        <v>195</v>
      </c>
      <c r="G23" s="45"/>
      <c r="H23" s="46"/>
    </row>
    <row r="24" spans="1:8" ht="12.75">
      <c r="A24" s="42"/>
      <c r="B24" s="43">
        <f t="shared" si="1"/>
        <v>19</v>
      </c>
      <c r="C24" s="48" t="s">
        <v>206</v>
      </c>
      <c r="D24" s="44" t="s">
        <v>261</v>
      </c>
      <c r="E24" s="44">
        <v>24</v>
      </c>
      <c r="F24" s="44" t="s">
        <v>195</v>
      </c>
      <c r="G24" s="45"/>
      <c r="H24" s="46"/>
    </row>
    <row r="25" spans="1:8" ht="12.75">
      <c r="A25" s="42"/>
      <c r="B25" s="43">
        <f t="shared" si="1"/>
        <v>20</v>
      </c>
      <c r="C25" s="47" t="s">
        <v>207</v>
      </c>
      <c r="D25" s="44"/>
      <c r="E25" s="44">
        <v>0.2</v>
      </c>
      <c r="F25" s="44" t="s">
        <v>208</v>
      </c>
      <c r="G25" s="45"/>
      <c r="H25" s="46"/>
    </row>
    <row r="26" spans="1:8" ht="12.75">
      <c r="A26" s="42"/>
      <c r="B26" s="43">
        <f t="shared" si="1"/>
        <v>21</v>
      </c>
      <c r="C26" s="43" t="s">
        <v>209</v>
      </c>
      <c r="D26" s="48" t="s">
        <v>266</v>
      </c>
      <c r="E26" s="44">
        <v>3712</v>
      </c>
      <c r="F26" s="44" t="s">
        <v>200</v>
      </c>
      <c r="G26" s="45"/>
      <c r="H26" s="46"/>
    </row>
    <row r="27" spans="1:8" ht="12.75">
      <c r="A27" s="42"/>
      <c r="B27" s="43"/>
      <c r="C27" s="49" t="s">
        <v>212</v>
      </c>
      <c r="D27" s="48"/>
      <c r="E27" s="44"/>
      <c r="F27" s="44"/>
      <c r="G27" s="45"/>
      <c r="H27" s="46"/>
    </row>
    <row r="28" spans="1:8" ht="12.75">
      <c r="A28" s="42"/>
      <c r="B28" s="43">
        <v>22</v>
      </c>
      <c r="C28" s="44" t="s">
        <v>193</v>
      </c>
      <c r="D28" s="44" t="s">
        <v>194</v>
      </c>
      <c r="E28" s="44">
        <v>920</v>
      </c>
      <c r="F28" s="44" t="s">
        <v>195</v>
      </c>
      <c r="G28" s="45"/>
      <c r="H28" s="46"/>
    </row>
    <row r="29" spans="1:8" ht="12.75">
      <c r="A29" s="42"/>
      <c r="B29" s="43">
        <f aca="true" t="shared" si="2" ref="B29:B36">B28+1</f>
        <v>23</v>
      </c>
      <c r="C29" s="43" t="s">
        <v>193</v>
      </c>
      <c r="D29" s="44" t="s">
        <v>211</v>
      </c>
      <c r="E29" s="44">
        <v>400</v>
      </c>
      <c r="F29" s="44" t="s">
        <v>195</v>
      </c>
      <c r="G29" s="45"/>
      <c r="H29" s="46"/>
    </row>
    <row r="30" spans="1:8" ht="12.75">
      <c r="A30" s="50"/>
      <c r="B30" s="43">
        <f t="shared" si="2"/>
        <v>24</v>
      </c>
      <c r="C30" s="43" t="s">
        <v>193</v>
      </c>
      <c r="D30" s="44" t="s">
        <v>196</v>
      </c>
      <c r="E30" s="44">
        <v>440</v>
      </c>
      <c r="F30" s="44" t="s">
        <v>195</v>
      </c>
      <c r="G30" s="45"/>
      <c r="H30" s="46"/>
    </row>
    <row r="31" spans="1:8" ht="12.75">
      <c r="A31" s="50"/>
      <c r="B31" s="43">
        <f t="shared" si="2"/>
        <v>25</v>
      </c>
      <c r="C31" s="43" t="s">
        <v>193</v>
      </c>
      <c r="D31" s="44" t="s">
        <v>197</v>
      </c>
      <c r="E31" s="44">
        <v>200</v>
      </c>
      <c r="F31" s="44" t="s">
        <v>195</v>
      </c>
      <c r="G31" s="45"/>
      <c r="H31" s="46"/>
    </row>
    <row r="32" spans="1:8" ht="12.75">
      <c r="A32" s="50"/>
      <c r="B32" s="43">
        <f t="shared" si="2"/>
        <v>26</v>
      </c>
      <c r="C32" s="43" t="s">
        <v>198</v>
      </c>
      <c r="D32" s="44" t="s">
        <v>199</v>
      </c>
      <c r="E32" s="44">
        <f>2*(10+23+5+11)</f>
        <v>98</v>
      </c>
      <c r="F32" s="44" t="s">
        <v>200</v>
      </c>
      <c r="G32" s="45"/>
      <c r="H32" s="46"/>
    </row>
    <row r="33" spans="1:8" ht="12.75">
      <c r="A33" s="50"/>
      <c r="B33" s="43">
        <f t="shared" si="2"/>
        <v>27</v>
      </c>
      <c r="C33" s="43" t="s">
        <v>201</v>
      </c>
      <c r="D33" s="44" t="s">
        <v>202</v>
      </c>
      <c r="E33" s="44">
        <f>11*5</f>
        <v>55</v>
      </c>
      <c r="F33" s="44" t="s">
        <v>200</v>
      </c>
      <c r="G33" s="45"/>
      <c r="H33" s="46"/>
    </row>
    <row r="34" spans="1:8" ht="12.75">
      <c r="A34" s="50"/>
      <c r="B34" s="43">
        <f t="shared" si="2"/>
        <v>28</v>
      </c>
      <c r="C34" s="43" t="s">
        <v>201</v>
      </c>
      <c r="D34" s="44" t="s">
        <v>203</v>
      </c>
      <c r="E34" s="44">
        <v>70</v>
      </c>
      <c r="F34" s="44" t="s">
        <v>200</v>
      </c>
      <c r="G34" s="45"/>
      <c r="H34" s="46"/>
    </row>
    <row r="35" spans="1:8" ht="12.75">
      <c r="A35" s="50"/>
      <c r="B35" s="43">
        <f t="shared" si="2"/>
        <v>29</v>
      </c>
      <c r="C35" s="47" t="s">
        <v>204</v>
      </c>
      <c r="D35" s="44" t="s">
        <v>205</v>
      </c>
      <c r="E35" s="44">
        <v>36</v>
      </c>
      <c r="F35" s="44" t="s">
        <v>195</v>
      </c>
      <c r="G35" s="45"/>
      <c r="H35" s="46"/>
    </row>
    <row r="36" spans="1:8" ht="12.75">
      <c r="A36" s="51"/>
      <c r="B36" s="43">
        <f t="shared" si="2"/>
        <v>30</v>
      </c>
      <c r="C36" s="48" t="s">
        <v>206</v>
      </c>
      <c r="D36" s="44" t="s">
        <v>261</v>
      </c>
      <c r="E36" s="44">
        <v>36</v>
      </c>
      <c r="F36" s="44" t="s">
        <v>195</v>
      </c>
      <c r="G36" s="45"/>
      <c r="H36" s="46"/>
    </row>
    <row r="37" spans="1:8" ht="12.75">
      <c r="A37" s="51"/>
      <c r="B37" s="43">
        <f>B36+1</f>
        <v>31</v>
      </c>
      <c r="C37" s="47" t="s">
        <v>207</v>
      </c>
      <c r="D37" s="44"/>
      <c r="E37" s="44">
        <v>0.3</v>
      </c>
      <c r="F37" s="44" t="s">
        <v>208</v>
      </c>
      <c r="G37" s="45"/>
      <c r="H37" s="46"/>
    </row>
    <row r="38" spans="1:8" ht="13.5" thickBot="1">
      <c r="A38" s="52"/>
      <c r="B38" s="53">
        <f>B37+1</f>
        <v>32</v>
      </c>
      <c r="C38" s="54" t="s">
        <v>209</v>
      </c>
      <c r="D38" s="55" t="s">
        <v>266</v>
      </c>
      <c r="E38" s="56">
        <v>2162</v>
      </c>
      <c r="F38" s="56" t="s">
        <v>200</v>
      </c>
      <c r="G38" s="57"/>
      <c r="H38" s="58"/>
    </row>
    <row r="39" spans="1:3" ht="15.75" thickBot="1">
      <c r="A39" s="23" t="s">
        <v>184</v>
      </c>
      <c r="B39" s="23"/>
      <c r="C39" s="24"/>
    </row>
    <row r="40" spans="1:8" ht="12.75">
      <c r="A40" s="26" t="s">
        <v>185</v>
      </c>
      <c r="B40" s="27"/>
      <c r="C40" s="27" t="s">
        <v>186</v>
      </c>
      <c r="D40" s="28" t="s">
        <v>187</v>
      </c>
      <c r="E40" s="129" t="s">
        <v>188</v>
      </c>
      <c r="F40" s="130"/>
      <c r="G40" s="29" t="s">
        <v>189</v>
      </c>
      <c r="H40" s="30" t="s">
        <v>190</v>
      </c>
    </row>
    <row r="41" spans="1:8" ht="13.5" thickBot="1">
      <c r="A41" s="31"/>
      <c r="B41" s="32"/>
      <c r="C41" s="32"/>
      <c r="D41" s="33"/>
      <c r="E41" s="34"/>
      <c r="F41" s="32"/>
      <c r="G41" s="33"/>
      <c r="H41" s="35" t="s">
        <v>191</v>
      </c>
    </row>
    <row r="42" spans="1:8" ht="12.75">
      <c r="A42" s="36"/>
      <c r="B42" s="37"/>
      <c r="C42" s="38" t="s">
        <v>213</v>
      </c>
      <c r="D42" s="39"/>
      <c r="E42" s="39"/>
      <c r="F42" s="39"/>
      <c r="G42" s="40"/>
      <c r="H42" s="41"/>
    </row>
    <row r="43" spans="1:8" ht="12.75">
      <c r="A43" s="42"/>
      <c r="B43" s="43">
        <v>33</v>
      </c>
      <c r="C43" s="44" t="s">
        <v>193</v>
      </c>
      <c r="D43" s="44" t="s">
        <v>194</v>
      </c>
      <c r="E43" s="44">
        <v>5640</v>
      </c>
      <c r="F43" s="44" t="s">
        <v>195</v>
      </c>
      <c r="G43" s="45"/>
      <c r="H43" s="46"/>
    </row>
    <row r="44" spans="1:8" ht="12.75">
      <c r="A44" s="42"/>
      <c r="B44" s="43">
        <f aca="true" t="shared" si="3" ref="B44:B50">B43+1</f>
        <v>34</v>
      </c>
      <c r="C44" s="43" t="s">
        <v>193</v>
      </c>
      <c r="D44" s="44" t="s">
        <v>197</v>
      </c>
      <c r="E44" s="44">
        <v>900</v>
      </c>
      <c r="F44" s="44" t="s">
        <v>195</v>
      </c>
      <c r="G44" s="45"/>
      <c r="H44" s="46"/>
    </row>
    <row r="45" spans="1:8" ht="12.75">
      <c r="A45" s="42"/>
      <c r="B45" s="43">
        <f t="shared" si="3"/>
        <v>35</v>
      </c>
      <c r="C45" s="43" t="s">
        <v>198</v>
      </c>
      <c r="D45" s="44" t="s">
        <v>199</v>
      </c>
      <c r="E45" s="44">
        <f>2*(94+15)</f>
        <v>218</v>
      </c>
      <c r="F45" s="44" t="s">
        <v>200</v>
      </c>
      <c r="G45" s="45"/>
      <c r="H45" s="46"/>
    </row>
    <row r="46" spans="1:8" ht="12.75">
      <c r="A46" s="42"/>
      <c r="B46" s="43">
        <f t="shared" si="3"/>
        <v>36</v>
      </c>
      <c r="C46" s="43" t="s">
        <v>201</v>
      </c>
      <c r="D46" s="44" t="s">
        <v>203</v>
      </c>
      <c r="E46" s="44">
        <v>80</v>
      </c>
      <c r="F46" s="44" t="s">
        <v>200</v>
      </c>
      <c r="G46" s="45"/>
      <c r="H46" s="46"/>
    </row>
    <row r="47" spans="1:8" ht="12.75">
      <c r="A47" s="42"/>
      <c r="B47" s="43">
        <f t="shared" si="3"/>
        <v>37</v>
      </c>
      <c r="C47" s="47" t="s">
        <v>204</v>
      </c>
      <c r="D47" s="44" t="s">
        <v>205</v>
      </c>
      <c r="E47" s="44">
        <v>24</v>
      </c>
      <c r="F47" s="44" t="s">
        <v>195</v>
      </c>
      <c r="G47" s="45"/>
      <c r="H47" s="46"/>
    </row>
    <row r="48" spans="1:8" ht="12.75">
      <c r="A48" s="42"/>
      <c r="B48" s="43">
        <f t="shared" si="3"/>
        <v>38</v>
      </c>
      <c r="C48" s="48" t="s">
        <v>206</v>
      </c>
      <c r="D48" s="44" t="s">
        <v>261</v>
      </c>
      <c r="E48" s="44">
        <v>24</v>
      </c>
      <c r="F48" s="44" t="s">
        <v>195</v>
      </c>
      <c r="G48" s="45"/>
      <c r="H48" s="46"/>
    </row>
    <row r="49" spans="1:8" ht="12.75">
      <c r="A49" s="42"/>
      <c r="B49" s="43">
        <f t="shared" si="3"/>
        <v>39</v>
      </c>
      <c r="C49" s="47" t="s">
        <v>207</v>
      </c>
      <c r="D49" s="44"/>
      <c r="E49" s="44">
        <v>0.1</v>
      </c>
      <c r="F49" s="44" t="s">
        <v>208</v>
      </c>
      <c r="G49" s="45"/>
      <c r="H49" s="46"/>
    </row>
    <row r="50" spans="1:8" ht="12.75">
      <c r="A50" s="42"/>
      <c r="B50" s="43">
        <f t="shared" si="3"/>
        <v>40</v>
      </c>
      <c r="C50" s="43" t="s">
        <v>209</v>
      </c>
      <c r="D50" s="48" t="s">
        <v>266</v>
      </c>
      <c r="E50" s="44">
        <v>4712</v>
      </c>
      <c r="F50" s="44" t="s">
        <v>200</v>
      </c>
      <c r="G50" s="45"/>
      <c r="H50" s="46"/>
    </row>
    <row r="51" spans="1:8" ht="12.75">
      <c r="A51" s="42"/>
      <c r="B51" s="43"/>
      <c r="C51" s="49" t="s">
        <v>214</v>
      </c>
      <c r="D51" s="48"/>
      <c r="E51" s="44"/>
      <c r="F51" s="44"/>
      <c r="G51" s="45"/>
      <c r="H51" s="46"/>
    </row>
    <row r="52" spans="1:8" ht="12.75">
      <c r="A52" s="42"/>
      <c r="B52" s="43">
        <v>41</v>
      </c>
      <c r="C52" s="44" t="s">
        <v>193</v>
      </c>
      <c r="D52" s="44" t="s">
        <v>194</v>
      </c>
      <c r="E52" s="44">
        <v>1980</v>
      </c>
      <c r="F52" s="44" t="s">
        <v>195</v>
      </c>
      <c r="G52" s="45"/>
      <c r="H52" s="46"/>
    </row>
    <row r="53" spans="1:8" ht="12.75">
      <c r="A53" s="42"/>
      <c r="B53" s="43">
        <f aca="true" t="shared" si="4" ref="B53:B62">B52+1</f>
        <v>42</v>
      </c>
      <c r="C53" s="43" t="s">
        <v>193</v>
      </c>
      <c r="D53" s="44" t="s">
        <v>211</v>
      </c>
      <c r="E53" s="44">
        <v>120</v>
      </c>
      <c r="F53" s="44" t="s">
        <v>195</v>
      </c>
      <c r="G53" s="45"/>
      <c r="H53" s="46"/>
    </row>
    <row r="54" spans="1:8" ht="12.75">
      <c r="A54" s="42"/>
      <c r="B54" s="43">
        <f t="shared" si="4"/>
        <v>43</v>
      </c>
      <c r="C54" s="43" t="s">
        <v>193</v>
      </c>
      <c r="D54" s="44" t="s">
        <v>196</v>
      </c>
      <c r="E54" s="44">
        <v>420</v>
      </c>
      <c r="F54" s="44" t="s">
        <v>195</v>
      </c>
      <c r="G54" s="45"/>
      <c r="H54" s="46"/>
    </row>
    <row r="55" spans="1:8" ht="12.75">
      <c r="A55" s="42"/>
      <c r="B55" s="43">
        <f t="shared" si="4"/>
        <v>44</v>
      </c>
      <c r="C55" s="43" t="s">
        <v>193</v>
      </c>
      <c r="D55" s="44" t="s">
        <v>197</v>
      </c>
      <c r="E55" s="44">
        <v>420</v>
      </c>
      <c r="F55" s="44" t="s">
        <v>195</v>
      </c>
      <c r="G55" s="45"/>
      <c r="H55" s="46"/>
    </row>
    <row r="56" spans="1:8" ht="12.75">
      <c r="A56" s="42"/>
      <c r="B56" s="43">
        <f t="shared" si="4"/>
        <v>45</v>
      </c>
      <c r="C56" s="43" t="s">
        <v>198</v>
      </c>
      <c r="D56" s="44" t="s">
        <v>199</v>
      </c>
      <c r="E56" s="44">
        <f>(2+33+7+7)</f>
        <v>49</v>
      </c>
      <c r="F56" s="44" t="s">
        <v>200</v>
      </c>
      <c r="G56" s="45"/>
      <c r="H56" s="46"/>
    </row>
    <row r="57" spans="1:8" ht="12.75">
      <c r="A57" s="42"/>
      <c r="B57" s="43">
        <f t="shared" si="4"/>
        <v>46</v>
      </c>
      <c r="C57" s="43" t="s">
        <v>201</v>
      </c>
      <c r="D57" s="44" t="s">
        <v>202</v>
      </c>
      <c r="E57" s="44">
        <f>7*9</f>
        <v>63</v>
      </c>
      <c r="F57" s="44" t="s">
        <v>200</v>
      </c>
      <c r="G57" s="45"/>
      <c r="H57" s="46"/>
    </row>
    <row r="58" spans="1:8" ht="12.75">
      <c r="A58" s="42"/>
      <c r="B58" s="43">
        <f t="shared" si="4"/>
        <v>47</v>
      </c>
      <c r="C58" s="43" t="s">
        <v>201</v>
      </c>
      <c r="D58" s="44" t="s">
        <v>203</v>
      </c>
      <c r="E58" s="44">
        <f>9*9</f>
        <v>81</v>
      </c>
      <c r="F58" s="44" t="s">
        <v>200</v>
      </c>
      <c r="G58" s="45"/>
      <c r="H58" s="46"/>
    </row>
    <row r="59" spans="1:8" ht="12.75">
      <c r="A59" s="42"/>
      <c r="B59" s="43">
        <f t="shared" si="4"/>
        <v>48</v>
      </c>
      <c r="C59" s="47" t="s">
        <v>204</v>
      </c>
      <c r="D59" s="44" t="s">
        <v>205</v>
      </c>
      <c r="E59" s="44">
        <v>40</v>
      </c>
      <c r="F59" s="44" t="s">
        <v>195</v>
      </c>
      <c r="G59" s="45"/>
      <c r="H59" s="46"/>
    </row>
    <row r="60" spans="1:8" ht="12.75">
      <c r="A60" s="42"/>
      <c r="B60" s="43">
        <f t="shared" si="4"/>
        <v>49</v>
      </c>
      <c r="C60" s="48" t="s">
        <v>206</v>
      </c>
      <c r="D60" s="44" t="s">
        <v>261</v>
      </c>
      <c r="E60" s="44">
        <v>40</v>
      </c>
      <c r="F60" s="44" t="s">
        <v>195</v>
      </c>
      <c r="G60" s="45"/>
      <c r="H60" s="46"/>
    </row>
    <row r="61" spans="1:8" ht="12.75">
      <c r="A61" s="42"/>
      <c r="B61" s="43">
        <f t="shared" si="4"/>
        <v>50</v>
      </c>
      <c r="C61" s="47" t="s">
        <v>207</v>
      </c>
      <c r="D61" s="44"/>
      <c r="E61" s="44">
        <v>1.4</v>
      </c>
      <c r="F61" s="44" t="s">
        <v>208</v>
      </c>
      <c r="G61" s="45"/>
      <c r="H61" s="46"/>
    </row>
    <row r="62" spans="1:8" ht="12.75">
      <c r="A62" s="42"/>
      <c r="B62" s="43">
        <f t="shared" si="4"/>
        <v>51</v>
      </c>
      <c r="C62" s="43" t="s">
        <v>209</v>
      </c>
      <c r="D62" s="48" t="s">
        <v>266</v>
      </c>
      <c r="E62" s="44">
        <v>2102</v>
      </c>
      <c r="F62" s="44" t="s">
        <v>200</v>
      </c>
      <c r="G62" s="45"/>
      <c r="H62" s="46"/>
    </row>
    <row r="63" spans="1:8" ht="12.75">
      <c r="A63" s="42"/>
      <c r="B63" s="43"/>
      <c r="C63" s="49" t="s">
        <v>215</v>
      </c>
      <c r="D63" s="48"/>
      <c r="E63" s="44"/>
      <c r="F63" s="44"/>
      <c r="G63" s="45"/>
      <c r="H63" s="46"/>
    </row>
    <row r="64" spans="1:8" ht="12.75">
      <c r="A64" s="42"/>
      <c r="B64" s="43">
        <v>52</v>
      </c>
      <c r="C64" s="44" t="s">
        <v>193</v>
      </c>
      <c r="D64" s="44" t="s">
        <v>194</v>
      </c>
      <c r="E64" s="44">
        <v>22099</v>
      </c>
      <c r="F64" s="44" t="s">
        <v>195</v>
      </c>
      <c r="G64" s="45"/>
      <c r="H64" s="46"/>
    </row>
    <row r="65" spans="1:8" ht="12.75">
      <c r="A65" s="42"/>
      <c r="B65" s="43">
        <f aca="true" t="shared" si="5" ref="B65:B72">B64+1</f>
        <v>53</v>
      </c>
      <c r="C65" s="43" t="s">
        <v>193</v>
      </c>
      <c r="D65" s="44" t="s">
        <v>211</v>
      </c>
      <c r="E65" s="44">
        <v>3927</v>
      </c>
      <c r="F65" s="44" t="s">
        <v>195</v>
      </c>
      <c r="G65" s="45"/>
      <c r="H65" s="46"/>
    </row>
    <row r="66" spans="1:8" ht="12.75">
      <c r="A66" s="50"/>
      <c r="B66" s="43">
        <f t="shared" si="5"/>
        <v>54</v>
      </c>
      <c r="C66" s="43" t="s">
        <v>193</v>
      </c>
      <c r="D66" s="44" t="s">
        <v>196</v>
      </c>
      <c r="E66" s="44">
        <v>1386</v>
      </c>
      <c r="F66" s="44" t="s">
        <v>195</v>
      </c>
      <c r="G66" s="45"/>
      <c r="H66" s="46"/>
    </row>
    <row r="67" spans="1:8" ht="12.75">
      <c r="A67" s="50"/>
      <c r="B67" s="43">
        <f t="shared" si="5"/>
        <v>55</v>
      </c>
      <c r="C67" s="43" t="s">
        <v>193</v>
      </c>
      <c r="D67" s="44" t="s">
        <v>197</v>
      </c>
      <c r="E67" s="44">
        <v>4466</v>
      </c>
      <c r="F67" s="44" t="s">
        <v>195</v>
      </c>
      <c r="G67" s="45"/>
      <c r="H67" s="46"/>
    </row>
    <row r="68" spans="1:8" ht="12.75">
      <c r="A68" s="50"/>
      <c r="B68" s="43">
        <f t="shared" si="5"/>
        <v>56</v>
      </c>
      <c r="C68" s="43" t="s">
        <v>198</v>
      </c>
      <c r="D68" s="44" t="s">
        <v>199</v>
      </c>
      <c r="E68" s="44">
        <f>2*(51+137+150+29+29+6+12)</f>
        <v>828</v>
      </c>
      <c r="F68" s="44" t="s">
        <v>200</v>
      </c>
      <c r="G68" s="45"/>
      <c r="H68" s="46"/>
    </row>
    <row r="69" spans="1:8" ht="12.75">
      <c r="A69" s="50"/>
      <c r="B69" s="43">
        <f t="shared" si="5"/>
        <v>57</v>
      </c>
      <c r="C69" s="43" t="s">
        <v>201</v>
      </c>
      <c r="D69" s="44" t="s">
        <v>203</v>
      </c>
      <c r="E69" s="44">
        <v>100</v>
      </c>
      <c r="F69" s="44" t="s">
        <v>200</v>
      </c>
      <c r="G69" s="45"/>
      <c r="H69" s="46"/>
    </row>
    <row r="70" spans="1:8" ht="12.75">
      <c r="A70" s="50"/>
      <c r="B70" s="43">
        <f t="shared" si="5"/>
        <v>58</v>
      </c>
      <c r="C70" s="43" t="s">
        <v>201</v>
      </c>
      <c r="D70" s="44" t="s">
        <v>216</v>
      </c>
      <c r="E70" s="44">
        <f>6*(9+40)+6</f>
        <v>300</v>
      </c>
      <c r="F70" s="44" t="s">
        <v>200</v>
      </c>
      <c r="G70" s="45"/>
      <c r="H70" s="46"/>
    </row>
    <row r="71" spans="1:8" ht="12.75">
      <c r="A71" s="50"/>
      <c r="B71" s="43">
        <f t="shared" si="5"/>
        <v>59</v>
      </c>
      <c r="C71" s="47" t="s">
        <v>204</v>
      </c>
      <c r="D71" s="44" t="s">
        <v>205</v>
      </c>
      <c r="E71" s="44">
        <v>66</v>
      </c>
      <c r="F71" s="44" t="s">
        <v>195</v>
      </c>
      <c r="G71" s="45"/>
      <c r="H71" s="46"/>
    </row>
    <row r="72" spans="1:8" ht="12.75">
      <c r="A72" s="51"/>
      <c r="B72" s="43">
        <f t="shared" si="5"/>
        <v>60</v>
      </c>
      <c r="C72" s="48" t="s">
        <v>206</v>
      </c>
      <c r="D72" s="44" t="s">
        <v>261</v>
      </c>
      <c r="E72" s="44">
        <v>66</v>
      </c>
      <c r="F72" s="44" t="s">
        <v>195</v>
      </c>
      <c r="G72" s="45"/>
      <c r="H72" s="46"/>
    </row>
    <row r="73" spans="1:8" ht="12.75">
      <c r="A73" s="51"/>
      <c r="B73" s="43">
        <f>B72+1</f>
        <v>61</v>
      </c>
      <c r="C73" s="47" t="s">
        <v>207</v>
      </c>
      <c r="D73" s="44"/>
      <c r="E73" s="44">
        <v>1</v>
      </c>
      <c r="F73" s="44" t="s">
        <v>208</v>
      </c>
      <c r="G73" s="45"/>
      <c r="H73" s="46"/>
    </row>
    <row r="74" spans="1:8" ht="12.75">
      <c r="A74" s="51"/>
      <c r="B74" s="43">
        <f>B73+1</f>
        <v>62</v>
      </c>
      <c r="C74" s="43" t="s">
        <v>209</v>
      </c>
      <c r="D74" s="48" t="s">
        <v>266</v>
      </c>
      <c r="E74" s="44">
        <v>18878</v>
      </c>
      <c r="F74" s="44" t="s">
        <v>200</v>
      </c>
      <c r="G74" s="45"/>
      <c r="H74" s="46"/>
    </row>
    <row r="75" spans="1:8" ht="12.75">
      <c r="A75" s="51"/>
      <c r="B75" s="43"/>
      <c r="C75" s="47"/>
      <c r="D75" s="44"/>
      <c r="E75" s="44"/>
      <c r="F75" s="44"/>
      <c r="G75" s="45"/>
      <c r="H75" s="46"/>
    </row>
    <row r="76" spans="1:8" ht="13.5" thickBot="1">
      <c r="A76" s="52"/>
      <c r="B76" s="53"/>
      <c r="C76" s="59"/>
      <c r="D76" s="60"/>
      <c r="E76" s="60"/>
      <c r="F76" s="60"/>
      <c r="G76" s="61"/>
      <c r="H76" s="62"/>
    </row>
    <row r="77" spans="1:3" ht="15.75" thickBot="1">
      <c r="A77" s="23" t="s">
        <v>184</v>
      </c>
      <c r="B77" s="23"/>
      <c r="C77" s="24"/>
    </row>
    <row r="78" spans="1:8" ht="12.75">
      <c r="A78" s="26" t="s">
        <v>185</v>
      </c>
      <c r="B78" s="27"/>
      <c r="C78" s="27" t="s">
        <v>186</v>
      </c>
      <c r="D78" s="28" t="s">
        <v>187</v>
      </c>
      <c r="E78" s="129" t="s">
        <v>188</v>
      </c>
      <c r="F78" s="130"/>
      <c r="G78" s="29" t="s">
        <v>189</v>
      </c>
      <c r="H78" s="30" t="s">
        <v>190</v>
      </c>
    </row>
    <row r="79" spans="1:8" ht="13.5" thickBot="1">
      <c r="A79" s="31"/>
      <c r="B79" s="32"/>
      <c r="C79" s="32"/>
      <c r="D79" s="33"/>
      <c r="E79" s="34"/>
      <c r="F79" s="32"/>
      <c r="G79" s="33"/>
      <c r="H79" s="35" t="s">
        <v>191</v>
      </c>
    </row>
    <row r="80" spans="1:8" ht="12.75">
      <c r="A80" s="36"/>
      <c r="B80" s="37"/>
      <c r="C80" s="38" t="s">
        <v>217</v>
      </c>
      <c r="D80" s="39"/>
      <c r="E80" s="39"/>
      <c r="F80" s="39"/>
      <c r="G80" s="40"/>
      <c r="H80" s="41"/>
    </row>
    <row r="81" spans="1:8" ht="12.75">
      <c r="A81" s="42"/>
      <c r="B81" s="43">
        <v>63</v>
      </c>
      <c r="C81" s="44" t="s">
        <v>193</v>
      </c>
      <c r="D81" s="44" t="s">
        <v>194</v>
      </c>
      <c r="E81" s="44">
        <v>1250</v>
      </c>
      <c r="F81" s="44" t="s">
        <v>195</v>
      </c>
      <c r="G81" s="45"/>
      <c r="H81" s="46"/>
    </row>
    <row r="82" spans="1:8" ht="12.75">
      <c r="A82" s="42"/>
      <c r="B82" s="43">
        <f aca="true" t="shared" si="6" ref="B82:B89">B81+1</f>
        <v>64</v>
      </c>
      <c r="C82" s="43" t="s">
        <v>193</v>
      </c>
      <c r="D82" s="44" t="s">
        <v>211</v>
      </c>
      <c r="E82" s="44">
        <v>500</v>
      </c>
      <c r="F82" s="44" t="s">
        <v>195</v>
      </c>
      <c r="G82" s="45"/>
      <c r="H82" s="46"/>
    </row>
    <row r="83" spans="1:8" ht="12.75">
      <c r="A83" s="42"/>
      <c r="B83" s="43">
        <f t="shared" si="6"/>
        <v>65</v>
      </c>
      <c r="C83" s="43" t="s">
        <v>193</v>
      </c>
      <c r="D83" s="44" t="s">
        <v>196</v>
      </c>
      <c r="E83" s="44">
        <v>1000</v>
      </c>
      <c r="F83" s="44" t="s">
        <v>195</v>
      </c>
      <c r="G83" s="45"/>
      <c r="H83" s="46"/>
    </row>
    <row r="84" spans="1:8" ht="12.75">
      <c r="A84" s="42"/>
      <c r="B84" s="43">
        <f t="shared" si="6"/>
        <v>66</v>
      </c>
      <c r="C84" s="43" t="s">
        <v>193</v>
      </c>
      <c r="D84" s="44" t="s">
        <v>197</v>
      </c>
      <c r="E84" s="44">
        <v>500</v>
      </c>
      <c r="F84" s="44" t="s">
        <v>195</v>
      </c>
      <c r="G84" s="45"/>
      <c r="H84" s="46"/>
    </row>
    <row r="85" spans="1:8" ht="12.75">
      <c r="A85" s="42"/>
      <c r="B85" s="43">
        <f t="shared" si="6"/>
        <v>67</v>
      </c>
      <c r="C85" s="43" t="s">
        <v>198</v>
      </c>
      <c r="D85" s="44" t="s">
        <v>199</v>
      </c>
      <c r="E85" s="44">
        <f>2*(20+9+16+9)</f>
        <v>108</v>
      </c>
      <c r="F85" s="44" t="s">
        <v>200</v>
      </c>
      <c r="G85" s="45"/>
      <c r="H85" s="46"/>
    </row>
    <row r="86" spans="1:8" ht="12.75">
      <c r="A86" s="42"/>
      <c r="B86" s="43">
        <f t="shared" si="6"/>
        <v>68</v>
      </c>
      <c r="C86" s="43" t="s">
        <v>201</v>
      </c>
      <c r="D86" s="44" t="s">
        <v>202</v>
      </c>
      <c r="E86" s="44">
        <f>6*16</f>
        <v>96</v>
      </c>
      <c r="F86" s="44" t="s">
        <v>200</v>
      </c>
      <c r="G86" s="45"/>
      <c r="H86" s="46"/>
    </row>
    <row r="87" spans="1:8" ht="12.75">
      <c r="A87" s="42"/>
      <c r="B87" s="43">
        <f t="shared" si="6"/>
        <v>69</v>
      </c>
      <c r="C87" s="43" t="s">
        <v>201</v>
      </c>
      <c r="D87" s="44" t="s">
        <v>203</v>
      </c>
      <c r="E87" s="44">
        <f>6*(4+2+3)</f>
        <v>54</v>
      </c>
      <c r="F87" s="44" t="s">
        <v>200</v>
      </c>
      <c r="G87" s="45"/>
      <c r="H87" s="46"/>
    </row>
    <row r="88" spans="1:8" ht="12.75">
      <c r="A88" s="42"/>
      <c r="B88" s="43">
        <f t="shared" si="6"/>
        <v>70</v>
      </c>
      <c r="C88" s="47" t="s">
        <v>204</v>
      </c>
      <c r="D88" s="44" t="s">
        <v>205</v>
      </c>
      <c r="E88" s="44">
        <v>24</v>
      </c>
      <c r="F88" s="44" t="s">
        <v>195</v>
      </c>
      <c r="G88" s="45"/>
      <c r="H88" s="46"/>
    </row>
    <row r="89" spans="1:8" ht="12.75">
      <c r="A89" s="42"/>
      <c r="B89" s="43">
        <f t="shared" si="6"/>
        <v>71</v>
      </c>
      <c r="C89" s="48" t="s">
        <v>206</v>
      </c>
      <c r="D89" s="44" t="s">
        <v>261</v>
      </c>
      <c r="E89" s="44">
        <v>24</v>
      </c>
      <c r="F89" s="44" t="s">
        <v>195</v>
      </c>
      <c r="G89" s="45"/>
      <c r="H89" s="46"/>
    </row>
    <row r="90" spans="1:8" ht="12.75">
      <c r="A90" s="42"/>
      <c r="B90" s="43">
        <f>B89+1</f>
        <v>72</v>
      </c>
      <c r="C90" s="47" t="s">
        <v>207</v>
      </c>
      <c r="D90" s="44"/>
      <c r="E90" s="44">
        <v>0.6</v>
      </c>
      <c r="F90" s="44" t="s">
        <v>208</v>
      </c>
      <c r="G90" s="45"/>
      <c r="H90" s="46"/>
    </row>
    <row r="91" spans="1:8" ht="12.75">
      <c r="A91" s="42"/>
      <c r="B91" s="43">
        <f>B90+1</f>
        <v>73</v>
      </c>
      <c r="C91" s="43" t="s">
        <v>209</v>
      </c>
      <c r="D91" s="48" t="s">
        <v>266</v>
      </c>
      <c r="E91" s="44">
        <v>1870</v>
      </c>
      <c r="F91" s="44" t="s">
        <v>200</v>
      </c>
      <c r="G91" s="45"/>
      <c r="H91" s="46"/>
    </row>
    <row r="92" spans="1:8" ht="12.75">
      <c r="A92" s="42"/>
      <c r="B92" s="43"/>
      <c r="C92" s="43"/>
      <c r="D92" s="44"/>
      <c r="E92" s="44"/>
      <c r="F92" s="44"/>
      <c r="G92" s="45"/>
      <c r="H92" s="46"/>
    </row>
    <row r="93" spans="1:8" ht="12.75">
      <c r="A93" s="42"/>
      <c r="B93" s="43"/>
      <c r="C93" s="43"/>
      <c r="D93" s="44"/>
      <c r="E93" s="44"/>
      <c r="F93" s="44"/>
      <c r="G93" s="45"/>
      <c r="H93" s="46"/>
    </row>
    <row r="94" spans="1:8" ht="12.75">
      <c r="A94" s="42"/>
      <c r="B94" s="43"/>
      <c r="C94" s="43"/>
      <c r="D94" s="44"/>
      <c r="E94" s="44"/>
      <c r="F94" s="44"/>
      <c r="G94" s="45"/>
      <c r="H94" s="46"/>
    </row>
    <row r="95" spans="1:8" ht="12.75">
      <c r="A95" s="42"/>
      <c r="B95" s="43"/>
      <c r="C95" s="43"/>
      <c r="D95" s="44"/>
      <c r="E95" s="44"/>
      <c r="F95" s="44"/>
      <c r="G95" s="45"/>
      <c r="H95" s="46"/>
    </row>
    <row r="96" spans="1:8" ht="12.75">
      <c r="A96" s="42"/>
      <c r="B96" s="43"/>
      <c r="C96" s="43"/>
      <c r="D96" s="44"/>
      <c r="E96" s="44"/>
      <c r="F96" s="44"/>
      <c r="G96" s="45"/>
      <c r="H96" s="46"/>
    </row>
    <row r="97" spans="1:8" ht="12.75">
      <c r="A97" s="42"/>
      <c r="B97" s="43"/>
      <c r="C97" s="47"/>
      <c r="D97" s="44"/>
      <c r="E97" s="44"/>
      <c r="F97" s="44"/>
      <c r="G97" s="45"/>
      <c r="H97" s="46"/>
    </row>
    <row r="98" spans="1:8" ht="12.75">
      <c r="A98" s="42"/>
      <c r="B98" s="43"/>
      <c r="C98" s="48"/>
      <c r="D98" s="44"/>
      <c r="E98" s="44"/>
      <c r="F98" s="44"/>
      <c r="G98" s="45"/>
      <c r="H98" s="46"/>
    </row>
    <row r="99" spans="1:8" ht="12.75">
      <c r="A99" s="42"/>
      <c r="B99" s="43"/>
      <c r="C99" s="47"/>
      <c r="D99" s="44"/>
      <c r="E99" s="44"/>
      <c r="F99" s="44"/>
      <c r="G99" s="45"/>
      <c r="H99" s="46"/>
    </row>
    <row r="100" spans="1:8" ht="12.75">
      <c r="A100" s="42"/>
      <c r="B100" s="43"/>
      <c r="C100" s="47"/>
      <c r="D100" s="48"/>
      <c r="E100" s="44"/>
      <c r="F100" s="44"/>
      <c r="G100" s="63"/>
      <c r="H100" s="46"/>
    </row>
    <row r="101" spans="1:8" ht="12.75">
      <c r="A101" s="42"/>
      <c r="B101" s="43"/>
      <c r="C101" s="49"/>
      <c r="D101" s="48"/>
      <c r="E101" s="44"/>
      <c r="F101" s="44"/>
      <c r="G101" s="45"/>
      <c r="H101" s="46"/>
    </row>
    <row r="102" spans="1:8" ht="12.75">
      <c r="A102" s="42"/>
      <c r="B102" s="43"/>
      <c r="C102" s="44"/>
      <c r="D102" s="44"/>
      <c r="E102" s="44"/>
      <c r="F102" s="44"/>
      <c r="G102" s="45"/>
      <c r="H102" s="46"/>
    </row>
    <row r="103" spans="1:8" ht="12.75">
      <c r="A103" s="42"/>
      <c r="B103" s="43"/>
      <c r="C103" s="43"/>
      <c r="D103" s="44"/>
      <c r="E103" s="44"/>
      <c r="F103" s="44"/>
      <c r="G103" s="45"/>
      <c r="H103" s="46"/>
    </row>
    <row r="104" spans="1:8" ht="12.75">
      <c r="A104" s="50"/>
      <c r="B104" s="43"/>
      <c r="C104" s="43"/>
      <c r="D104" s="44"/>
      <c r="E104" s="44"/>
      <c r="F104" s="44"/>
      <c r="G104" s="45"/>
      <c r="H104" s="46"/>
    </row>
    <row r="105" spans="1:8" ht="12.75">
      <c r="A105" s="50"/>
      <c r="B105" s="43"/>
      <c r="C105" s="43"/>
      <c r="D105" s="44"/>
      <c r="E105" s="44"/>
      <c r="F105" s="44"/>
      <c r="G105" s="45"/>
      <c r="H105" s="46"/>
    </row>
    <row r="106" spans="1:8" ht="12.75">
      <c r="A106" s="50"/>
      <c r="B106" s="43"/>
      <c r="C106" s="43"/>
      <c r="D106" s="44"/>
      <c r="E106" s="44"/>
      <c r="F106" s="44"/>
      <c r="G106" s="45"/>
      <c r="H106" s="46"/>
    </row>
    <row r="107" spans="1:8" ht="12.75">
      <c r="A107" s="50"/>
      <c r="B107" s="43"/>
      <c r="C107" s="43"/>
      <c r="D107" s="44"/>
      <c r="E107" s="44"/>
      <c r="F107" s="44"/>
      <c r="G107" s="45"/>
      <c r="H107" s="46"/>
    </row>
    <row r="108" spans="1:8" ht="12.75">
      <c r="A108" s="50"/>
      <c r="B108" s="43"/>
      <c r="C108" s="43"/>
      <c r="D108" s="44"/>
      <c r="E108" s="44"/>
      <c r="F108" s="44"/>
      <c r="G108" s="45"/>
      <c r="H108" s="46"/>
    </row>
    <row r="109" spans="1:8" ht="12.75">
      <c r="A109" s="50"/>
      <c r="B109" s="43"/>
      <c r="C109" s="47"/>
      <c r="D109" s="44"/>
      <c r="E109" s="44"/>
      <c r="F109" s="44"/>
      <c r="G109" s="45"/>
      <c r="H109" s="46"/>
    </row>
    <row r="110" spans="1:8" ht="12.75">
      <c r="A110" s="51"/>
      <c r="B110" s="43"/>
      <c r="C110" s="48"/>
      <c r="D110" s="44"/>
      <c r="E110" s="44"/>
      <c r="F110" s="44"/>
      <c r="G110" s="45"/>
      <c r="H110" s="46"/>
    </row>
    <row r="111" spans="1:8" ht="12.75">
      <c r="A111" s="51"/>
      <c r="B111" s="43"/>
      <c r="C111" s="47"/>
      <c r="D111" s="44"/>
      <c r="E111" s="44"/>
      <c r="F111" s="44"/>
      <c r="G111" s="45"/>
      <c r="H111" s="46"/>
    </row>
    <row r="112" spans="1:8" ht="12.75">
      <c r="A112" s="51"/>
      <c r="B112" s="43"/>
      <c r="C112" s="47"/>
      <c r="D112" s="44"/>
      <c r="E112" s="44"/>
      <c r="F112" s="44"/>
      <c r="G112" s="45"/>
      <c r="H112" s="46"/>
    </row>
    <row r="113" spans="1:8" ht="12.75">
      <c r="A113" s="51"/>
      <c r="B113" s="43"/>
      <c r="C113" s="47"/>
      <c r="D113" s="44"/>
      <c r="E113" s="44"/>
      <c r="F113" s="44"/>
      <c r="G113" s="45"/>
      <c r="H113" s="46"/>
    </row>
    <row r="114" spans="1:8" ht="13.5" thickBot="1">
      <c r="A114" s="52"/>
      <c r="B114" s="53"/>
      <c r="C114" s="59"/>
      <c r="D114" s="60"/>
      <c r="E114" s="60"/>
      <c r="F114" s="60"/>
      <c r="G114" s="61"/>
      <c r="H114" s="62"/>
    </row>
    <row r="115" spans="1:8" ht="15.75" thickBot="1">
      <c r="A115" s="23" t="s">
        <v>57</v>
      </c>
      <c r="B115" s="23"/>
      <c r="C115" s="24"/>
      <c r="H115" s="64"/>
    </row>
    <row r="116" spans="1:8" ht="12.75">
      <c r="A116" s="26" t="s">
        <v>185</v>
      </c>
      <c r="B116" s="65"/>
      <c r="C116" s="66" t="s">
        <v>186</v>
      </c>
      <c r="D116" s="27"/>
      <c r="E116" s="129" t="s">
        <v>188</v>
      </c>
      <c r="F116" s="130"/>
      <c r="G116" s="29" t="s">
        <v>189</v>
      </c>
      <c r="H116" s="30" t="s">
        <v>190</v>
      </c>
    </row>
    <row r="117" spans="1:8" ht="13.5" thickBot="1">
      <c r="A117" s="31"/>
      <c r="B117" s="33"/>
      <c r="C117" s="34"/>
      <c r="D117" s="32"/>
      <c r="E117" s="68"/>
      <c r="F117" s="32"/>
      <c r="G117" s="33" t="s">
        <v>218</v>
      </c>
      <c r="H117" s="35" t="s">
        <v>191</v>
      </c>
    </row>
    <row r="118" spans="1:8" ht="12.75">
      <c r="A118" s="69"/>
      <c r="B118" s="39"/>
      <c r="C118" s="70" t="s">
        <v>192</v>
      </c>
      <c r="D118" s="37"/>
      <c r="E118" s="37"/>
      <c r="F118" s="39"/>
      <c r="G118" s="40"/>
      <c r="H118" s="41"/>
    </row>
    <row r="119" spans="1:8" ht="12.75">
      <c r="A119" s="71" t="s">
        <v>219</v>
      </c>
      <c r="B119" s="48">
        <v>74</v>
      </c>
      <c r="C119" s="72" t="s">
        <v>220</v>
      </c>
      <c r="D119" s="73"/>
      <c r="E119" s="67">
        <v>3145</v>
      </c>
      <c r="F119" s="67" t="s">
        <v>195</v>
      </c>
      <c r="G119" s="74"/>
      <c r="H119" s="46"/>
    </row>
    <row r="120" spans="1:8" ht="12.75">
      <c r="A120" s="75" t="s">
        <v>221</v>
      </c>
      <c r="B120" s="48">
        <f aca="true" t="shared" si="7" ref="B120:B128">B119+1</f>
        <v>75</v>
      </c>
      <c r="C120" s="72" t="s">
        <v>222</v>
      </c>
      <c r="D120" s="43"/>
      <c r="E120" s="67">
        <v>340</v>
      </c>
      <c r="F120" s="48" t="s">
        <v>195</v>
      </c>
      <c r="G120" s="74"/>
      <c r="H120" s="46"/>
    </row>
    <row r="121" spans="1:8" ht="12.75">
      <c r="A121" s="75" t="s">
        <v>223</v>
      </c>
      <c r="B121" s="48">
        <f t="shared" si="7"/>
        <v>76</v>
      </c>
      <c r="C121" s="72" t="s">
        <v>224</v>
      </c>
      <c r="D121" s="43"/>
      <c r="E121" s="67">
        <v>765</v>
      </c>
      <c r="F121" s="48" t="s">
        <v>195</v>
      </c>
      <c r="G121" s="74"/>
      <c r="H121" s="46"/>
    </row>
    <row r="122" spans="1:8" ht="12.75">
      <c r="A122" s="75" t="s">
        <v>225</v>
      </c>
      <c r="B122" s="48">
        <f t="shared" si="7"/>
        <v>77</v>
      </c>
      <c r="C122" s="76" t="s">
        <v>226</v>
      </c>
      <c r="D122" s="43"/>
      <c r="E122" s="47">
        <f>3*(37*19+9*19+4*7)</f>
        <v>2706</v>
      </c>
      <c r="F122" s="48" t="s">
        <v>200</v>
      </c>
      <c r="G122" s="45"/>
      <c r="H122" s="46"/>
    </row>
    <row r="123" spans="1:8" ht="12.75">
      <c r="A123" s="75" t="s">
        <v>227</v>
      </c>
      <c r="B123" s="48">
        <f t="shared" si="7"/>
        <v>78</v>
      </c>
      <c r="C123" s="77" t="s">
        <v>228</v>
      </c>
      <c r="D123" s="43"/>
      <c r="E123" s="47">
        <v>460</v>
      </c>
      <c r="F123" s="48" t="s">
        <v>200</v>
      </c>
      <c r="G123" s="74"/>
      <c r="H123" s="46"/>
    </row>
    <row r="124" spans="1:8" ht="12.75">
      <c r="A124" s="75" t="s">
        <v>229</v>
      </c>
      <c r="B124" s="48">
        <f t="shared" si="7"/>
        <v>79</v>
      </c>
      <c r="C124" s="76" t="s">
        <v>230</v>
      </c>
      <c r="D124" s="78"/>
      <c r="E124" s="47">
        <v>100</v>
      </c>
      <c r="F124" s="44" t="s">
        <v>200</v>
      </c>
      <c r="G124" s="74"/>
      <c r="H124" s="46"/>
    </row>
    <row r="125" spans="1:8" ht="12.75">
      <c r="A125" s="75" t="s">
        <v>231</v>
      </c>
      <c r="B125" s="48">
        <f t="shared" si="7"/>
        <v>80</v>
      </c>
      <c r="C125" s="79" t="s">
        <v>232</v>
      </c>
      <c r="D125" s="47"/>
      <c r="E125" s="47">
        <v>1</v>
      </c>
      <c r="F125" s="44" t="s">
        <v>208</v>
      </c>
      <c r="G125" s="74"/>
      <c r="H125" s="46"/>
    </row>
    <row r="126" spans="1:8" ht="12.75">
      <c r="A126" s="80" t="s">
        <v>233</v>
      </c>
      <c r="B126" s="48">
        <f t="shared" si="7"/>
        <v>81</v>
      </c>
      <c r="C126" s="77" t="s">
        <v>234</v>
      </c>
      <c r="D126" s="43"/>
      <c r="E126" s="47">
        <v>26</v>
      </c>
      <c r="F126" s="48" t="s">
        <v>235</v>
      </c>
      <c r="G126" s="74"/>
      <c r="H126" s="81"/>
    </row>
    <row r="127" spans="1:8" ht="12.75">
      <c r="A127" s="75" t="s">
        <v>236</v>
      </c>
      <c r="B127" s="48">
        <f t="shared" si="7"/>
        <v>82</v>
      </c>
      <c r="C127" s="77" t="s">
        <v>237</v>
      </c>
      <c r="D127" s="43"/>
      <c r="E127" s="47">
        <v>32</v>
      </c>
      <c r="F127" s="48" t="s">
        <v>195</v>
      </c>
      <c r="G127" s="74"/>
      <c r="H127" s="81"/>
    </row>
    <row r="128" spans="1:8" ht="12.75">
      <c r="A128" s="75" t="s">
        <v>229</v>
      </c>
      <c r="B128" s="48">
        <f t="shared" si="7"/>
        <v>83</v>
      </c>
      <c r="C128" s="76" t="s">
        <v>238</v>
      </c>
      <c r="D128" s="78"/>
      <c r="E128" s="47">
        <v>2202</v>
      </c>
      <c r="F128" s="44" t="s">
        <v>200</v>
      </c>
      <c r="G128" s="74"/>
      <c r="H128" s="46"/>
    </row>
    <row r="129" spans="1:8" ht="12.75">
      <c r="A129" s="80"/>
      <c r="B129" s="48"/>
      <c r="C129" s="82" t="s">
        <v>210</v>
      </c>
      <c r="D129" s="43"/>
      <c r="E129" s="47"/>
      <c r="F129" s="48"/>
      <c r="G129" s="83"/>
      <c r="H129" s="46"/>
    </row>
    <row r="130" spans="1:8" ht="12.75">
      <c r="A130" s="71" t="s">
        <v>219</v>
      </c>
      <c r="B130" s="48">
        <v>84</v>
      </c>
      <c r="C130" s="72" t="s">
        <v>220</v>
      </c>
      <c r="D130" s="73"/>
      <c r="E130" s="67">
        <v>3740</v>
      </c>
      <c r="F130" s="67" t="s">
        <v>195</v>
      </c>
      <c r="G130" s="74"/>
      <c r="H130" s="46"/>
    </row>
    <row r="131" spans="1:8" ht="12.75">
      <c r="A131" s="75" t="s">
        <v>239</v>
      </c>
      <c r="B131" s="48">
        <f aca="true" t="shared" si="8" ref="B131:B140">B130+1</f>
        <v>85</v>
      </c>
      <c r="C131" s="72" t="s">
        <v>240</v>
      </c>
      <c r="D131" s="43"/>
      <c r="E131" s="67">
        <v>165</v>
      </c>
      <c r="F131" s="48" t="s">
        <v>195</v>
      </c>
      <c r="G131" s="74"/>
      <c r="H131" s="46"/>
    </row>
    <row r="132" spans="1:8" ht="12.75">
      <c r="A132" s="75" t="s">
        <v>221</v>
      </c>
      <c r="B132" s="48">
        <f t="shared" si="8"/>
        <v>86</v>
      </c>
      <c r="C132" s="72" t="s">
        <v>222</v>
      </c>
      <c r="D132" s="43"/>
      <c r="E132" s="67">
        <v>220</v>
      </c>
      <c r="F132" s="48" t="s">
        <v>195</v>
      </c>
      <c r="G132" s="74"/>
      <c r="H132" s="46"/>
    </row>
    <row r="133" spans="1:8" ht="12.75">
      <c r="A133" s="75" t="s">
        <v>223</v>
      </c>
      <c r="B133" s="48">
        <f t="shared" si="8"/>
        <v>87</v>
      </c>
      <c r="C133" s="72" t="s">
        <v>224</v>
      </c>
      <c r="D133" s="43"/>
      <c r="E133" s="67">
        <v>605</v>
      </c>
      <c r="F133" s="48" t="s">
        <v>195</v>
      </c>
      <c r="G133" s="74"/>
      <c r="H133" s="46"/>
    </row>
    <row r="134" spans="1:8" ht="12.75" customHeight="1">
      <c r="A134" s="75" t="s">
        <v>225</v>
      </c>
      <c r="B134" s="48">
        <f t="shared" si="8"/>
        <v>88</v>
      </c>
      <c r="C134" s="76" t="s">
        <v>226</v>
      </c>
      <c r="D134" s="43"/>
      <c r="E134" s="47">
        <f>3*(30*3+19*68+11*19+4*7)</f>
        <v>4857</v>
      </c>
      <c r="F134" s="48" t="s">
        <v>200</v>
      </c>
      <c r="G134" s="45"/>
      <c r="H134" s="46"/>
    </row>
    <row r="135" spans="1:8" ht="12.75">
      <c r="A135" s="75" t="s">
        <v>227</v>
      </c>
      <c r="B135" s="48">
        <f t="shared" si="8"/>
        <v>89</v>
      </c>
      <c r="C135" s="77" t="s">
        <v>228</v>
      </c>
      <c r="D135" s="43"/>
      <c r="E135" s="47">
        <v>190</v>
      </c>
      <c r="F135" s="48" t="s">
        <v>200</v>
      </c>
      <c r="G135" s="74"/>
      <c r="H135" s="46"/>
    </row>
    <row r="136" spans="1:8" ht="12.75">
      <c r="A136" s="75" t="s">
        <v>229</v>
      </c>
      <c r="B136" s="48">
        <f t="shared" si="8"/>
        <v>90</v>
      </c>
      <c r="C136" s="76" t="s">
        <v>230</v>
      </c>
      <c r="D136" s="78"/>
      <c r="E136" s="47">
        <v>172</v>
      </c>
      <c r="F136" s="44" t="s">
        <v>200</v>
      </c>
      <c r="G136" s="74"/>
      <c r="H136" s="46"/>
    </row>
    <row r="137" spans="1:8" ht="12.75">
      <c r="A137" s="75" t="s">
        <v>241</v>
      </c>
      <c r="B137" s="48">
        <f t="shared" si="8"/>
        <v>91</v>
      </c>
      <c r="C137" s="79" t="s">
        <v>242</v>
      </c>
      <c r="D137" s="47"/>
      <c r="E137" s="47">
        <v>0.2</v>
      </c>
      <c r="F137" s="44" t="s">
        <v>208</v>
      </c>
      <c r="G137" s="74"/>
      <c r="H137" s="46"/>
    </row>
    <row r="138" spans="1:8" ht="12.75">
      <c r="A138" s="80" t="s">
        <v>233</v>
      </c>
      <c r="B138" s="48">
        <f t="shared" si="8"/>
        <v>92</v>
      </c>
      <c r="C138" s="77" t="s">
        <v>234</v>
      </c>
      <c r="D138" s="43"/>
      <c r="E138" s="47">
        <f>ROUND(0.83*24,1)</f>
        <v>19.9</v>
      </c>
      <c r="F138" s="48" t="s">
        <v>235</v>
      </c>
      <c r="G138" s="74"/>
      <c r="H138" s="81"/>
    </row>
    <row r="139" spans="1:8" ht="12.75">
      <c r="A139" s="75" t="s">
        <v>236</v>
      </c>
      <c r="B139" s="48">
        <f t="shared" si="8"/>
        <v>93</v>
      </c>
      <c r="C139" s="77" t="s">
        <v>237</v>
      </c>
      <c r="D139" s="43"/>
      <c r="E139" s="47">
        <v>24</v>
      </c>
      <c r="F139" s="48" t="s">
        <v>195</v>
      </c>
      <c r="G139" s="74"/>
      <c r="H139" s="81"/>
    </row>
    <row r="140" spans="1:8" ht="12.75">
      <c r="A140" s="75" t="s">
        <v>229</v>
      </c>
      <c r="B140" s="48">
        <f t="shared" si="8"/>
        <v>94</v>
      </c>
      <c r="C140" s="76" t="s">
        <v>238</v>
      </c>
      <c r="D140" s="78"/>
      <c r="E140" s="47">
        <v>3712</v>
      </c>
      <c r="F140" s="44" t="s">
        <v>200</v>
      </c>
      <c r="G140" s="74"/>
      <c r="H140" s="46"/>
    </row>
    <row r="141" spans="1:8" ht="12.75">
      <c r="A141" s="80"/>
      <c r="B141" s="48"/>
      <c r="C141" s="82" t="s">
        <v>212</v>
      </c>
      <c r="D141" s="43"/>
      <c r="E141" s="47"/>
      <c r="F141" s="48"/>
      <c r="G141" s="83"/>
      <c r="H141" s="46"/>
    </row>
    <row r="142" spans="1:8" ht="12.75">
      <c r="A142" s="71" t="s">
        <v>219</v>
      </c>
      <c r="B142" s="48">
        <v>95</v>
      </c>
      <c r="C142" s="72" t="s">
        <v>220</v>
      </c>
      <c r="D142" s="73"/>
      <c r="E142" s="67">
        <v>920</v>
      </c>
      <c r="F142" s="67" t="s">
        <v>195</v>
      </c>
      <c r="G142" s="74"/>
      <c r="H142" s="46"/>
    </row>
    <row r="143" spans="1:8" ht="12.75">
      <c r="A143" s="75" t="s">
        <v>239</v>
      </c>
      <c r="B143" s="48">
        <f aca="true" t="shared" si="9" ref="B143:B152">B142+1</f>
        <v>96</v>
      </c>
      <c r="C143" s="72" t="s">
        <v>240</v>
      </c>
      <c r="D143" s="43"/>
      <c r="E143" s="67">
        <v>400</v>
      </c>
      <c r="F143" s="48" t="s">
        <v>195</v>
      </c>
      <c r="G143" s="74"/>
      <c r="H143" s="46"/>
    </row>
    <row r="144" spans="1:8" ht="12.75">
      <c r="A144" s="75" t="s">
        <v>221</v>
      </c>
      <c r="B144" s="48">
        <f t="shared" si="9"/>
        <v>97</v>
      </c>
      <c r="C144" s="72" t="s">
        <v>222</v>
      </c>
      <c r="D144" s="43"/>
      <c r="E144" s="67">
        <v>440</v>
      </c>
      <c r="F144" s="48" t="s">
        <v>195</v>
      </c>
      <c r="G144" s="74"/>
      <c r="H144" s="46"/>
    </row>
    <row r="145" spans="1:8" ht="12.75">
      <c r="A145" s="75" t="s">
        <v>223</v>
      </c>
      <c r="B145" s="48">
        <f t="shared" si="9"/>
        <v>98</v>
      </c>
      <c r="C145" s="72" t="s">
        <v>224</v>
      </c>
      <c r="D145" s="43"/>
      <c r="E145" s="67">
        <v>200</v>
      </c>
      <c r="F145" s="48" t="s">
        <v>195</v>
      </c>
      <c r="G145" s="74"/>
      <c r="H145" s="46"/>
    </row>
    <row r="146" spans="1:8" ht="12.75">
      <c r="A146" s="75" t="s">
        <v>225</v>
      </c>
      <c r="B146" s="48">
        <f t="shared" si="9"/>
        <v>99</v>
      </c>
      <c r="C146" s="76" t="s">
        <v>226</v>
      </c>
      <c r="D146" s="43"/>
      <c r="E146" s="47">
        <f>3*(30*10+19*23+19*5+11*7)</f>
        <v>2727</v>
      </c>
      <c r="F146" s="48" t="s">
        <v>200</v>
      </c>
      <c r="G146" s="45"/>
      <c r="H146" s="46"/>
    </row>
    <row r="147" spans="1:8" ht="12.75">
      <c r="A147" s="75" t="s">
        <v>227</v>
      </c>
      <c r="B147" s="48">
        <f t="shared" si="9"/>
        <v>100</v>
      </c>
      <c r="C147" s="77" t="s">
        <v>228</v>
      </c>
      <c r="D147" s="43"/>
      <c r="E147" s="47">
        <v>125</v>
      </c>
      <c r="F147" s="48" t="s">
        <v>200</v>
      </c>
      <c r="G147" s="74"/>
      <c r="H147" s="46"/>
    </row>
    <row r="148" spans="1:8" ht="12.75">
      <c r="A148" s="75" t="s">
        <v>229</v>
      </c>
      <c r="B148" s="48">
        <f t="shared" si="9"/>
        <v>101</v>
      </c>
      <c r="C148" s="76" t="s">
        <v>230</v>
      </c>
      <c r="D148" s="78"/>
      <c r="E148" s="47">
        <v>98</v>
      </c>
      <c r="F148" s="44" t="s">
        <v>200</v>
      </c>
      <c r="G148" s="74"/>
      <c r="H148" s="46"/>
    </row>
    <row r="149" spans="1:8" ht="12.75">
      <c r="A149" s="75" t="s">
        <v>241</v>
      </c>
      <c r="B149" s="48">
        <f t="shared" si="9"/>
        <v>102</v>
      </c>
      <c r="C149" s="79" t="s">
        <v>242</v>
      </c>
      <c r="D149" s="47"/>
      <c r="E149" s="47">
        <v>0.3</v>
      </c>
      <c r="F149" s="44" t="s">
        <v>208</v>
      </c>
      <c r="G149" s="74"/>
      <c r="H149" s="46"/>
    </row>
    <row r="150" spans="1:8" ht="12.75">
      <c r="A150" s="80" t="s">
        <v>233</v>
      </c>
      <c r="B150" s="48">
        <f t="shared" si="9"/>
        <v>103</v>
      </c>
      <c r="C150" s="77" t="s">
        <v>234</v>
      </c>
      <c r="D150" s="43"/>
      <c r="E150" s="47">
        <f>ROUND(0.83*27,1)</f>
        <v>22.4</v>
      </c>
      <c r="F150" s="48" t="s">
        <v>235</v>
      </c>
      <c r="G150" s="74"/>
      <c r="H150" s="81"/>
    </row>
    <row r="151" spans="1:8" ht="12.75">
      <c r="A151" s="75" t="s">
        <v>236</v>
      </c>
      <c r="B151" s="48">
        <f t="shared" si="9"/>
        <v>104</v>
      </c>
      <c r="C151" s="77" t="s">
        <v>237</v>
      </c>
      <c r="D151" s="43"/>
      <c r="E151" s="47">
        <v>36</v>
      </c>
      <c r="F151" s="48" t="s">
        <v>195</v>
      </c>
      <c r="G151" s="74"/>
      <c r="H151" s="81"/>
    </row>
    <row r="152" spans="1:8" ht="13.5" thickBot="1">
      <c r="A152" s="84" t="s">
        <v>229</v>
      </c>
      <c r="B152" s="55">
        <f t="shared" si="9"/>
        <v>105</v>
      </c>
      <c r="C152" s="85" t="s">
        <v>238</v>
      </c>
      <c r="D152" s="86"/>
      <c r="E152" s="86">
        <v>2162</v>
      </c>
      <c r="F152" s="56" t="s">
        <v>200</v>
      </c>
      <c r="G152" s="87"/>
      <c r="H152" s="58"/>
    </row>
    <row r="153" spans="1:8" ht="15.75" thickBot="1">
      <c r="A153" s="23" t="s">
        <v>57</v>
      </c>
      <c r="B153" s="23"/>
      <c r="C153" s="24"/>
      <c r="H153" s="64"/>
    </row>
    <row r="154" spans="1:8" ht="12.75">
      <c r="A154" s="26" t="s">
        <v>185</v>
      </c>
      <c r="B154" s="65"/>
      <c r="C154" s="66" t="s">
        <v>186</v>
      </c>
      <c r="D154" s="27"/>
      <c r="E154" s="129" t="s">
        <v>188</v>
      </c>
      <c r="F154" s="130"/>
      <c r="G154" s="29" t="s">
        <v>189</v>
      </c>
      <c r="H154" s="30" t="s">
        <v>190</v>
      </c>
    </row>
    <row r="155" spans="1:8" ht="13.5" thickBot="1">
      <c r="A155" s="31"/>
      <c r="B155" s="33"/>
      <c r="C155" s="34"/>
      <c r="D155" s="32"/>
      <c r="E155" s="68"/>
      <c r="F155" s="32"/>
      <c r="G155" s="33" t="s">
        <v>218</v>
      </c>
      <c r="H155" s="35" t="s">
        <v>191</v>
      </c>
    </row>
    <row r="156" spans="1:8" ht="12.75">
      <c r="A156" s="69"/>
      <c r="B156" s="39"/>
      <c r="C156" s="70" t="s">
        <v>213</v>
      </c>
      <c r="D156" s="37"/>
      <c r="E156" s="37"/>
      <c r="F156" s="39"/>
      <c r="G156" s="40"/>
      <c r="H156" s="41"/>
    </row>
    <row r="157" spans="1:8" ht="12.75">
      <c r="A157" s="71" t="s">
        <v>219</v>
      </c>
      <c r="B157" s="48">
        <v>106</v>
      </c>
      <c r="C157" s="72" t="s">
        <v>220</v>
      </c>
      <c r="D157" s="73"/>
      <c r="E157" s="67">
        <v>5640</v>
      </c>
      <c r="F157" s="67" t="s">
        <v>195</v>
      </c>
      <c r="G157" s="74"/>
      <c r="H157" s="46"/>
    </row>
    <row r="158" spans="1:8" ht="12.75">
      <c r="A158" s="75" t="s">
        <v>223</v>
      </c>
      <c r="B158" s="48">
        <f aca="true" t="shared" si="10" ref="B158:B165">B157+1</f>
        <v>107</v>
      </c>
      <c r="C158" s="72" t="s">
        <v>224</v>
      </c>
      <c r="D158" s="43"/>
      <c r="E158" s="67">
        <v>900</v>
      </c>
      <c r="F158" s="48" t="s">
        <v>195</v>
      </c>
      <c r="G158" s="74"/>
      <c r="H158" s="46"/>
    </row>
    <row r="159" spans="1:8" ht="12.75">
      <c r="A159" s="75" t="s">
        <v>225</v>
      </c>
      <c r="B159" s="48">
        <f t="shared" si="10"/>
        <v>108</v>
      </c>
      <c r="C159" s="76" t="s">
        <v>226</v>
      </c>
      <c r="D159" s="43"/>
      <c r="E159" s="47">
        <f>3*(19*94+19*15)</f>
        <v>6213</v>
      </c>
      <c r="F159" s="48" t="s">
        <v>200</v>
      </c>
      <c r="G159" s="45"/>
      <c r="H159" s="46"/>
    </row>
    <row r="160" spans="1:8" ht="12.75">
      <c r="A160" s="75" t="s">
        <v>227</v>
      </c>
      <c r="B160" s="48">
        <f t="shared" si="10"/>
        <v>109</v>
      </c>
      <c r="C160" s="77" t="s">
        <v>228</v>
      </c>
      <c r="D160" s="43"/>
      <c r="E160" s="47">
        <v>80</v>
      </c>
      <c r="F160" s="48" t="s">
        <v>200</v>
      </c>
      <c r="G160" s="74"/>
      <c r="H160" s="46"/>
    </row>
    <row r="161" spans="1:8" ht="12.75">
      <c r="A161" s="75" t="s">
        <v>229</v>
      </c>
      <c r="B161" s="48">
        <f t="shared" si="10"/>
        <v>110</v>
      </c>
      <c r="C161" s="76" t="s">
        <v>230</v>
      </c>
      <c r="D161" s="78"/>
      <c r="E161" s="47">
        <v>218</v>
      </c>
      <c r="F161" s="44" t="s">
        <v>200</v>
      </c>
      <c r="G161" s="74"/>
      <c r="H161" s="46"/>
    </row>
    <row r="162" spans="1:8" ht="12.75">
      <c r="A162" s="75" t="s">
        <v>241</v>
      </c>
      <c r="B162" s="48">
        <f t="shared" si="10"/>
        <v>111</v>
      </c>
      <c r="C162" s="79" t="s">
        <v>242</v>
      </c>
      <c r="D162" s="47"/>
      <c r="E162" s="47">
        <v>0.1</v>
      </c>
      <c r="F162" s="44" t="s">
        <v>208</v>
      </c>
      <c r="G162" s="74"/>
      <c r="H162" s="46"/>
    </row>
    <row r="163" spans="1:8" ht="12.75">
      <c r="A163" s="80" t="s">
        <v>233</v>
      </c>
      <c r="B163" s="48">
        <f t="shared" si="10"/>
        <v>112</v>
      </c>
      <c r="C163" s="77" t="s">
        <v>234</v>
      </c>
      <c r="D163" s="43"/>
      <c r="E163" s="47">
        <f>ROUND(0.83*12,1)</f>
        <v>10</v>
      </c>
      <c r="F163" s="48" t="s">
        <v>235</v>
      </c>
      <c r="G163" s="74"/>
      <c r="H163" s="81"/>
    </row>
    <row r="164" spans="1:8" ht="12.75">
      <c r="A164" s="75" t="s">
        <v>236</v>
      </c>
      <c r="B164" s="48">
        <f t="shared" si="10"/>
        <v>113</v>
      </c>
      <c r="C164" s="77" t="s">
        <v>237</v>
      </c>
      <c r="D164" s="43"/>
      <c r="E164" s="47">
        <v>24</v>
      </c>
      <c r="F164" s="48" t="s">
        <v>195</v>
      </c>
      <c r="G164" s="74"/>
      <c r="H164" s="81"/>
    </row>
    <row r="165" spans="1:8" ht="12.75">
      <c r="A165" s="75" t="s">
        <v>229</v>
      </c>
      <c r="B165" s="48">
        <f t="shared" si="10"/>
        <v>114</v>
      </c>
      <c r="C165" s="76" t="s">
        <v>238</v>
      </c>
      <c r="D165" s="78"/>
      <c r="E165" s="47">
        <v>4712</v>
      </c>
      <c r="F165" s="44" t="s">
        <v>200</v>
      </c>
      <c r="G165" s="74"/>
      <c r="H165" s="46"/>
    </row>
    <row r="166" spans="1:8" ht="12.75">
      <c r="A166" s="80"/>
      <c r="B166" s="48"/>
      <c r="C166" s="82" t="s">
        <v>214</v>
      </c>
      <c r="D166" s="43"/>
      <c r="E166" s="47"/>
      <c r="F166" s="48"/>
      <c r="G166" s="83"/>
      <c r="H166" s="46"/>
    </row>
    <row r="167" spans="1:8" ht="12.75">
      <c r="A167" s="71" t="s">
        <v>219</v>
      </c>
      <c r="B167" s="48">
        <v>115</v>
      </c>
      <c r="C167" s="72" t="s">
        <v>220</v>
      </c>
      <c r="D167" s="73"/>
      <c r="E167" s="67">
        <v>1980</v>
      </c>
      <c r="F167" s="67" t="s">
        <v>195</v>
      </c>
      <c r="G167" s="74"/>
      <c r="H167" s="46"/>
    </row>
    <row r="168" spans="1:8" ht="12.75">
      <c r="A168" s="75" t="s">
        <v>239</v>
      </c>
      <c r="B168" s="48">
        <f aca="true" t="shared" si="11" ref="B168:B177">B167+1</f>
        <v>116</v>
      </c>
      <c r="C168" s="72" t="s">
        <v>240</v>
      </c>
      <c r="D168" s="43"/>
      <c r="E168" s="67">
        <v>120</v>
      </c>
      <c r="F168" s="48" t="s">
        <v>195</v>
      </c>
      <c r="G168" s="74"/>
      <c r="H168" s="46"/>
    </row>
    <row r="169" spans="1:8" ht="12.75">
      <c r="A169" s="75" t="s">
        <v>221</v>
      </c>
      <c r="B169" s="48">
        <f t="shared" si="11"/>
        <v>117</v>
      </c>
      <c r="C169" s="72" t="s">
        <v>222</v>
      </c>
      <c r="D169" s="43"/>
      <c r="E169" s="67">
        <v>420</v>
      </c>
      <c r="F169" s="48" t="s">
        <v>195</v>
      </c>
      <c r="G169" s="74"/>
      <c r="H169" s="46"/>
    </row>
    <row r="170" spans="1:8" ht="12.75">
      <c r="A170" s="75" t="s">
        <v>223</v>
      </c>
      <c r="B170" s="48">
        <f t="shared" si="11"/>
        <v>118</v>
      </c>
      <c r="C170" s="72" t="s">
        <v>224</v>
      </c>
      <c r="D170" s="43"/>
      <c r="E170" s="67">
        <v>420</v>
      </c>
      <c r="F170" s="48" t="s">
        <v>195</v>
      </c>
      <c r="G170" s="74"/>
      <c r="H170" s="46"/>
    </row>
    <row r="171" spans="1:8" ht="12.75">
      <c r="A171" s="75" t="s">
        <v>225</v>
      </c>
      <c r="B171" s="48">
        <f t="shared" si="11"/>
        <v>119</v>
      </c>
      <c r="C171" s="76" t="s">
        <v>226</v>
      </c>
      <c r="D171" s="43"/>
      <c r="E171" s="47">
        <f>3*(19*33+30*2+7*7+19*7)</f>
        <v>2607</v>
      </c>
      <c r="F171" s="48" t="s">
        <v>200</v>
      </c>
      <c r="G171" s="45"/>
      <c r="H171" s="46"/>
    </row>
    <row r="172" spans="1:8" ht="12.75">
      <c r="A172" s="75" t="s">
        <v>227</v>
      </c>
      <c r="B172" s="48">
        <f t="shared" si="11"/>
        <v>120</v>
      </c>
      <c r="C172" s="77" t="s">
        <v>228</v>
      </c>
      <c r="D172" s="43"/>
      <c r="E172" s="47">
        <v>144</v>
      </c>
      <c r="F172" s="48" t="s">
        <v>200</v>
      </c>
      <c r="G172" s="74"/>
      <c r="H172" s="46"/>
    </row>
    <row r="173" spans="1:8" ht="12.75">
      <c r="A173" s="75" t="s">
        <v>229</v>
      </c>
      <c r="B173" s="48">
        <f t="shared" si="11"/>
        <v>121</v>
      </c>
      <c r="C173" s="76" t="s">
        <v>230</v>
      </c>
      <c r="D173" s="78"/>
      <c r="E173" s="47">
        <v>49</v>
      </c>
      <c r="F173" s="44" t="s">
        <v>200</v>
      </c>
      <c r="G173" s="74"/>
      <c r="H173" s="46"/>
    </row>
    <row r="174" spans="1:8" ht="12.75">
      <c r="A174" s="75" t="s">
        <v>231</v>
      </c>
      <c r="B174" s="48">
        <f t="shared" si="11"/>
        <v>122</v>
      </c>
      <c r="C174" s="79" t="s">
        <v>232</v>
      </c>
      <c r="D174" s="47"/>
      <c r="E174" s="47">
        <v>1.4</v>
      </c>
      <c r="F174" s="44" t="s">
        <v>208</v>
      </c>
      <c r="G174" s="74"/>
      <c r="H174" s="46"/>
    </row>
    <row r="175" spans="1:8" ht="12.75">
      <c r="A175" s="80" t="s">
        <v>233</v>
      </c>
      <c r="B175" s="48">
        <f t="shared" si="11"/>
        <v>123</v>
      </c>
      <c r="C175" s="77" t="s">
        <v>234</v>
      </c>
      <c r="D175" s="43"/>
      <c r="E175" s="47">
        <f>ROUND(0.83*30,1)</f>
        <v>24.9</v>
      </c>
      <c r="F175" s="48" t="s">
        <v>235</v>
      </c>
      <c r="G175" s="74"/>
      <c r="H175" s="81"/>
    </row>
    <row r="176" spans="1:8" ht="12.75">
      <c r="A176" s="75" t="s">
        <v>236</v>
      </c>
      <c r="B176" s="48">
        <f t="shared" si="11"/>
        <v>124</v>
      </c>
      <c r="C176" s="77" t="s">
        <v>237</v>
      </c>
      <c r="D176" s="43"/>
      <c r="E176" s="47">
        <v>40</v>
      </c>
      <c r="F176" s="48" t="s">
        <v>195</v>
      </c>
      <c r="G176" s="74"/>
      <c r="H176" s="81"/>
    </row>
    <row r="177" spans="1:8" ht="12.75">
      <c r="A177" s="75" t="s">
        <v>229</v>
      </c>
      <c r="B177" s="48">
        <f t="shared" si="11"/>
        <v>125</v>
      </c>
      <c r="C177" s="76" t="s">
        <v>238</v>
      </c>
      <c r="D177" s="78"/>
      <c r="E177" s="47">
        <v>2102</v>
      </c>
      <c r="F177" s="44" t="s">
        <v>200</v>
      </c>
      <c r="G177" s="74"/>
      <c r="H177" s="46"/>
    </row>
    <row r="178" spans="1:8" ht="12.75">
      <c r="A178" s="80"/>
      <c r="B178" s="48"/>
      <c r="C178" s="82" t="s">
        <v>215</v>
      </c>
      <c r="D178" s="43"/>
      <c r="E178" s="47"/>
      <c r="F178" s="48"/>
      <c r="G178" s="83"/>
      <c r="H178" s="46"/>
    </row>
    <row r="179" spans="1:8" ht="12.75">
      <c r="A179" s="71" t="s">
        <v>219</v>
      </c>
      <c r="B179" s="48">
        <v>126</v>
      </c>
      <c r="C179" s="72" t="s">
        <v>220</v>
      </c>
      <c r="D179" s="73"/>
      <c r="E179" s="73">
        <v>22099</v>
      </c>
      <c r="F179" s="67" t="s">
        <v>195</v>
      </c>
      <c r="G179" s="74"/>
      <c r="H179" s="46"/>
    </row>
    <row r="180" spans="1:8" ht="12.75">
      <c r="A180" s="75" t="s">
        <v>239</v>
      </c>
      <c r="B180" s="48">
        <f aca="true" t="shared" si="12" ref="B180:B189">B179+1</f>
        <v>127</v>
      </c>
      <c r="C180" s="72" t="s">
        <v>240</v>
      </c>
      <c r="D180" s="43"/>
      <c r="E180" s="47">
        <v>3927</v>
      </c>
      <c r="F180" s="48" t="s">
        <v>195</v>
      </c>
      <c r="G180" s="74"/>
      <c r="H180" s="46"/>
    </row>
    <row r="181" spans="1:8" ht="12.75">
      <c r="A181" s="75" t="s">
        <v>221</v>
      </c>
      <c r="B181" s="48">
        <f t="shared" si="12"/>
        <v>128</v>
      </c>
      <c r="C181" s="72" t="s">
        <v>222</v>
      </c>
      <c r="D181" s="43"/>
      <c r="E181" s="47">
        <v>1386</v>
      </c>
      <c r="F181" s="48" t="s">
        <v>195</v>
      </c>
      <c r="G181" s="74"/>
      <c r="H181" s="46"/>
    </row>
    <row r="182" spans="1:8" ht="12.75">
      <c r="A182" s="75" t="s">
        <v>223</v>
      </c>
      <c r="B182" s="48">
        <f t="shared" si="12"/>
        <v>129</v>
      </c>
      <c r="C182" s="72" t="s">
        <v>224</v>
      </c>
      <c r="D182" s="43"/>
      <c r="E182" s="47">
        <v>4466</v>
      </c>
      <c r="F182" s="48" t="s">
        <v>195</v>
      </c>
      <c r="G182" s="74"/>
      <c r="H182" s="46"/>
    </row>
    <row r="183" spans="1:8" ht="12.75">
      <c r="A183" s="75" t="s">
        <v>225</v>
      </c>
      <c r="B183" s="48">
        <f t="shared" si="12"/>
        <v>130</v>
      </c>
      <c r="C183" s="76" t="s">
        <v>226</v>
      </c>
      <c r="D183" s="43"/>
      <c r="E183" s="47">
        <f>3*(19*51+30*287+7*18+19*34)</f>
        <v>31053</v>
      </c>
      <c r="F183" s="48" t="s">
        <v>200</v>
      </c>
      <c r="G183" s="45"/>
      <c r="H183" s="46"/>
    </row>
    <row r="184" spans="1:8" ht="12.75">
      <c r="A184" s="75" t="s">
        <v>227</v>
      </c>
      <c r="B184" s="48">
        <f t="shared" si="12"/>
        <v>131</v>
      </c>
      <c r="C184" s="77" t="s">
        <v>228</v>
      </c>
      <c r="D184" s="43"/>
      <c r="E184" s="47">
        <v>400</v>
      </c>
      <c r="F184" s="48" t="s">
        <v>200</v>
      </c>
      <c r="G184" s="74"/>
      <c r="H184" s="46"/>
    </row>
    <row r="185" spans="1:8" ht="12.75">
      <c r="A185" s="75" t="s">
        <v>229</v>
      </c>
      <c r="B185" s="48">
        <f t="shared" si="12"/>
        <v>132</v>
      </c>
      <c r="C185" s="76" t="s">
        <v>230</v>
      </c>
      <c r="D185" s="78"/>
      <c r="E185" s="47">
        <v>828</v>
      </c>
      <c r="F185" s="44" t="s">
        <v>200</v>
      </c>
      <c r="G185" s="74"/>
      <c r="H185" s="46"/>
    </row>
    <row r="186" spans="1:8" ht="12.75">
      <c r="A186" s="75" t="s">
        <v>231</v>
      </c>
      <c r="B186" s="48">
        <f t="shared" si="12"/>
        <v>133</v>
      </c>
      <c r="C186" s="79" t="s">
        <v>232</v>
      </c>
      <c r="D186" s="47"/>
      <c r="E186" s="47">
        <v>1</v>
      </c>
      <c r="F186" s="44" t="s">
        <v>208</v>
      </c>
      <c r="G186" s="74"/>
      <c r="H186" s="46"/>
    </row>
    <row r="187" spans="1:8" ht="12.75">
      <c r="A187" s="80" t="s">
        <v>233</v>
      </c>
      <c r="B187" s="48">
        <f t="shared" si="12"/>
        <v>134</v>
      </c>
      <c r="C187" s="77" t="s">
        <v>234</v>
      </c>
      <c r="D187" s="43"/>
      <c r="E187" s="47">
        <f>ROUND(0.83*30,1)</f>
        <v>24.9</v>
      </c>
      <c r="F187" s="48" t="s">
        <v>235</v>
      </c>
      <c r="G187" s="74"/>
      <c r="H187" s="81"/>
    </row>
    <row r="188" spans="1:8" ht="12.75">
      <c r="A188" s="75" t="s">
        <v>236</v>
      </c>
      <c r="B188" s="48">
        <f t="shared" si="12"/>
        <v>135</v>
      </c>
      <c r="C188" s="77" t="s">
        <v>237</v>
      </c>
      <c r="D188" s="43"/>
      <c r="E188" s="47">
        <v>66</v>
      </c>
      <c r="F188" s="48" t="s">
        <v>195</v>
      </c>
      <c r="G188" s="74"/>
      <c r="H188" s="81"/>
    </row>
    <row r="189" spans="1:8" ht="12.75">
      <c r="A189" s="75" t="s">
        <v>229</v>
      </c>
      <c r="B189" s="48">
        <f t="shared" si="12"/>
        <v>136</v>
      </c>
      <c r="C189" s="76" t="s">
        <v>238</v>
      </c>
      <c r="D189" s="47"/>
      <c r="E189" s="47">
        <v>18878</v>
      </c>
      <c r="F189" s="44" t="s">
        <v>200</v>
      </c>
      <c r="G189" s="74"/>
      <c r="H189" s="46"/>
    </row>
    <row r="190" spans="1:8" ht="13.5" thickBot="1">
      <c r="A190" s="88"/>
      <c r="B190" s="89"/>
      <c r="C190" s="90"/>
      <c r="D190" s="54"/>
      <c r="E190" s="86"/>
      <c r="F190" s="89"/>
      <c r="G190" s="91"/>
      <c r="H190" s="92"/>
    </row>
    <row r="191" spans="1:8" ht="15.75" thickBot="1">
      <c r="A191" s="23" t="s">
        <v>57</v>
      </c>
      <c r="B191" s="23"/>
      <c r="C191" s="24"/>
      <c r="H191" s="64"/>
    </row>
    <row r="192" spans="1:8" ht="12.75">
      <c r="A192" s="26" t="s">
        <v>185</v>
      </c>
      <c r="B192" s="65"/>
      <c r="C192" s="66" t="s">
        <v>186</v>
      </c>
      <c r="D192" s="27"/>
      <c r="E192" s="129" t="s">
        <v>188</v>
      </c>
      <c r="F192" s="130"/>
      <c r="G192" s="29" t="s">
        <v>189</v>
      </c>
      <c r="H192" s="30" t="s">
        <v>190</v>
      </c>
    </row>
    <row r="193" spans="1:8" ht="13.5" thickBot="1">
      <c r="A193" s="31"/>
      <c r="B193" s="33"/>
      <c r="C193" s="34"/>
      <c r="D193" s="32"/>
      <c r="E193" s="68"/>
      <c r="F193" s="32"/>
      <c r="G193" s="33" t="s">
        <v>218</v>
      </c>
      <c r="H193" s="35" t="s">
        <v>191</v>
      </c>
    </row>
    <row r="194" spans="1:8" ht="12.75">
      <c r="A194" s="80"/>
      <c r="B194" s="48"/>
      <c r="C194" s="82" t="s">
        <v>217</v>
      </c>
      <c r="D194" s="43"/>
      <c r="E194" s="47"/>
      <c r="F194" s="48"/>
      <c r="G194" s="83"/>
      <c r="H194" s="46"/>
    </row>
    <row r="195" spans="1:8" ht="12.75">
      <c r="A195" s="71" t="s">
        <v>219</v>
      </c>
      <c r="B195" s="48">
        <v>137</v>
      </c>
      <c r="C195" s="72" t="s">
        <v>220</v>
      </c>
      <c r="D195" s="73"/>
      <c r="E195" s="73">
        <v>1250</v>
      </c>
      <c r="F195" s="67" t="s">
        <v>195</v>
      </c>
      <c r="G195" s="74"/>
      <c r="H195" s="46"/>
    </row>
    <row r="196" spans="1:8" ht="12.75">
      <c r="A196" s="75" t="s">
        <v>239</v>
      </c>
      <c r="B196" s="48">
        <f aca="true" t="shared" si="13" ref="B196:B205">B195+1</f>
        <v>138</v>
      </c>
      <c r="C196" s="72" t="s">
        <v>240</v>
      </c>
      <c r="D196" s="43"/>
      <c r="E196" s="47">
        <v>500</v>
      </c>
      <c r="F196" s="48" t="s">
        <v>195</v>
      </c>
      <c r="G196" s="74"/>
      <c r="H196" s="46"/>
    </row>
    <row r="197" spans="1:8" ht="12.75">
      <c r="A197" s="75" t="s">
        <v>221</v>
      </c>
      <c r="B197" s="48">
        <f t="shared" si="13"/>
        <v>139</v>
      </c>
      <c r="C197" s="72" t="s">
        <v>222</v>
      </c>
      <c r="D197" s="43"/>
      <c r="E197" s="47">
        <v>1000</v>
      </c>
      <c r="F197" s="48" t="s">
        <v>195</v>
      </c>
      <c r="G197" s="74"/>
      <c r="H197" s="46"/>
    </row>
    <row r="198" spans="1:8" ht="12.75">
      <c r="A198" s="75" t="s">
        <v>223</v>
      </c>
      <c r="B198" s="48">
        <f t="shared" si="13"/>
        <v>140</v>
      </c>
      <c r="C198" s="72" t="s">
        <v>224</v>
      </c>
      <c r="D198" s="43"/>
      <c r="E198" s="47">
        <v>500</v>
      </c>
      <c r="F198" s="48" t="s">
        <v>195</v>
      </c>
      <c r="G198" s="74"/>
      <c r="H198" s="46"/>
    </row>
    <row r="199" spans="1:8" ht="12.75">
      <c r="A199" s="75" t="s">
        <v>225</v>
      </c>
      <c r="B199" s="48">
        <f t="shared" si="13"/>
        <v>141</v>
      </c>
      <c r="C199" s="76" t="s">
        <v>226</v>
      </c>
      <c r="D199" s="43"/>
      <c r="E199" s="47">
        <f>3*(20*19+9*30+16*7+9*19)</f>
        <v>2799</v>
      </c>
      <c r="F199" s="48" t="s">
        <v>200</v>
      </c>
      <c r="G199" s="45"/>
      <c r="H199" s="46"/>
    </row>
    <row r="200" spans="1:8" ht="12.75">
      <c r="A200" s="75" t="s">
        <v>227</v>
      </c>
      <c r="B200" s="48">
        <f t="shared" si="13"/>
        <v>142</v>
      </c>
      <c r="C200" s="77" t="s">
        <v>228</v>
      </c>
      <c r="D200" s="43"/>
      <c r="E200" s="47">
        <v>150</v>
      </c>
      <c r="F200" s="48" t="s">
        <v>200</v>
      </c>
      <c r="G200" s="74"/>
      <c r="H200" s="46"/>
    </row>
    <row r="201" spans="1:8" ht="12.75">
      <c r="A201" s="75" t="s">
        <v>229</v>
      </c>
      <c r="B201" s="48">
        <f t="shared" si="13"/>
        <v>143</v>
      </c>
      <c r="C201" s="76" t="s">
        <v>230</v>
      </c>
      <c r="D201" s="78"/>
      <c r="E201" s="47">
        <v>108</v>
      </c>
      <c r="F201" s="44" t="s">
        <v>200</v>
      </c>
      <c r="G201" s="74"/>
      <c r="H201" s="46"/>
    </row>
    <row r="202" spans="1:8" ht="12.75">
      <c r="A202" s="75" t="s">
        <v>231</v>
      </c>
      <c r="B202" s="48">
        <f t="shared" si="13"/>
        <v>144</v>
      </c>
      <c r="C202" s="79" t="s">
        <v>232</v>
      </c>
      <c r="D202" s="47"/>
      <c r="E202" s="47">
        <v>0.6</v>
      </c>
      <c r="F202" s="44" t="s">
        <v>208</v>
      </c>
      <c r="G202" s="74"/>
      <c r="H202" s="46"/>
    </row>
    <row r="203" spans="1:8" ht="12.75">
      <c r="A203" s="80" t="s">
        <v>233</v>
      </c>
      <c r="B203" s="48">
        <f t="shared" si="13"/>
        <v>145</v>
      </c>
      <c r="C203" s="77" t="s">
        <v>234</v>
      </c>
      <c r="D203" s="43"/>
      <c r="E203" s="47">
        <f>ROUND(0.83*9,1)</f>
        <v>7.5</v>
      </c>
      <c r="F203" s="48" t="s">
        <v>235</v>
      </c>
      <c r="G203" s="74"/>
      <c r="H203" s="81"/>
    </row>
    <row r="204" spans="1:8" ht="12.75">
      <c r="A204" s="75" t="s">
        <v>236</v>
      </c>
      <c r="B204" s="48">
        <f t="shared" si="13"/>
        <v>146</v>
      </c>
      <c r="C204" s="77" t="s">
        <v>237</v>
      </c>
      <c r="D204" s="43"/>
      <c r="E204" s="47">
        <v>24</v>
      </c>
      <c r="F204" s="48" t="s">
        <v>195</v>
      </c>
      <c r="G204" s="74"/>
      <c r="H204" s="81"/>
    </row>
    <row r="205" spans="1:8" ht="12.75">
      <c r="A205" s="75" t="s">
        <v>229</v>
      </c>
      <c r="B205" s="48">
        <f t="shared" si="13"/>
        <v>147</v>
      </c>
      <c r="C205" s="76" t="s">
        <v>238</v>
      </c>
      <c r="D205" s="78"/>
      <c r="E205" s="47">
        <v>1870</v>
      </c>
      <c r="F205" s="44" t="s">
        <v>200</v>
      </c>
      <c r="G205" s="74"/>
      <c r="H205" s="46"/>
    </row>
    <row r="206" spans="1:8" ht="12.75">
      <c r="A206" s="71"/>
      <c r="B206" s="48"/>
      <c r="C206" s="72"/>
      <c r="D206" s="73"/>
      <c r="E206" s="73"/>
      <c r="F206" s="67"/>
      <c r="G206" s="74"/>
      <c r="H206" s="46"/>
    </row>
    <row r="207" spans="1:8" ht="12.75">
      <c r="A207" s="75"/>
      <c r="B207" s="48"/>
      <c r="C207" s="72"/>
      <c r="D207" s="43"/>
      <c r="E207" s="47"/>
      <c r="F207" s="48"/>
      <c r="G207" s="74"/>
      <c r="H207" s="46"/>
    </row>
    <row r="208" spans="1:8" ht="12.75">
      <c r="A208" s="75"/>
      <c r="B208" s="48"/>
      <c r="C208" s="72"/>
      <c r="D208" s="43"/>
      <c r="E208" s="47"/>
      <c r="F208" s="48"/>
      <c r="G208" s="74"/>
      <c r="H208" s="46"/>
    </row>
    <row r="209" spans="1:8" ht="12.75">
      <c r="A209" s="75"/>
      <c r="B209" s="48"/>
      <c r="C209" s="72"/>
      <c r="D209" s="43"/>
      <c r="E209" s="47"/>
      <c r="F209" s="48"/>
      <c r="G209" s="74"/>
      <c r="H209" s="46"/>
    </row>
    <row r="210" spans="1:8" ht="12.75">
      <c r="A210" s="75"/>
      <c r="B210" s="48"/>
      <c r="C210" s="76"/>
      <c r="D210" s="43"/>
      <c r="E210" s="47"/>
      <c r="F210" s="48"/>
      <c r="G210" s="45"/>
      <c r="H210" s="46"/>
    </row>
    <row r="211" spans="1:8" ht="12.75">
      <c r="A211" s="75"/>
      <c r="B211" s="48"/>
      <c r="C211" s="77"/>
      <c r="D211" s="43"/>
      <c r="E211" s="47"/>
      <c r="F211" s="48"/>
      <c r="G211" s="74"/>
      <c r="H211" s="46"/>
    </row>
    <row r="212" spans="1:8" ht="12.75">
      <c r="A212" s="75"/>
      <c r="B212" s="48"/>
      <c r="C212" s="76"/>
      <c r="D212" s="78"/>
      <c r="E212" s="47"/>
      <c r="F212" s="44"/>
      <c r="G212" s="74"/>
      <c r="H212" s="46"/>
    </row>
    <row r="213" spans="1:8" ht="12.75">
      <c r="A213" s="75"/>
      <c r="B213" s="48"/>
      <c r="C213" s="79"/>
      <c r="D213" s="47"/>
      <c r="E213" s="47"/>
      <c r="F213" s="44"/>
      <c r="G213" s="74"/>
      <c r="H213" s="46"/>
    </row>
    <row r="214" spans="1:8" ht="12.75">
      <c r="A214" s="80"/>
      <c r="B214" s="48"/>
      <c r="C214" s="77"/>
      <c r="D214" s="43"/>
      <c r="E214" s="47"/>
      <c r="F214" s="48"/>
      <c r="G214" s="74"/>
      <c r="H214" s="81"/>
    </row>
    <row r="215" spans="1:8" ht="12.75">
      <c r="A215" s="75"/>
      <c r="B215" s="48"/>
      <c r="C215" s="77"/>
      <c r="D215" s="43"/>
      <c r="E215" s="47"/>
      <c r="F215" s="48"/>
      <c r="G215" s="74"/>
      <c r="H215" s="81"/>
    </row>
    <row r="216" spans="1:8" ht="12.75">
      <c r="A216" s="75"/>
      <c r="B216" s="48"/>
      <c r="C216" s="76"/>
      <c r="D216" s="78"/>
      <c r="E216" s="47"/>
      <c r="F216" s="44"/>
      <c r="G216" s="74"/>
      <c r="H216" s="46"/>
    </row>
    <row r="217" spans="1:8" ht="12.75">
      <c r="A217" s="80"/>
      <c r="B217" s="48"/>
      <c r="C217" s="82"/>
      <c r="D217" s="43"/>
      <c r="E217" s="47"/>
      <c r="F217" s="48"/>
      <c r="G217" s="83"/>
      <c r="H217" s="46"/>
    </row>
    <row r="218" spans="1:8" ht="12.75">
      <c r="A218" s="71"/>
      <c r="B218" s="48"/>
      <c r="C218" s="72"/>
      <c r="D218" s="73"/>
      <c r="E218" s="73"/>
      <c r="F218" s="67"/>
      <c r="G218" s="74"/>
      <c r="H218" s="46"/>
    </row>
    <row r="219" spans="1:8" ht="12.75">
      <c r="A219" s="75"/>
      <c r="B219" s="48"/>
      <c r="C219" s="72"/>
      <c r="D219" s="43"/>
      <c r="E219" s="47"/>
      <c r="F219" s="48"/>
      <c r="G219" s="74"/>
      <c r="H219" s="46"/>
    </row>
    <row r="220" spans="1:8" ht="12.75">
      <c r="A220" s="75"/>
      <c r="B220" s="48"/>
      <c r="C220" s="72"/>
      <c r="D220" s="43"/>
      <c r="E220" s="47"/>
      <c r="F220" s="48"/>
      <c r="G220" s="74"/>
      <c r="H220" s="46"/>
    </row>
    <row r="221" spans="1:8" ht="12.75">
      <c r="A221" s="75"/>
      <c r="B221" s="48"/>
      <c r="C221" s="72"/>
      <c r="D221" s="43"/>
      <c r="E221" s="47"/>
      <c r="F221" s="48"/>
      <c r="G221" s="74"/>
      <c r="H221" s="46"/>
    </row>
    <row r="222" spans="1:8" ht="12.75">
      <c r="A222" s="75"/>
      <c r="B222" s="48"/>
      <c r="C222" s="76"/>
      <c r="D222" s="43"/>
      <c r="E222" s="47"/>
      <c r="F222" s="48"/>
      <c r="G222" s="45"/>
      <c r="H222" s="46"/>
    </row>
    <row r="223" spans="1:8" ht="12.75">
      <c r="A223" s="75"/>
      <c r="B223" s="48"/>
      <c r="C223" s="77"/>
      <c r="D223" s="43"/>
      <c r="E223" s="47"/>
      <c r="F223" s="48"/>
      <c r="G223" s="74"/>
      <c r="H223" s="46"/>
    </row>
    <row r="224" spans="1:8" ht="12.75">
      <c r="A224" s="75"/>
      <c r="B224" s="48"/>
      <c r="C224" s="76"/>
      <c r="D224" s="78"/>
      <c r="E224" s="47"/>
      <c r="F224" s="44"/>
      <c r="G224" s="74"/>
      <c r="H224" s="46"/>
    </row>
    <row r="225" spans="1:8" ht="12.75">
      <c r="A225" s="75"/>
      <c r="B225" s="48"/>
      <c r="C225" s="79"/>
      <c r="D225" s="47"/>
      <c r="E225" s="47"/>
      <c r="F225" s="44"/>
      <c r="G225" s="74"/>
      <c r="H225" s="46"/>
    </row>
    <row r="226" spans="1:8" ht="12.75">
      <c r="A226" s="80"/>
      <c r="B226" s="48"/>
      <c r="C226" s="77"/>
      <c r="D226" s="43"/>
      <c r="E226" s="47"/>
      <c r="F226" s="48"/>
      <c r="G226" s="74"/>
      <c r="H226" s="81"/>
    </row>
    <row r="227" spans="1:8" ht="12.75">
      <c r="A227" s="75"/>
      <c r="B227" s="48"/>
      <c r="C227" s="77"/>
      <c r="D227" s="43"/>
      <c r="E227" s="47"/>
      <c r="F227" s="48"/>
      <c r="G227" s="74"/>
      <c r="H227" s="81"/>
    </row>
    <row r="228" spans="1:8" ht="13.5" thickBot="1">
      <c r="A228" s="88"/>
      <c r="B228" s="89"/>
      <c r="C228" s="93"/>
      <c r="D228" s="53"/>
      <c r="E228" s="59"/>
      <c r="F228" s="89"/>
      <c r="G228" s="91"/>
      <c r="H228" s="92"/>
    </row>
    <row r="229" spans="1:8" ht="15.75" thickBot="1">
      <c r="A229" s="128" t="s">
        <v>262</v>
      </c>
      <c r="B229" s="128"/>
      <c r="C229" s="128"/>
      <c r="D229" s="103"/>
      <c r="E229" s="103"/>
      <c r="F229" s="103"/>
      <c r="G229" s="104"/>
      <c r="H229" s="104"/>
    </row>
    <row r="230" spans="1:8" ht="12.75" customHeight="1">
      <c r="A230" s="105" t="s">
        <v>243</v>
      </c>
      <c r="B230" s="106"/>
      <c r="C230" s="106"/>
      <c r="D230" s="107"/>
      <c r="E230" s="108">
        <v>1</v>
      </c>
      <c r="F230" s="109" t="s">
        <v>263</v>
      </c>
      <c r="G230" s="110"/>
      <c r="H230" s="111"/>
    </row>
    <row r="231" spans="1:8" ht="12.75" customHeight="1">
      <c r="A231" s="112" t="s">
        <v>144</v>
      </c>
      <c r="B231" s="113"/>
      <c r="C231" s="113"/>
      <c r="D231" s="114"/>
      <c r="E231" s="115">
        <v>1</v>
      </c>
      <c r="F231" s="116" t="s">
        <v>263</v>
      </c>
      <c r="G231" s="117"/>
      <c r="H231" s="118"/>
    </row>
    <row r="232" spans="1:8" ht="12.75" customHeight="1">
      <c r="A232" s="112" t="s">
        <v>244</v>
      </c>
      <c r="B232" s="113"/>
      <c r="C232" s="113"/>
      <c r="D232" s="114"/>
      <c r="E232" s="115">
        <v>1</v>
      </c>
      <c r="F232" s="116" t="s">
        <v>263</v>
      </c>
      <c r="G232" s="117"/>
      <c r="H232" s="118"/>
    </row>
    <row r="233" spans="1:8" ht="12.75" customHeight="1">
      <c r="A233" s="112" t="s">
        <v>264</v>
      </c>
      <c r="B233" s="113"/>
      <c r="C233" s="113"/>
      <c r="D233" s="114"/>
      <c r="E233" s="115">
        <v>1</v>
      </c>
      <c r="F233" s="116" t="s">
        <v>263</v>
      </c>
      <c r="G233" s="117"/>
      <c r="H233" s="118"/>
    </row>
    <row r="234" spans="1:8" ht="12.75" customHeight="1">
      <c r="A234" s="112" t="s">
        <v>245</v>
      </c>
      <c r="B234" s="113"/>
      <c r="C234" s="113"/>
      <c r="D234" s="114"/>
      <c r="E234" s="115">
        <v>1</v>
      </c>
      <c r="F234" s="116" t="s">
        <v>263</v>
      </c>
      <c r="G234" s="117"/>
      <c r="H234" s="118"/>
    </row>
    <row r="235" spans="1:8" ht="12.75" customHeight="1">
      <c r="A235" s="112" t="s">
        <v>265</v>
      </c>
      <c r="B235" s="113"/>
      <c r="C235" s="113"/>
      <c r="D235" s="114"/>
      <c r="E235" s="115">
        <v>1</v>
      </c>
      <c r="F235" s="116" t="s">
        <v>263</v>
      </c>
      <c r="G235" s="117"/>
      <c r="H235" s="118"/>
    </row>
    <row r="236" spans="1:8" ht="12.75" customHeight="1" thickBot="1">
      <c r="A236" s="124" t="s">
        <v>246</v>
      </c>
      <c r="B236" s="119"/>
      <c r="C236" s="119"/>
      <c r="D236" s="119"/>
      <c r="E236" s="120">
        <v>1</v>
      </c>
      <c r="F236" s="121" t="s">
        <v>263</v>
      </c>
      <c r="G236" s="122"/>
      <c r="H236" s="123"/>
    </row>
  </sheetData>
  <sheetProtection/>
  <mergeCells count="7">
    <mergeCell ref="A229:C229"/>
    <mergeCell ref="E2:F2"/>
    <mergeCell ref="E40:F40"/>
    <mergeCell ref="E78:F78"/>
    <mergeCell ref="E116:F116"/>
    <mergeCell ref="E154:F154"/>
    <mergeCell ref="E192:F192"/>
  </mergeCells>
  <printOptions horizontalCentered="1"/>
  <pageMargins left="0.5118110236220472" right="0.5118110236220472" top="0.8267716535433072" bottom="0.7874015748031497" header="0.5511811023622047" footer="0.1968503937007874"/>
  <pageSetup horizontalDpi="600" verticalDpi="600" orientation="landscape" paperSize="9" scale="98" r:id="rId1"/>
  <headerFooter alignWithMargins="0">
    <oddHeader>&amp;L&amp;"Arial,Tučné"&amp;12Výkaz výměr - PS 01 Řídící systém&amp;C&amp;"-,Tučné"&amp;16 5. KABELY</oddHeader>
    <oddFooter>&amp;LREKO ŘS ÚU KOMOŘANY
PS 01 Řídící systém, ZDproVZ, rev.1&amp;R&amp;P / &amp;N</oddFooter>
  </headerFooter>
  <rowBreaks count="5" manualBreakCount="5">
    <brk id="38" max="7" man="1"/>
    <brk id="76" max="7" man="1"/>
    <brk id="114" max="7" man="1"/>
    <brk id="152" max="7" man="1"/>
    <brk id="19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2014-03-27T07:59:57Z</dcterms:created>
  <dcterms:modified xsi:type="dcterms:W3CDTF">2014-12-16T07:20:40Z</dcterms:modified>
  <cp:category/>
  <cp:version/>
  <cp:contentType/>
  <cp:contentStatus/>
</cp:coreProperties>
</file>