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54T1\02_Realizace_technologicke_celky\01 MHD\Ostrava, Výškovice\!!!DPS\! Uzavřená\H2 - Přílohy\"/>
    </mc:Choice>
  </mc:AlternateContent>
  <bookViews>
    <workbookView xWindow="0" yWindow="0" windowWidth="25200" windowHeight="11985"/>
  </bookViews>
  <sheets>
    <sheet name="Rekapitulace stavby" sheetId="1" r:id="rId1"/>
    <sheet name="1 - SO 01 Rekonstrukce bu..." sheetId="2" r:id="rId2"/>
    <sheet name="2 - SO 01 Vnější plochy" sheetId="3" r:id="rId3"/>
    <sheet name="3 - SO 01 Oplocení" sheetId="4" r:id="rId4"/>
    <sheet name="4 - SO 01 Vzduchotechnika" sheetId="5" r:id="rId5"/>
    <sheet name="PS 1 - Společná část" sheetId="6" r:id="rId6"/>
    <sheet name="PS 2 - Rozvodna 22 kV" sheetId="7" r:id="rId7"/>
    <sheet name="PS 3 - Stejnosměrné zařízení" sheetId="8" r:id="rId8"/>
    <sheet name="PS 4 - Vlastní spotřeba" sheetId="9" r:id="rId9"/>
    <sheet name="PS 5 - Zařízení pro detek..." sheetId="10" r:id="rId10"/>
    <sheet name="PS 6 - Dálkové ovládání a..." sheetId="11" r:id="rId11"/>
    <sheet name="PS 7 - Elektroinstalace" sheetId="12" r:id="rId12"/>
    <sheet name="PS 8 - Kamerový systém" sheetId="13" r:id="rId13"/>
    <sheet name="VRN - Vedlejší rozpočtové..." sheetId="14" r:id="rId14"/>
  </sheets>
  <definedNames>
    <definedName name="_xlnm.Print_Titles" localSheetId="1">'1 - SO 01 Rekonstrukce bu...'!$135:$135</definedName>
    <definedName name="_xlnm.Print_Titles" localSheetId="2">'2 - SO 01 Vnější plochy'!$117:$117</definedName>
    <definedName name="_xlnm.Print_Titles" localSheetId="3">'3 - SO 01 Oplocení'!$116:$116</definedName>
    <definedName name="_xlnm.Print_Titles" localSheetId="4">'4 - SO 01 Vzduchotechnika'!$112:$112</definedName>
    <definedName name="_xlnm.Print_Titles" localSheetId="5">'PS 1 - Společná část'!$116:$116</definedName>
    <definedName name="_xlnm.Print_Titles" localSheetId="6">'PS 2 - Rozvodna 22 kV'!$122:$122</definedName>
    <definedName name="_xlnm.Print_Titles" localSheetId="7">'PS 3 - Stejnosměrné zařízení'!$111:$111</definedName>
    <definedName name="_xlnm.Print_Titles" localSheetId="8">'PS 4 - Vlastní spotřeba'!$110:$110</definedName>
    <definedName name="_xlnm.Print_Titles" localSheetId="9">'PS 5 - Zařízení pro detek...'!$108:$108</definedName>
    <definedName name="_xlnm.Print_Titles" localSheetId="10">'PS 6 - Dálkové ovládání a...'!$108:$108</definedName>
    <definedName name="_xlnm.Print_Titles" localSheetId="11">'PS 7 - Elektroinstalace'!$116:$116</definedName>
    <definedName name="_xlnm.Print_Titles" localSheetId="12">'PS 8 - Kamerový systém'!$108:$108</definedName>
    <definedName name="_xlnm.Print_Titles" localSheetId="0">'Rekapitulace stavby'!$85:$85</definedName>
    <definedName name="_xlnm.Print_Titles" localSheetId="13">'VRN - Vedlejší rozpočtové...'!$109:$109</definedName>
    <definedName name="_xlnm.Print_Area" localSheetId="1">'1 - SO 01 Rekonstrukce bu...'!$C$4:$Q$70,'1 - SO 01 Rekonstrukce bu...'!$C$76:$Q$119,'1 - SO 01 Rekonstrukce bu...'!$C$125:$Q$852</definedName>
    <definedName name="_xlnm.Print_Area" localSheetId="2">'2 - SO 01 Vnější plochy'!$C$4:$Q$70,'2 - SO 01 Vnější plochy'!$C$76:$Q$101,'2 - SO 01 Vnější plochy'!$C$107:$Q$196</definedName>
    <definedName name="_xlnm.Print_Area" localSheetId="3">'3 - SO 01 Oplocení'!$C$4:$Q$70,'3 - SO 01 Oplocení'!$C$76:$Q$100,'3 - SO 01 Oplocení'!$C$106:$Q$166</definedName>
    <definedName name="_xlnm.Print_Area" localSheetId="4">'4 - SO 01 Vzduchotechnika'!$C$4:$Q$70,'4 - SO 01 Vzduchotechnika'!$C$76:$Q$96,'4 - SO 01 Vzduchotechnika'!$C$102:$Q$140</definedName>
    <definedName name="_xlnm.Print_Area" localSheetId="5">'PS 1 - Společná část'!$C$4:$Q$70,'PS 1 - Společná část'!$C$76:$Q$100,'PS 1 - Společná část'!$C$106:$Q$179</definedName>
    <definedName name="_xlnm.Print_Area" localSheetId="6">'PS 2 - Rozvodna 22 kV'!$C$4:$Q$70,'PS 2 - Rozvodna 22 kV'!$C$76:$Q$106,'PS 2 - Rozvodna 22 kV'!$C$112:$Q$350</definedName>
    <definedName name="_xlnm.Print_Area" localSheetId="7">'PS 3 - Stejnosměrné zařízení'!$C$4:$Q$70,'PS 3 - Stejnosměrné zařízení'!$C$76:$Q$95,'PS 3 - Stejnosměrné zařízení'!$C$101:$Q$139</definedName>
    <definedName name="_xlnm.Print_Area" localSheetId="8">'PS 4 - Vlastní spotřeba'!$C$4:$Q$70,'PS 4 - Vlastní spotřeba'!$C$76:$Q$94,'PS 4 - Vlastní spotřeba'!$C$100:$Q$125</definedName>
    <definedName name="_xlnm.Print_Area" localSheetId="9">'PS 5 - Zařízení pro detek...'!$C$4:$Q$70,'PS 5 - Zařízení pro detek...'!$C$76:$Q$92,'PS 5 - Zařízení pro detek...'!$C$98:$Q$117</definedName>
    <definedName name="_xlnm.Print_Area" localSheetId="10">'PS 6 - Dálkové ovládání a...'!$C$4:$Q$70,'PS 6 - Dálkové ovládání a...'!$C$76:$Q$92,'PS 6 - Dálkové ovládání a...'!$C$98:$Q$115</definedName>
    <definedName name="_xlnm.Print_Area" localSheetId="11">'PS 7 - Elektroinstalace'!$C$4:$Q$70,'PS 7 - Elektroinstalace'!$C$76:$Q$100,'PS 7 - Elektroinstalace'!$C$106:$Q$182</definedName>
    <definedName name="_xlnm.Print_Area" localSheetId="12">'PS 8 - Kamerový systém'!$C$4:$Q$70,'PS 8 - Kamerový systém'!$C$76:$Q$92,'PS 8 - Kamerový systém'!$C$98:$Q$131</definedName>
    <definedName name="_xlnm.Print_Area" localSheetId="0">'Rekapitulace stavby'!$C$4:$AP$70,'Rekapitulace stavby'!$C$76:$AP$104</definedName>
    <definedName name="_xlnm.Print_Area" localSheetId="13">'VRN - Vedlejší rozpočtové...'!$C$4:$Q$70,'VRN - Vedlejší rozpočtové...'!$C$76:$Q$93,'VRN - Vedlejší rozpočtové...'!$C$99:$Q$120</definedName>
  </definedNames>
  <calcPr calcId="152511"/>
</workbook>
</file>

<file path=xl/calcChain.xml><?xml version="1.0" encoding="utf-8"?>
<calcChain xmlns="http://schemas.openxmlformats.org/spreadsheetml/2006/main">
  <c r="AY100" i="1" l="1"/>
  <c r="AX100" i="1"/>
  <c r="BI120" i="14"/>
  <c r="BH120" i="14"/>
  <c r="BG120" i="14"/>
  <c r="BF120" i="14"/>
  <c r="AA120" i="14"/>
  <c r="Y120" i="14"/>
  <c r="W120" i="14"/>
  <c r="BK120" i="14"/>
  <c r="N120" i="14"/>
  <c r="BE120" i="14" s="1"/>
  <c r="BI119" i="14"/>
  <c r="BH119" i="14"/>
  <c r="BG119" i="14"/>
  <c r="BF119" i="14"/>
  <c r="AA119" i="14"/>
  <c r="Y119" i="14"/>
  <c r="W119" i="14"/>
  <c r="BK119" i="14"/>
  <c r="N119" i="14"/>
  <c r="BE119" i="14" s="1"/>
  <c r="BI118" i="14"/>
  <c r="BH118" i="14"/>
  <c r="BG118" i="14"/>
  <c r="BF118" i="14"/>
  <c r="AA118" i="14"/>
  <c r="Y118" i="14"/>
  <c r="W118" i="14"/>
  <c r="BK118" i="14"/>
  <c r="N118" i="14"/>
  <c r="BE118" i="14" s="1"/>
  <c r="BI117" i="14"/>
  <c r="BH117" i="14"/>
  <c r="BG117" i="14"/>
  <c r="BF117" i="14"/>
  <c r="AA117" i="14"/>
  <c r="Y117" i="14"/>
  <c r="W117" i="14"/>
  <c r="BK117" i="14"/>
  <c r="N117" i="14"/>
  <c r="BE117" i="14" s="1"/>
  <c r="BI116" i="14"/>
  <c r="BH116" i="14"/>
  <c r="BG116" i="14"/>
  <c r="BF116" i="14"/>
  <c r="AA116" i="14"/>
  <c r="Y116" i="14"/>
  <c r="W116" i="14"/>
  <c r="BK116" i="14"/>
  <c r="N116" i="14"/>
  <c r="BE116" i="14" s="1"/>
  <c r="BI115" i="14"/>
  <c r="BH115" i="14"/>
  <c r="BG115" i="14"/>
  <c r="BF115" i="14"/>
  <c r="AA115" i="14"/>
  <c r="Y115" i="14"/>
  <c r="W115" i="14"/>
  <c r="BK115" i="14"/>
  <c r="N115" i="14"/>
  <c r="BE115" i="14" s="1"/>
  <c r="BI114" i="14"/>
  <c r="BH114" i="14"/>
  <c r="BG114" i="14"/>
  <c r="BF114" i="14"/>
  <c r="AA114" i="14"/>
  <c r="Y114" i="14"/>
  <c r="W114" i="14"/>
  <c r="BK114" i="14"/>
  <c r="N114" i="14"/>
  <c r="BE114" i="14" s="1"/>
  <c r="BI113" i="14"/>
  <c r="BH113" i="14"/>
  <c r="BG113" i="14"/>
  <c r="BF113" i="14"/>
  <c r="AA113" i="14"/>
  <c r="Y113" i="14"/>
  <c r="W113" i="14"/>
  <c r="BK113" i="14"/>
  <c r="N113" i="14"/>
  <c r="BE113" i="14" s="1"/>
  <c r="BI112" i="14"/>
  <c r="BH112" i="14"/>
  <c r="BG112" i="14"/>
  <c r="BF112" i="14"/>
  <c r="AA112" i="14"/>
  <c r="AA111" i="14" s="1"/>
  <c r="AA110" i="14"/>
  <c r="Y112" i="14"/>
  <c r="Y111" i="14"/>
  <c r="Y110" i="14" s="1"/>
  <c r="W112" i="14"/>
  <c r="BK112" i="14"/>
  <c r="N112" i="14"/>
  <c r="BE112" i="14" s="1"/>
  <c r="F104" i="14"/>
  <c r="F102" i="14"/>
  <c r="M28" i="14"/>
  <c r="AS100" i="1" s="1"/>
  <c r="F81" i="14"/>
  <c r="F79" i="14"/>
  <c r="O21" i="14"/>
  <c r="E21" i="14"/>
  <c r="M84" i="14" s="1"/>
  <c r="M107" i="14"/>
  <c r="O20" i="14"/>
  <c r="O18" i="14"/>
  <c r="E18" i="14"/>
  <c r="M106" i="14" s="1"/>
  <c r="M83" i="14"/>
  <c r="O17" i="14"/>
  <c r="O15" i="14"/>
  <c r="E15" i="14"/>
  <c r="F107" i="14"/>
  <c r="F84" i="14"/>
  <c r="O14" i="14"/>
  <c r="O12" i="14"/>
  <c r="E12" i="14"/>
  <c r="O11" i="14"/>
  <c r="O9" i="14"/>
  <c r="F6" i="14"/>
  <c r="F101" i="14"/>
  <c r="F78" i="14"/>
  <c r="AY99" i="1"/>
  <c r="AX99" i="1"/>
  <c r="BI131" i="13"/>
  <c r="BH131" i="13"/>
  <c r="BG131" i="13"/>
  <c r="BF131" i="13"/>
  <c r="AA131" i="13"/>
  <c r="Y131" i="13"/>
  <c r="W131" i="13"/>
  <c r="BK131" i="13"/>
  <c r="N131" i="13"/>
  <c r="BE131" i="13" s="1"/>
  <c r="BI130" i="13"/>
  <c r="BH130" i="13"/>
  <c r="BG130" i="13"/>
  <c r="BF130" i="13"/>
  <c r="AA130" i="13"/>
  <c r="Y130" i="13"/>
  <c r="W130" i="13"/>
  <c r="BK130" i="13"/>
  <c r="N130" i="13"/>
  <c r="BE130" i="13" s="1"/>
  <c r="BI129" i="13"/>
  <c r="BH129" i="13"/>
  <c r="BG129" i="13"/>
  <c r="BF129" i="13"/>
  <c r="AA129" i="13"/>
  <c r="Y129" i="13"/>
  <c r="W129" i="13"/>
  <c r="BK129" i="13"/>
  <c r="N129" i="13"/>
  <c r="BE129" i="13" s="1"/>
  <c r="BI128" i="13"/>
  <c r="BH128" i="13"/>
  <c r="BG128" i="13"/>
  <c r="BF128" i="13"/>
  <c r="AA128" i="13"/>
  <c r="Y128" i="13"/>
  <c r="W128" i="13"/>
  <c r="BK128" i="13"/>
  <c r="N128" i="13"/>
  <c r="BE128" i="13" s="1"/>
  <c r="BI127" i="13"/>
  <c r="BH127" i="13"/>
  <c r="BG127" i="13"/>
  <c r="BF127" i="13"/>
  <c r="AA127" i="13"/>
  <c r="Y127" i="13"/>
  <c r="W127" i="13"/>
  <c r="BK127" i="13"/>
  <c r="N127" i="13"/>
  <c r="BE127" i="13" s="1"/>
  <c r="BI126" i="13"/>
  <c r="BH126" i="13"/>
  <c r="BG126" i="13"/>
  <c r="BF126" i="13"/>
  <c r="AA126" i="13"/>
  <c r="Y126" i="13"/>
  <c r="W126" i="13"/>
  <c r="BK126" i="13"/>
  <c r="N126" i="13"/>
  <c r="BE126" i="13" s="1"/>
  <c r="BI125" i="13"/>
  <c r="BH125" i="13"/>
  <c r="BG125" i="13"/>
  <c r="BF125" i="13"/>
  <c r="AA125" i="13"/>
  <c r="Y125" i="13"/>
  <c r="W125" i="13"/>
  <c r="BK125" i="13"/>
  <c r="N125" i="13"/>
  <c r="BE125" i="13" s="1"/>
  <c r="BI124" i="13"/>
  <c r="BH124" i="13"/>
  <c r="BG124" i="13"/>
  <c r="BF124" i="13"/>
  <c r="AA124" i="13"/>
  <c r="Y124" i="13"/>
  <c r="W124" i="13"/>
  <c r="BK124" i="13"/>
  <c r="N124" i="13"/>
  <c r="BE124" i="13" s="1"/>
  <c r="BI123" i="13"/>
  <c r="BH123" i="13"/>
  <c r="BG123" i="13"/>
  <c r="BF123" i="13"/>
  <c r="AA123" i="13"/>
  <c r="Y123" i="13"/>
  <c r="W123" i="13"/>
  <c r="BK123" i="13"/>
  <c r="N123" i="13"/>
  <c r="BE123" i="13" s="1"/>
  <c r="BI122" i="13"/>
  <c r="BH122" i="13"/>
  <c r="BG122" i="13"/>
  <c r="BF122" i="13"/>
  <c r="AA122" i="13"/>
  <c r="Y122" i="13"/>
  <c r="W122" i="13"/>
  <c r="BK122" i="13"/>
  <c r="N122" i="13"/>
  <c r="BE122" i="13" s="1"/>
  <c r="BI121" i="13"/>
  <c r="BH121" i="13"/>
  <c r="BG121" i="13"/>
  <c r="BF121" i="13"/>
  <c r="AA121" i="13"/>
  <c r="Y121" i="13"/>
  <c r="W121" i="13"/>
  <c r="BK121" i="13"/>
  <c r="N121" i="13"/>
  <c r="BE121" i="13" s="1"/>
  <c r="BI120" i="13"/>
  <c r="BH120" i="13"/>
  <c r="BG120" i="13"/>
  <c r="BF120" i="13"/>
  <c r="AA120" i="13"/>
  <c r="Y120" i="13"/>
  <c r="W120" i="13"/>
  <c r="BK120" i="13"/>
  <c r="N120" i="13"/>
  <c r="BE120" i="13" s="1"/>
  <c r="BI119" i="13"/>
  <c r="BH119" i="13"/>
  <c r="BG119" i="13"/>
  <c r="BF119" i="13"/>
  <c r="AA119" i="13"/>
  <c r="Y119" i="13"/>
  <c r="W119" i="13"/>
  <c r="BK119" i="13"/>
  <c r="N119" i="13"/>
  <c r="BE119" i="13" s="1"/>
  <c r="BI118" i="13"/>
  <c r="BH118" i="13"/>
  <c r="BG118" i="13"/>
  <c r="BF118" i="13"/>
  <c r="AA118" i="13"/>
  <c r="Y118" i="13"/>
  <c r="W118" i="13"/>
  <c r="BK118" i="13"/>
  <c r="N118" i="13"/>
  <c r="BE118" i="13"/>
  <c r="BI117" i="13"/>
  <c r="BH117" i="13"/>
  <c r="BG117" i="13"/>
  <c r="BF117" i="13"/>
  <c r="AA117" i="13"/>
  <c r="Y117" i="13"/>
  <c r="W117" i="13"/>
  <c r="BK117" i="13"/>
  <c r="N117" i="13"/>
  <c r="BE117" i="13" s="1"/>
  <c r="BI116" i="13"/>
  <c r="BH116" i="13"/>
  <c r="BG116" i="13"/>
  <c r="BF116" i="13"/>
  <c r="AA116" i="13"/>
  <c r="Y116" i="13"/>
  <c r="W116" i="13"/>
  <c r="BK116" i="13"/>
  <c r="N116" i="13"/>
  <c r="BE116" i="13" s="1"/>
  <c r="BI115" i="13"/>
  <c r="BH115" i="13"/>
  <c r="BG115" i="13"/>
  <c r="BF115" i="13"/>
  <c r="AA115" i="13"/>
  <c r="Y115" i="13"/>
  <c r="W115" i="13"/>
  <c r="BK115" i="13"/>
  <c r="N115" i="13"/>
  <c r="BE115" i="13" s="1"/>
  <c r="BI114" i="13"/>
  <c r="BH114" i="13"/>
  <c r="BG114" i="13"/>
  <c r="BF114" i="13"/>
  <c r="AA114" i="13"/>
  <c r="Y114" i="13"/>
  <c r="W114" i="13"/>
  <c r="BK114" i="13"/>
  <c r="N114" i="13"/>
  <c r="BE114" i="13"/>
  <c r="BI113" i="13"/>
  <c r="BH113" i="13"/>
  <c r="BG113" i="13"/>
  <c r="BF113" i="13"/>
  <c r="AA113" i="13"/>
  <c r="Y113" i="13"/>
  <c r="W113" i="13"/>
  <c r="BK113" i="13"/>
  <c r="N113" i="13"/>
  <c r="BE113" i="13" s="1"/>
  <c r="BI112" i="13"/>
  <c r="BH112" i="13"/>
  <c r="BG112" i="13"/>
  <c r="BF112" i="13"/>
  <c r="AA112" i="13"/>
  <c r="Y112" i="13"/>
  <c r="W112" i="13"/>
  <c r="BK112" i="13"/>
  <c r="N112" i="13"/>
  <c r="BE112" i="13" s="1"/>
  <c r="BI111" i="13"/>
  <c r="BH111" i="13"/>
  <c r="BG111" i="13"/>
  <c r="BF111" i="13"/>
  <c r="AA111" i="13"/>
  <c r="Y111" i="13"/>
  <c r="W111" i="13"/>
  <c r="BK111" i="13"/>
  <c r="N111" i="13"/>
  <c r="BE111" i="13" s="1"/>
  <c r="BI110" i="13"/>
  <c r="BH110" i="13"/>
  <c r="BG110" i="13"/>
  <c r="BF110" i="13"/>
  <c r="AA110" i="13"/>
  <c r="AA109" i="13" s="1"/>
  <c r="Y110" i="13"/>
  <c r="Y109" i="13"/>
  <c r="W110" i="13"/>
  <c r="BK110" i="13"/>
  <c r="N110" i="13"/>
  <c r="BE110" i="13"/>
  <c r="F103" i="13"/>
  <c r="F101" i="13"/>
  <c r="M28" i="13"/>
  <c r="AS99" i="1" s="1"/>
  <c r="F81" i="13"/>
  <c r="F79" i="13"/>
  <c r="O21" i="13"/>
  <c r="E21" i="13"/>
  <c r="M106" i="13" s="1"/>
  <c r="O20" i="13"/>
  <c r="O18" i="13"/>
  <c r="E18" i="13"/>
  <c r="M105" i="13" s="1"/>
  <c r="M83" i="13"/>
  <c r="O17" i="13"/>
  <c r="O15" i="13"/>
  <c r="E15" i="13"/>
  <c r="F106" i="13"/>
  <c r="F84" i="13"/>
  <c r="O14" i="13"/>
  <c r="O12" i="13"/>
  <c r="E12" i="13"/>
  <c r="O11" i="13"/>
  <c r="O9" i="13"/>
  <c r="F6" i="13"/>
  <c r="F100" i="13"/>
  <c r="F78" i="13"/>
  <c r="AY98" i="1"/>
  <c r="AX98" i="1"/>
  <c r="BI182" i="12"/>
  <c r="BH182" i="12"/>
  <c r="BG182" i="12"/>
  <c r="BF182" i="12"/>
  <c r="AA182" i="12"/>
  <c r="Y182" i="12"/>
  <c r="W182" i="12"/>
  <c r="BK182" i="12"/>
  <c r="N182" i="12"/>
  <c r="BE182" i="12" s="1"/>
  <c r="BI181" i="12"/>
  <c r="BH181" i="12"/>
  <c r="BG181" i="12"/>
  <c r="BF181" i="12"/>
  <c r="AA181" i="12"/>
  <c r="Y181" i="12"/>
  <c r="W181" i="12"/>
  <c r="BK181" i="12"/>
  <c r="N181" i="12"/>
  <c r="BE181" i="12"/>
  <c r="BI180" i="12"/>
  <c r="BH180" i="12"/>
  <c r="BG180" i="12"/>
  <c r="BF180" i="12"/>
  <c r="AA180" i="12"/>
  <c r="Y180" i="12"/>
  <c r="W180" i="12"/>
  <c r="BK180" i="12"/>
  <c r="N180" i="12"/>
  <c r="BE180" i="12" s="1"/>
  <c r="BI179" i="12"/>
  <c r="BH179" i="12"/>
  <c r="BG179" i="12"/>
  <c r="BF179" i="12"/>
  <c r="AA179" i="12"/>
  <c r="Y179" i="12"/>
  <c r="W179" i="12"/>
  <c r="BK179" i="12"/>
  <c r="N179" i="12"/>
  <c r="BE179" i="12" s="1"/>
  <c r="BI178" i="12"/>
  <c r="BH178" i="12"/>
  <c r="BG178" i="12"/>
  <c r="BF178" i="12"/>
  <c r="AA178" i="12"/>
  <c r="Y178" i="12"/>
  <c r="W178" i="12"/>
  <c r="BK178" i="12"/>
  <c r="N178" i="12"/>
  <c r="BE178" i="12" s="1"/>
  <c r="BI177" i="12"/>
  <c r="BH177" i="12"/>
  <c r="BG177" i="12"/>
  <c r="BF177" i="12"/>
  <c r="AA177" i="12"/>
  <c r="Y177" i="12"/>
  <c r="W177" i="12"/>
  <c r="BK177" i="12"/>
  <c r="N177" i="12"/>
  <c r="BE177" i="12"/>
  <c r="BI176" i="12"/>
  <c r="BH176" i="12"/>
  <c r="BG176" i="12"/>
  <c r="BF176" i="12"/>
  <c r="AA176" i="12"/>
  <c r="AA175" i="12" s="1"/>
  <c r="Y176" i="12"/>
  <c r="Y175" i="12"/>
  <c r="W176" i="12"/>
  <c r="BK176" i="12"/>
  <c r="N176" i="12"/>
  <c r="BE176" i="12"/>
  <c r="BI174" i="12"/>
  <c r="BH174" i="12"/>
  <c r="BG174" i="12"/>
  <c r="BF174" i="12"/>
  <c r="AA174" i="12"/>
  <c r="Y174" i="12"/>
  <c r="W174" i="12"/>
  <c r="BK174" i="12"/>
  <c r="N174" i="12"/>
  <c r="BE174" i="12" s="1"/>
  <c r="BI173" i="12"/>
  <c r="BH173" i="12"/>
  <c r="BG173" i="12"/>
  <c r="BF173" i="12"/>
  <c r="AA173" i="12"/>
  <c r="Y173" i="12"/>
  <c r="W173" i="12"/>
  <c r="BK173" i="12"/>
  <c r="N173" i="12"/>
  <c r="BE173" i="12" s="1"/>
  <c r="BI172" i="12"/>
  <c r="BH172" i="12"/>
  <c r="BG172" i="12"/>
  <c r="BF172" i="12"/>
  <c r="AA172" i="12"/>
  <c r="Y172" i="12"/>
  <c r="W172" i="12"/>
  <c r="BK172" i="12"/>
  <c r="N172" i="12"/>
  <c r="BE172" i="12" s="1"/>
  <c r="BI171" i="12"/>
  <c r="BH171" i="12"/>
  <c r="BG171" i="12"/>
  <c r="BF171" i="12"/>
  <c r="AA171" i="12"/>
  <c r="Y171" i="12"/>
  <c r="W171" i="12"/>
  <c r="BK171" i="12"/>
  <c r="N171" i="12"/>
  <c r="BE171" i="12"/>
  <c r="BI170" i="12"/>
  <c r="BH170" i="12"/>
  <c r="BG170" i="12"/>
  <c r="BF170" i="12"/>
  <c r="AA170" i="12"/>
  <c r="Y170" i="12"/>
  <c r="W170" i="12"/>
  <c r="BK170" i="12"/>
  <c r="N170" i="12"/>
  <c r="BE170" i="12" s="1"/>
  <c r="BI169" i="12"/>
  <c r="BH169" i="12"/>
  <c r="BG169" i="12"/>
  <c r="BF169" i="12"/>
  <c r="AA169" i="12"/>
  <c r="Y169" i="12"/>
  <c r="W169" i="12"/>
  <c r="BK169" i="12"/>
  <c r="N169" i="12"/>
  <c r="BE169" i="12" s="1"/>
  <c r="BI168" i="12"/>
  <c r="BH168" i="12"/>
  <c r="BG168" i="12"/>
  <c r="BF168" i="12"/>
  <c r="AA168" i="12"/>
  <c r="Y168" i="12"/>
  <c r="W168" i="12"/>
  <c r="BK168" i="12"/>
  <c r="N168" i="12"/>
  <c r="BE168" i="12" s="1"/>
  <c r="BI167" i="12"/>
  <c r="BH167" i="12"/>
  <c r="BG167" i="12"/>
  <c r="BF167" i="12"/>
  <c r="AA167" i="12"/>
  <c r="Y167" i="12"/>
  <c r="W167" i="12"/>
  <c r="BK167" i="12"/>
  <c r="N167" i="12"/>
  <c r="BE167" i="12"/>
  <c r="BI166" i="12"/>
  <c r="BH166" i="12"/>
  <c r="BG166" i="12"/>
  <c r="BF166" i="12"/>
  <c r="AA166" i="12"/>
  <c r="Y166" i="12"/>
  <c r="W166" i="12"/>
  <c r="BK166" i="12"/>
  <c r="N166" i="12"/>
  <c r="BE166" i="12" s="1"/>
  <c r="BI165" i="12"/>
  <c r="BH165" i="12"/>
  <c r="BG165" i="12"/>
  <c r="BF165" i="12"/>
  <c r="AA165" i="12"/>
  <c r="Y165" i="12"/>
  <c r="W165" i="12"/>
  <c r="BK165" i="12"/>
  <c r="N165" i="12"/>
  <c r="BE165" i="12"/>
  <c r="BI164" i="12"/>
  <c r="BH164" i="12"/>
  <c r="BG164" i="12"/>
  <c r="BF164" i="12"/>
  <c r="AA164" i="12"/>
  <c r="Y164" i="12"/>
  <c r="W164" i="12"/>
  <c r="BK164" i="12"/>
  <c r="N164" i="12"/>
  <c r="BE164" i="12" s="1"/>
  <c r="BI163" i="12"/>
  <c r="BH163" i="12"/>
  <c r="BG163" i="12"/>
  <c r="BF163" i="12"/>
  <c r="AA163" i="12"/>
  <c r="Y163" i="12"/>
  <c r="W163" i="12"/>
  <c r="BK163" i="12"/>
  <c r="N163" i="12"/>
  <c r="BE163" i="12"/>
  <c r="BI162" i="12"/>
  <c r="BH162" i="12"/>
  <c r="BG162" i="12"/>
  <c r="BF162" i="12"/>
  <c r="AA162" i="12"/>
  <c r="Y162" i="12"/>
  <c r="Y161" i="12"/>
  <c r="W162" i="12"/>
  <c r="BK162" i="12"/>
  <c r="N162" i="12"/>
  <c r="BE162" i="12" s="1"/>
  <c r="BI160" i="12"/>
  <c r="BH160" i="12"/>
  <c r="BG160" i="12"/>
  <c r="BF160" i="12"/>
  <c r="AA160" i="12"/>
  <c r="Y160" i="12"/>
  <c r="W160" i="12"/>
  <c r="BK160" i="12"/>
  <c r="N160" i="12"/>
  <c r="BE160" i="12" s="1"/>
  <c r="BI159" i="12"/>
  <c r="BH159" i="12"/>
  <c r="BG159" i="12"/>
  <c r="BF159" i="12"/>
  <c r="AA159" i="12"/>
  <c r="Y159" i="12"/>
  <c r="W159" i="12"/>
  <c r="BK159" i="12"/>
  <c r="N159" i="12"/>
  <c r="BE159" i="12" s="1"/>
  <c r="BI158" i="12"/>
  <c r="BH158" i="12"/>
  <c r="BG158" i="12"/>
  <c r="BF158" i="12"/>
  <c r="AA158" i="12"/>
  <c r="Y158" i="12"/>
  <c r="W158" i="12"/>
  <c r="BK158" i="12"/>
  <c r="N158" i="12"/>
  <c r="BE158" i="12" s="1"/>
  <c r="BI157" i="12"/>
  <c r="BH157" i="12"/>
  <c r="BG157" i="12"/>
  <c r="BF157" i="12"/>
  <c r="AA157" i="12"/>
  <c r="Y157" i="12"/>
  <c r="W157" i="12"/>
  <c r="BK157" i="12"/>
  <c r="N157" i="12"/>
  <c r="BE157" i="12"/>
  <c r="BI156" i="12"/>
  <c r="BH156" i="12"/>
  <c r="BG156" i="12"/>
  <c r="BF156" i="12"/>
  <c r="AA156" i="12"/>
  <c r="Y156" i="12"/>
  <c r="W156" i="12"/>
  <c r="BK156" i="12"/>
  <c r="N156" i="12"/>
  <c r="BE156" i="12" s="1"/>
  <c r="BI155" i="12"/>
  <c r="BH155" i="12"/>
  <c r="BG155" i="12"/>
  <c r="BF155" i="12"/>
  <c r="AA155" i="12"/>
  <c r="Y155" i="12"/>
  <c r="W155" i="12"/>
  <c r="BK155" i="12"/>
  <c r="N155" i="12"/>
  <c r="BE155" i="12" s="1"/>
  <c r="BI154" i="12"/>
  <c r="BH154" i="12"/>
  <c r="BG154" i="12"/>
  <c r="BF154" i="12"/>
  <c r="AA154" i="12"/>
  <c r="Y154" i="12"/>
  <c r="W154" i="12"/>
  <c r="BK154" i="12"/>
  <c r="N154" i="12"/>
  <c r="BE154" i="12" s="1"/>
  <c r="BI153" i="12"/>
  <c r="BH153" i="12"/>
  <c r="BG153" i="12"/>
  <c r="BF153" i="12"/>
  <c r="AA153" i="12"/>
  <c r="Y153" i="12"/>
  <c r="W153" i="12"/>
  <c r="BK153" i="12"/>
  <c r="N153" i="12"/>
  <c r="BE153" i="12" s="1"/>
  <c r="BI152" i="12"/>
  <c r="BH152" i="12"/>
  <c r="BG152" i="12"/>
  <c r="BF152" i="12"/>
  <c r="AA152" i="12"/>
  <c r="Y152" i="12"/>
  <c r="W152" i="12"/>
  <c r="BK152" i="12"/>
  <c r="N152" i="12"/>
  <c r="BE152" i="12" s="1"/>
  <c r="BI151" i="12"/>
  <c r="BH151" i="12"/>
  <c r="BG151" i="12"/>
  <c r="BF151" i="12"/>
  <c r="AA151" i="12"/>
  <c r="Y151" i="12"/>
  <c r="W151" i="12"/>
  <c r="BK151" i="12"/>
  <c r="N151" i="12"/>
  <c r="BE151" i="12" s="1"/>
  <c r="BI150" i="12"/>
  <c r="BH150" i="12"/>
  <c r="BG150" i="12"/>
  <c r="BF150" i="12"/>
  <c r="AA150" i="12"/>
  <c r="Y150" i="12"/>
  <c r="Y149" i="12"/>
  <c r="W150" i="12"/>
  <c r="BK150" i="12"/>
  <c r="N150" i="12"/>
  <c r="BE150" i="12" s="1"/>
  <c r="BI148" i="12"/>
  <c r="BH148" i="12"/>
  <c r="BG148" i="12"/>
  <c r="BF148" i="12"/>
  <c r="AA148" i="12"/>
  <c r="Y148" i="12"/>
  <c r="W148" i="12"/>
  <c r="BK148" i="12"/>
  <c r="N148" i="12"/>
  <c r="BE148" i="12" s="1"/>
  <c r="BI147" i="12"/>
  <c r="BH147" i="12"/>
  <c r="BG147" i="12"/>
  <c r="BF147" i="12"/>
  <c r="AA147" i="12"/>
  <c r="Y147" i="12"/>
  <c r="W147" i="12"/>
  <c r="BK147" i="12"/>
  <c r="N147" i="12"/>
  <c r="BE147" i="12"/>
  <c r="BI146" i="12"/>
  <c r="BH146" i="12"/>
  <c r="BG146" i="12"/>
  <c r="BF146" i="12"/>
  <c r="AA146" i="12"/>
  <c r="AA145" i="12" s="1"/>
  <c r="Y146" i="12"/>
  <c r="Y145" i="12"/>
  <c r="W146" i="12"/>
  <c r="W145" i="12" s="1"/>
  <c r="BK146" i="12"/>
  <c r="BK145" i="12" s="1"/>
  <c r="N145" i="12" s="1"/>
  <c r="N93" i="12" s="1"/>
  <c r="N146" i="12"/>
  <c r="BE146" i="12" s="1"/>
  <c r="BI144" i="12"/>
  <c r="BH144" i="12"/>
  <c r="BG144" i="12"/>
  <c r="BF144" i="12"/>
  <c r="AA144" i="12"/>
  <c r="AA142" i="12" s="1"/>
  <c r="Y144" i="12"/>
  <c r="W144" i="12"/>
  <c r="BK144" i="12"/>
  <c r="N144" i="12"/>
  <c r="BE144" i="12" s="1"/>
  <c r="BI143" i="12"/>
  <c r="BH143" i="12"/>
  <c r="BG143" i="12"/>
  <c r="BF143" i="12"/>
  <c r="AA143" i="12"/>
  <c r="Y143" i="12"/>
  <c r="Y142" i="12" s="1"/>
  <c r="W143" i="12"/>
  <c r="W142" i="12"/>
  <c r="BK143" i="12"/>
  <c r="N143" i="12"/>
  <c r="BE143" i="12"/>
  <c r="BI141" i="12"/>
  <c r="BH141" i="12"/>
  <c r="BG141" i="12"/>
  <c r="BF141" i="12"/>
  <c r="AA141" i="12"/>
  <c r="Y141" i="12"/>
  <c r="W141" i="12"/>
  <c r="BK141" i="12"/>
  <c r="N141" i="12"/>
  <c r="BE141" i="12" s="1"/>
  <c r="BI140" i="12"/>
  <c r="BH140" i="12"/>
  <c r="BG140" i="12"/>
  <c r="BF140" i="12"/>
  <c r="AA140" i="12"/>
  <c r="AA139" i="12" s="1"/>
  <c r="Y140" i="12"/>
  <c r="Y139" i="12"/>
  <c r="W140" i="12"/>
  <c r="BK140" i="12"/>
  <c r="N140" i="12"/>
  <c r="BE140" i="12" s="1"/>
  <c r="BI138" i="12"/>
  <c r="BH138" i="12"/>
  <c r="BG138" i="12"/>
  <c r="BF138" i="12"/>
  <c r="AA138" i="12"/>
  <c r="Y138" i="12"/>
  <c r="W138" i="12"/>
  <c r="BK138" i="12"/>
  <c r="N138" i="12"/>
  <c r="BE138" i="12" s="1"/>
  <c r="BI137" i="12"/>
  <c r="BH137" i="12"/>
  <c r="BG137" i="12"/>
  <c r="BF137" i="12"/>
  <c r="AA137" i="12"/>
  <c r="Y137" i="12"/>
  <c r="W137" i="12"/>
  <c r="BK137" i="12"/>
  <c r="N137" i="12"/>
  <c r="BE137" i="12"/>
  <c r="BI136" i="12"/>
  <c r="BH136" i="12"/>
  <c r="BG136" i="12"/>
  <c r="BF136" i="12"/>
  <c r="AA136" i="12"/>
  <c r="Y136" i="12"/>
  <c r="W136" i="12"/>
  <c r="BK136" i="12"/>
  <c r="N136" i="12"/>
  <c r="BE136" i="12" s="1"/>
  <c r="BI135" i="12"/>
  <c r="BH135" i="12"/>
  <c r="BG135" i="12"/>
  <c r="BF135" i="12"/>
  <c r="AA135" i="12"/>
  <c r="Y135" i="12"/>
  <c r="W135" i="12"/>
  <c r="BK135" i="12"/>
  <c r="N135" i="12"/>
  <c r="BE135" i="12" s="1"/>
  <c r="BI134" i="12"/>
  <c r="BH134" i="12"/>
  <c r="BG134" i="12"/>
  <c r="BF134" i="12"/>
  <c r="AA134" i="12"/>
  <c r="Y134" i="12"/>
  <c r="W134" i="12"/>
  <c r="BK134" i="12"/>
  <c r="N134" i="12"/>
  <c r="BE134" i="12" s="1"/>
  <c r="BI133" i="12"/>
  <c r="BH133" i="12"/>
  <c r="BG133" i="12"/>
  <c r="BF133" i="12"/>
  <c r="AA133" i="12"/>
  <c r="Y133" i="12"/>
  <c r="W133" i="12"/>
  <c r="BK133" i="12"/>
  <c r="N133" i="12"/>
  <c r="BE133" i="12"/>
  <c r="BI132" i="12"/>
  <c r="BH132" i="12"/>
  <c r="BG132" i="12"/>
  <c r="BF132" i="12"/>
  <c r="AA132" i="12"/>
  <c r="Y132" i="12"/>
  <c r="W132" i="12"/>
  <c r="BK132" i="12"/>
  <c r="N132" i="12"/>
  <c r="BE132" i="12" s="1"/>
  <c r="BI131" i="12"/>
  <c r="BH131" i="12"/>
  <c r="BG131" i="12"/>
  <c r="BF131" i="12"/>
  <c r="AA131" i="12"/>
  <c r="Y131" i="12"/>
  <c r="W131" i="12"/>
  <c r="BK131" i="12"/>
  <c r="N131" i="12"/>
  <c r="BE131" i="12" s="1"/>
  <c r="BI130" i="12"/>
  <c r="BH130" i="12"/>
  <c r="BG130" i="12"/>
  <c r="BF130" i="12"/>
  <c r="AA130" i="12"/>
  <c r="Y130" i="12"/>
  <c r="W130" i="12"/>
  <c r="BK130" i="12"/>
  <c r="N130" i="12"/>
  <c r="BE130" i="12" s="1"/>
  <c r="BI129" i="12"/>
  <c r="BH129" i="12"/>
  <c r="BG129" i="12"/>
  <c r="BF129" i="12"/>
  <c r="AA129" i="12"/>
  <c r="Y129" i="12"/>
  <c r="W129" i="12"/>
  <c r="BK129" i="12"/>
  <c r="N129" i="12"/>
  <c r="BE129" i="12"/>
  <c r="BI128" i="12"/>
  <c r="BH128" i="12"/>
  <c r="BG128" i="12"/>
  <c r="BF128" i="12"/>
  <c r="AA128" i="12"/>
  <c r="Y128" i="12"/>
  <c r="Y127" i="12"/>
  <c r="W128" i="12"/>
  <c r="BK128" i="12"/>
  <c r="N128" i="12"/>
  <c r="BE128" i="12" s="1"/>
  <c r="BI126" i="12"/>
  <c r="BH126" i="12"/>
  <c r="BG126" i="12"/>
  <c r="BF126" i="12"/>
  <c r="AA126" i="12"/>
  <c r="Y126" i="12"/>
  <c r="W126" i="12"/>
  <c r="BK126" i="12"/>
  <c r="N126" i="12"/>
  <c r="BE126" i="12" s="1"/>
  <c r="BI125" i="12"/>
  <c r="BH125" i="12"/>
  <c r="BG125" i="12"/>
  <c r="BF125" i="12"/>
  <c r="AA125" i="12"/>
  <c r="Y125" i="12"/>
  <c r="W125" i="12"/>
  <c r="BK125" i="12"/>
  <c r="N125" i="12"/>
  <c r="BE125" i="12" s="1"/>
  <c r="BI124" i="12"/>
  <c r="BH124" i="12"/>
  <c r="BG124" i="12"/>
  <c r="BF124" i="12"/>
  <c r="AA124" i="12"/>
  <c r="Y124" i="12"/>
  <c r="W124" i="12"/>
  <c r="BK124" i="12"/>
  <c r="N124" i="12"/>
  <c r="BE124" i="12" s="1"/>
  <c r="BI123" i="12"/>
  <c r="BH123" i="12"/>
  <c r="BG123" i="12"/>
  <c r="BF123" i="12"/>
  <c r="AA123" i="12"/>
  <c r="Y123" i="12"/>
  <c r="W123" i="12"/>
  <c r="BK123" i="12"/>
  <c r="N123" i="12"/>
  <c r="BE123" i="12"/>
  <c r="BI122" i="12"/>
  <c r="BH122" i="12"/>
  <c r="BG122" i="12"/>
  <c r="BF122" i="12"/>
  <c r="AA122" i="12"/>
  <c r="Y122" i="12"/>
  <c r="W122" i="12"/>
  <c r="BK122" i="12"/>
  <c r="N122" i="12"/>
  <c r="BE122" i="12" s="1"/>
  <c r="BI121" i="12"/>
  <c r="BH121" i="12"/>
  <c r="BG121" i="12"/>
  <c r="BF121" i="12"/>
  <c r="AA121" i="12"/>
  <c r="Y121" i="12"/>
  <c r="W121" i="12"/>
  <c r="W118" i="12" s="1"/>
  <c r="BK121" i="12"/>
  <c r="N121" i="12"/>
  <c r="BE121" i="12"/>
  <c r="BI120" i="12"/>
  <c r="BH120" i="12"/>
  <c r="BG120" i="12"/>
  <c r="BF120" i="12"/>
  <c r="AA120" i="12"/>
  <c r="Y120" i="12"/>
  <c r="W120" i="12"/>
  <c r="BK120" i="12"/>
  <c r="N120" i="12"/>
  <c r="BE120" i="12" s="1"/>
  <c r="BI119" i="12"/>
  <c r="BH119" i="12"/>
  <c r="BG119" i="12"/>
  <c r="BF119" i="12"/>
  <c r="AA119" i="12"/>
  <c r="Y119" i="12"/>
  <c r="Y118" i="12"/>
  <c r="Y117" i="12" s="1"/>
  <c r="W119" i="12"/>
  <c r="BK119" i="12"/>
  <c r="N119" i="12"/>
  <c r="BE119" i="12" s="1"/>
  <c r="F111" i="12"/>
  <c r="F109" i="12"/>
  <c r="M28" i="12"/>
  <c r="AS98" i="1"/>
  <c r="F81" i="12"/>
  <c r="F79" i="12"/>
  <c r="O21" i="12"/>
  <c r="E21" i="12"/>
  <c r="O20" i="12"/>
  <c r="O18" i="12"/>
  <c r="E18" i="12"/>
  <c r="M113" i="12" s="1"/>
  <c r="O17" i="12"/>
  <c r="O15" i="12"/>
  <c r="E15" i="12"/>
  <c r="F114" i="12"/>
  <c r="F84" i="12"/>
  <c r="O14" i="12"/>
  <c r="O12" i="12"/>
  <c r="E12" i="12"/>
  <c r="F113" i="12"/>
  <c r="F83" i="12"/>
  <c r="O11" i="12"/>
  <c r="O9" i="12"/>
  <c r="M111" i="12"/>
  <c r="M81" i="12"/>
  <c r="F6" i="12"/>
  <c r="F108" i="12"/>
  <c r="F78" i="12"/>
  <c r="AY97" i="1"/>
  <c r="AX97" i="1"/>
  <c r="BI115" i="11"/>
  <c r="BH115" i="11"/>
  <c r="BG115" i="11"/>
  <c r="BF115" i="11"/>
  <c r="AA115" i="11"/>
  <c r="Y115" i="11"/>
  <c r="W115" i="11"/>
  <c r="BK115" i="11"/>
  <c r="N115" i="11"/>
  <c r="BE115" i="11"/>
  <c r="BI114" i="11"/>
  <c r="BH114" i="11"/>
  <c r="BG114" i="11"/>
  <c r="BF114" i="11"/>
  <c r="AA114" i="11"/>
  <c r="Y114" i="11"/>
  <c r="W114" i="11"/>
  <c r="BK114" i="11"/>
  <c r="N114" i="11"/>
  <c r="BE114" i="11" s="1"/>
  <c r="BI113" i="11"/>
  <c r="BH113" i="11"/>
  <c r="BG113" i="11"/>
  <c r="BF113" i="11"/>
  <c r="AA113" i="11"/>
  <c r="Y113" i="11"/>
  <c r="W113" i="11"/>
  <c r="BK113" i="11"/>
  <c r="N113" i="11"/>
  <c r="BE113" i="11"/>
  <c r="BI112" i="11"/>
  <c r="BH112" i="11"/>
  <c r="BG112" i="11"/>
  <c r="BF112" i="11"/>
  <c r="AA112" i="11"/>
  <c r="Y112" i="11"/>
  <c r="W112" i="11"/>
  <c r="BK112" i="11"/>
  <c r="N112" i="11"/>
  <c r="BE112" i="11" s="1"/>
  <c r="BI111" i="11"/>
  <c r="BH111" i="11"/>
  <c r="BG111" i="11"/>
  <c r="BF111" i="11"/>
  <c r="AA111" i="11"/>
  <c r="Y111" i="11"/>
  <c r="W111" i="11"/>
  <c r="BK111" i="11"/>
  <c r="N111" i="11"/>
  <c r="BE111" i="11"/>
  <c r="BI110" i="11"/>
  <c r="H36" i="11" s="1"/>
  <c r="BD97" i="1" s="1"/>
  <c r="BH110" i="11"/>
  <c r="BG110" i="11"/>
  <c r="BF110" i="11"/>
  <c r="AA110" i="11"/>
  <c r="AA109" i="11"/>
  <c r="Y110" i="11"/>
  <c r="W110" i="11"/>
  <c r="W109" i="11"/>
  <c r="AU97" i="1" s="1"/>
  <c r="BK110" i="11"/>
  <c r="N110" i="11"/>
  <c r="BE110" i="11"/>
  <c r="F103" i="11"/>
  <c r="F101" i="11"/>
  <c r="M28" i="11"/>
  <c r="AS97" i="1"/>
  <c r="F81" i="11"/>
  <c r="F79" i="11"/>
  <c r="O21" i="11"/>
  <c r="E21" i="11"/>
  <c r="O20" i="11"/>
  <c r="O18" i="11"/>
  <c r="E18" i="11"/>
  <c r="M105" i="11" s="1"/>
  <c r="O17" i="11"/>
  <c r="O15" i="11"/>
  <c r="E15" i="11"/>
  <c r="F106" i="11"/>
  <c r="F84" i="11"/>
  <c r="O14" i="11"/>
  <c r="O12" i="11"/>
  <c r="E12" i="11"/>
  <c r="F83" i="11" s="1"/>
  <c r="F105" i="11"/>
  <c r="O11" i="11"/>
  <c r="O9" i="11"/>
  <c r="M81" i="11" s="1"/>
  <c r="M103" i="11"/>
  <c r="F6" i="11"/>
  <c r="F100" i="11" s="1"/>
  <c r="F78" i="11"/>
  <c r="AY96" i="1"/>
  <c r="AX96" i="1"/>
  <c r="BI117" i="10"/>
  <c r="BH117" i="10"/>
  <c r="BG117" i="10"/>
  <c r="BF117" i="10"/>
  <c r="AA117" i="10"/>
  <c r="Y117" i="10"/>
  <c r="W117" i="10"/>
  <c r="BK117" i="10"/>
  <c r="N117" i="10"/>
  <c r="BE117" i="10"/>
  <c r="BI116" i="10"/>
  <c r="BH116" i="10"/>
  <c r="BG116" i="10"/>
  <c r="BF116" i="10"/>
  <c r="AA116" i="10"/>
  <c r="Y116" i="10"/>
  <c r="W116" i="10"/>
  <c r="BK116" i="10"/>
  <c r="N116" i="10"/>
  <c r="BE116" i="10" s="1"/>
  <c r="BI115" i="10"/>
  <c r="BH115" i="10"/>
  <c r="BG115" i="10"/>
  <c r="BF115" i="10"/>
  <c r="AA115" i="10"/>
  <c r="Y115" i="10"/>
  <c r="W115" i="10"/>
  <c r="BK115" i="10"/>
  <c r="N115" i="10"/>
  <c r="BE115" i="10" s="1"/>
  <c r="BI114" i="10"/>
  <c r="BH114" i="10"/>
  <c r="BG114" i="10"/>
  <c r="BF114" i="10"/>
  <c r="AA114" i="10"/>
  <c r="Y114" i="10"/>
  <c r="W114" i="10"/>
  <c r="BK114" i="10"/>
  <c r="N114" i="10"/>
  <c r="BE114" i="10" s="1"/>
  <c r="BI113" i="10"/>
  <c r="BH113" i="10"/>
  <c r="BG113" i="10"/>
  <c r="BF113" i="10"/>
  <c r="AA113" i="10"/>
  <c r="Y113" i="10"/>
  <c r="W113" i="10"/>
  <c r="BK113" i="10"/>
  <c r="N113" i="10"/>
  <c r="BE113" i="10" s="1"/>
  <c r="BI112" i="10"/>
  <c r="BH112" i="10"/>
  <c r="BG112" i="10"/>
  <c r="BF112" i="10"/>
  <c r="AA112" i="10"/>
  <c r="Y112" i="10"/>
  <c r="W112" i="10"/>
  <c r="BK112" i="10"/>
  <c r="N112" i="10"/>
  <c r="BE112" i="10" s="1"/>
  <c r="BI111" i="10"/>
  <c r="BH111" i="10"/>
  <c r="BG111" i="10"/>
  <c r="BF111" i="10"/>
  <c r="AA111" i="10"/>
  <c r="Y111" i="10"/>
  <c r="Y109" i="10" s="1"/>
  <c r="W111" i="10"/>
  <c r="BK111" i="10"/>
  <c r="N111" i="10"/>
  <c r="BE111" i="10" s="1"/>
  <c r="BI110" i="10"/>
  <c r="BH110" i="10"/>
  <c r="BG110" i="10"/>
  <c r="BF110" i="10"/>
  <c r="AA110" i="10"/>
  <c r="AA109" i="10"/>
  <c r="Y110" i="10"/>
  <c r="W110" i="10"/>
  <c r="W109" i="10"/>
  <c r="AU96" i="1" s="1"/>
  <c r="BK110" i="10"/>
  <c r="N110" i="10"/>
  <c r="BE110" i="10" s="1"/>
  <c r="F103" i="10"/>
  <c r="F101" i="10"/>
  <c r="M28" i="10"/>
  <c r="AS96" i="1"/>
  <c r="F81" i="10"/>
  <c r="F79" i="10"/>
  <c r="O21" i="10"/>
  <c r="E21" i="10"/>
  <c r="O20" i="10"/>
  <c r="O18" i="10"/>
  <c r="E18" i="10"/>
  <c r="M105" i="10" s="1"/>
  <c r="O17" i="10"/>
  <c r="O15" i="10"/>
  <c r="E15" i="10"/>
  <c r="F106" i="10" s="1"/>
  <c r="F84" i="10"/>
  <c r="O14" i="10"/>
  <c r="O12" i="10"/>
  <c r="E12" i="10"/>
  <c r="F105" i="10"/>
  <c r="F83" i="10"/>
  <c r="O11" i="10"/>
  <c r="O9" i="10"/>
  <c r="M81" i="10" s="1"/>
  <c r="M103" i="10"/>
  <c r="F6" i="10"/>
  <c r="F100" i="10"/>
  <c r="F78" i="10"/>
  <c r="AY95" i="1"/>
  <c r="AX95" i="1"/>
  <c r="BI125" i="9"/>
  <c r="BH125" i="9"/>
  <c r="BG125" i="9"/>
  <c r="BF125" i="9"/>
  <c r="AA125" i="9"/>
  <c r="Y125" i="9"/>
  <c r="W125" i="9"/>
  <c r="BK125" i="9"/>
  <c r="N125" i="9"/>
  <c r="BE125" i="9"/>
  <c r="BI124" i="9"/>
  <c r="BH124" i="9"/>
  <c r="BG124" i="9"/>
  <c r="BF124" i="9"/>
  <c r="AA124" i="9"/>
  <c r="Y124" i="9"/>
  <c r="W124" i="9"/>
  <c r="BK124" i="9"/>
  <c r="N124" i="9"/>
  <c r="BE124" i="9"/>
  <c r="BI123" i="9"/>
  <c r="BH123" i="9"/>
  <c r="BG123" i="9"/>
  <c r="BF123" i="9"/>
  <c r="AA123" i="9"/>
  <c r="Y123" i="9"/>
  <c r="W123" i="9"/>
  <c r="BK123" i="9"/>
  <c r="N123" i="9"/>
  <c r="BE123" i="9"/>
  <c r="BI122" i="9"/>
  <c r="BH122" i="9"/>
  <c r="BG122" i="9"/>
  <c r="BF122" i="9"/>
  <c r="AA122" i="9"/>
  <c r="Y122" i="9"/>
  <c r="W122" i="9"/>
  <c r="BK122" i="9"/>
  <c r="N122" i="9"/>
  <c r="BE122" i="9"/>
  <c r="BI121" i="9"/>
  <c r="BH121" i="9"/>
  <c r="BG121" i="9"/>
  <c r="BF121" i="9"/>
  <c r="AA121" i="9"/>
  <c r="Y121" i="9"/>
  <c r="W121" i="9"/>
  <c r="BK121" i="9"/>
  <c r="N121" i="9"/>
  <c r="BE121" i="9"/>
  <c r="BI120" i="9"/>
  <c r="BH120" i="9"/>
  <c r="BG120" i="9"/>
  <c r="BF120" i="9"/>
  <c r="AA120" i="9"/>
  <c r="Y120" i="9"/>
  <c r="W120" i="9"/>
  <c r="BK120" i="9"/>
  <c r="N120" i="9"/>
  <c r="BE120" i="9" s="1"/>
  <c r="BI119" i="9"/>
  <c r="BH119" i="9"/>
  <c r="BG119" i="9"/>
  <c r="BF119" i="9"/>
  <c r="AA119" i="9"/>
  <c r="Y119" i="9"/>
  <c r="W119" i="9"/>
  <c r="BK119" i="9"/>
  <c r="N119" i="9"/>
  <c r="BE119" i="9"/>
  <c r="BI118" i="9"/>
  <c r="BH118" i="9"/>
  <c r="BG118" i="9"/>
  <c r="BF118" i="9"/>
  <c r="AA118" i="9"/>
  <c r="AA117" i="9"/>
  <c r="Y118" i="9"/>
  <c r="Y117" i="9"/>
  <c r="W118" i="9"/>
  <c r="W117" i="9"/>
  <c r="BK118" i="9"/>
  <c r="BK117" i="9" s="1"/>
  <c r="N117" i="9" s="1"/>
  <c r="N90" i="9" s="1"/>
  <c r="N118" i="9"/>
  <c r="BE118" i="9" s="1"/>
  <c r="BI116" i="9"/>
  <c r="BH116" i="9"/>
  <c r="BG116" i="9"/>
  <c r="BF116" i="9"/>
  <c r="AA116" i="9"/>
  <c r="Y116" i="9"/>
  <c r="W116" i="9"/>
  <c r="BK116" i="9"/>
  <c r="N116" i="9"/>
  <c r="BE116" i="9"/>
  <c r="BI115" i="9"/>
  <c r="BH115" i="9"/>
  <c r="BG115" i="9"/>
  <c r="BF115" i="9"/>
  <c r="AA115" i="9"/>
  <c r="Y115" i="9"/>
  <c r="W115" i="9"/>
  <c r="BK115" i="9"/>
  <c r="N115" i="9"/>
  <c r="BE115" i="9" s="1"/>
  <c r="BI114" i="9"/>
  <c r="BH114" i="9"/>
  <c r="BG114" i="9"/>
  <c r="BF114" i="9"/>
  <c r="AA114" i="9"/>
  <c r="Y114" i="9"/>
  <c r="W114" i="9"/>
  <c r="BK114" i="9"/>
  <c r="N114" i="9"/>
  <c r="BE114" i="9" s="1"/>
  <c r="BI113" i="9"/>
  <c r="H36" i="9" s="1"/>
  <c r="BD95" i="1" s="1"/>
  <c r="BH113" i="9"/>
  <c r="BG113" i="9"/>
  <c r="BF113" i="9"/>
  <c r="AA113" i="9"/>
  <c r="AA112" i="9"/>
  <c r="AA111" i="9" s="1"/>
  <c r="Y113" i="9"/>
  <c r="W113" i="9"/>
  <c r="W112" i="9"/>
  <c r="W111" i="9" s="1"/>
  <c r="AU95" i="1" s="1"/>
  <c r="BK113" i="9"/>
  <c r="N113" i="9"/>
  <c r="BE113" i="9" s="1"/>
  <c r="F105" i="9"/>
  <c r="F103" i="9"/>
  <c r="M28" i="9"/>
  <c r="AS95" i="1"/>
  <c r="F81" i="9"/>
  <c r="F79" i="9"/>
  <c r="O21" i="9"/>
  <c r="E21" i="9"/>
  <c r="O20" i="9"/>
  <c r="O18" i="9"/>
  <c r="E18" i="9"/>
  <c r="M107" i="9" s="1"/>
  <c r="O17" i="9"/>
  <c r="O15" i="9"/>
  <c r="E15" i="9"/>
  <c r="F108" i="9" s="1"/>
  <c r="F84" i="9"/>
  <c r="O14" i="9"/>
  <c r="O12" i="9"/>
  <c r="E12" i="9"/>
  <c r="F107" i="9"/>
  <c r="F83" i="9"/>
  <c r="O11" i="9"/>
  <c r="O9" i="9"/>
  <c r="M105" i="9"/>
  <c r="M81" i="9"/>
  <c r="F6" i="9"/>
  <c r="F102" i="9" s="1"/>
  <c r="F78" i="9"/>
  <c r="AY94" i="1"/>
  <c r="AX94" i="1"/>
  <c r="BI139" i="8"/>
  <c r="BH139" i="8"/>
  <c r="BG139" i="8"/>
  <c r="BF139" i="8"/>
  <c r="AA139" i="8"/>
  <c r="Y139" i="8"/>
  <c r="W139" i="8"/>
  <c r="BK139" i="8"/>
  <c r="N139" i="8"/>
  <c r="BE139" i="8"/>
  <c r="BI138" i="8"/>
  <c r="BH138" i="8"/>
  <c r="BG138" i="8"/>
  <c r="BF138" i="8"/>
  <c r="AA138" i="8"/>
  <c r="Y138" i="8"/>
  <c r="W138" i="8"/>
  <c r="BK138" i="8"/>
  <c r="N138" i="8"/>
  <c r="BE138" i="8"/>
  <c r="BI137" i="8"/>
  <c r="BH137" i="8"/>
  <c r="BG137" i="8"/>
  <c r="BF137" i="8"/>
  <c r="AA137" i="8"/>
  <c r="Y137" i="8"/>
  <c r="W137" i="8"/>
  <c r="BK137" i="8"/>
  <c r="N137" i="8"/>
  <c r="BE137" i="8"/>
  <c r="BI136" i="8"/>
  <c r="BH136" i="8"/>
  <c r="BG136" i="8"/>
  <c r="BF136" i="8"/>
  <c r="AA136" i="8"/>
  <c r="Y136" i="8"/>
  <c r="W136" i="8"/>
  <c r="BK136" i="8"/>
  <c r="N136" i="8"/>
  <c r="BE136" i="8" s="1"/>
  <c r="BI135" i="8"/>
  <c r="BH135" i="8"/>
  <c r="BG135" i="8"/>
  <c r="BF135" i="8"/>
  <c r="AA135" i="8"/>
  <c r="Y135" i="8"/>
  <c r="Y132" i="8" s="1"/>
  <c r="W135" i="8"/>
  <c r="BK135" i="8"/>
  <c r="N135" i="8"/>
  <c r="BE135" i="8"/>
  <c r="BI134" i="8"/>
  <c r="BH134" i="8"/>
  <c r="BG134" i="8"/>
  <c r="BF134" i="8"/>
  <c r="AA134" i="8"/>
  <c r="Y134" i="8"/>
  <c r="W134" i="8"/>
  <c r="BK134" i="8"/>
  <c r="N134" i="8"/>
  <c r="BE134" i="8"/>
  <c r="BI133" i="8"/>
  <c r="BH133" i="8"/>
  <c r="BG133" i="8"/>
  <c r="BF133" i="8"/>
  <c r="AA133" i="8"/>
  <c r="AA132" i="8"/>
  <c r="Y133" i="8"/>
  <c r="W133" i="8"/>
  <c r="W132" i="8"/>
  <c r="BK133" i="8"/>
  <c r="N133" i="8"/>
  <c r="BE133" i="8" s="1"/>
  <c r="BI131" i="8"/>
  <c r="BH131" i="8"/>
  <c r="BG131" i="8"/>
  <c r="BF131" i="8"/>
  <c r="AA131" i="8"/>
  <c r="Y131" i="8"/>
  <c r="W131" i="8"/>
  <c r="BK131" i="8"/>
  <c r="N131" i="8"/>
  <c r="BE131" i="8" s="1"/>
  <c r="BI130" i="8"/>
  <c r="BH130" i="8"/>
  <c r="BG130" i="8"/>
  <c r="BF130" i="8"/>
  <c r="AA130" i="8"/>
  <c r="Y130" i="8"/>
  <c r="W130" i="8"/>
  <c r="BK130" i="8"/>
  <c r="N130" i="8"/>
  <c r="BE130" i="8"/>
  <c r="BI129" i="8"/>
  <c r="BH129" i="8"/>
  <c r="BG129" i="8"/>
  <c r="BF129" i="8"/>
  <c r="AA129" i="8"/>
  <c r="Y129" i="8"/>
  <c r="W129" i="8"/>
  <c r="BK129" i="8"/>
  <c r="N129" i="8"/>
  <c r="BE129" i="8" s="1"/>
  <c r="BI128" i="8"/>
  <c r="BH128" i="8"/>
  <c r="BG128" i="8"/>
  <c r="BF128" i="8"/>
  <c r="AA128" i="8"/>
  <c r="Y128" i="8"/>
  <c r="W128" i="8"/>
  <c r="BK128" i="8"/>
  <c r="N128" i="8"/>
  <c r="BE128" i="8"/>
  <c r="BI127" i="8"/>
  <c r="BH127" i="8"/>
  <c r="BG127" i="8"/>
  <c r="BF127" i="8"/>
  <c r="AA127" i="8"/>
  <c r="Y127" i="8"/>
  <c r="W127" i="8"/>
  <c r="BK127" i="8"/>
  <c r="N127" i="8"/>
  <c r="BE127" i="8" s="1"/>
  <c r="BI126" i="8"/>
  <c r="BH126" i="8"/>
  <c r="BG126" i="8"/>
  <c r="BF126" i="8"/>
  <c r="AA126" i="8"/>
  <c r="Y126" i="8"/>
  <c r="W126" i="8"/>
  <c r="BK126" i="8"/>
  <c r="N126" i="8"/>
  <c r="BE126" i="8"/>
  <c r="BI125" i="8"/>
  <c r="BH125" i="8"/>
  <c r="BG125" i="8"/>
  <c r="BF125" i="8"/>
  <c r="AA125" i="8"/>
  <c r="Y125" i="8"/>
  <c r="W125" i="8"/>
  <c r="BK125" i="8"/>
  <c r="N125" i="8"/>
  <c r="BE125" i="8"/>
  <c r="BI124" i="8"/>
  <c r="BH124" i="8"/>
  <c r="BG124" i="8"/>
  <c r="BF124" i="8"/>
  <c r="AA124" i="8"/>
  <c r="Y124" i="8"/>
  <c r="W124" i="8"/>
  <c r="BK124" i="8"/>
  <c r="N124" i="8"/>
  <c r="BE124" i="8"/>
  <c r="BI123" i="8"/>
  <c r="BH123" i="8"/>
  <c r="BG123" i="8"/>
  <c r="BF123" i="8"/>
  <c r="AA123" i="8"/>
  <c r="Y123" i="8"/>
  <c r="W123" i="8"/>
  <c r="BK123" i="8"/>
  <c r="N123" i="8"/>
  <c r="BE123" i="8" s="1"/>
  <c r="BI122" i="8"/>
  <c r="BH122" i="8"/>
  <c r="BG122" i="8"/>
  <c r="BF122" i="8"/>
  <c r="AA122" i="8"/>
  <c r="Y122" i="8"/>
  <c r="W122" i="8"/>
  <c r="BK122" i="8"/>
  <c r="N122" i="8"/>
  <c r="BE122" i="8"/>
  <c r="BI121" i="8"/>
  <c r="BH121" i="8"/>
  <c r="BG121" i="8"/>
  <c r="BF121" i="8"/>
  <c r="AA121" i="8"/>
  <c r="Y121" i="8"/>
  <c r="W121" i="8"/>
  <c r="BK121" i="8"/>
  <c r="N121" i="8"/>
  <c r="BE121" i="8"/>
  <c r="BI120" i="8"/>
  <c r="BH120" i="8"/>
  <c r="BG120" i="8"/>
  <c r="BF120" i="8"/>
  <c r="AA120" i="8"/>
  <c r="Y120" i="8"/>
  <c r="W120" i="8"/>
  <c r="BK120" i="8"/>
  <c r="N120" i="8"/>
  <c r="BE120" i="8"/>
  <c r="BI119" i="8"/>
  <c r="BH119" i="8"/>
  <c r="BG119" i="8"/>
  <c r="BF119" i="8"/>
  <c r="AA119" i="8"/>
  <c r="Y119" i="8"/>
  <c r="Y116" i="8" s="1"/>
  <c r="W119" i="8"/>
  <c r="BK119" i="8"/>
  <c r="N119" i="8"/>
  <c r="BE119" i="8" s="1"/>
  <c r="BI118" i="8"/>
  <c r="BH118" i="8"/>
  <c r="BG118" i="8"/>
  <c r="BF118" i="8"/>
  <c r="AA118" i="8"/>
  <c r="Y118" i="8"/>
  <c r="W118" i="8"/>
  <c r="BK118" i="8"/>
  <c r="N118" i="8"/>
  <c r="BE118" i="8" s="1"/>
  <c r="BI117" i="8"/>
  <c r="BH117" i="8"/>
  <c r="BG117" i="8"/>
  <c r="BF117" i="8"/>
  <c r="AA117" i="8"/>
  <c r="AA116" i="8"/>
  <c r="Y117" i="8"/>
  <c r="W117" i="8"/>
  <c r="W116" i="8"/>
  <c r="BK117" i="8"/>
  <c r="N117" i="8"/>
  <c r="BE117" i="8" s="1"/>
  <c r="BI115" i="8"/>
  <c r="BH115" i="8"/>
  <c r="BG115" i="8"/>
  <c r="BF115" i="8"/>
  <c r="AA115" i="8"/>
  <c r="Y115" i="8"/>
  <c r="W115" i="8"/>
  <c r="BK115" i="8"/>
  <c r="N115" i="8"/>
  <c r="BE115" i="8" s="1"/>
  <c r="BI114" i="8"/>
  <c r="BH114" i="8"/>
  <c r="BG114" i="8"/>
  <c r="BF114" i="8"/>
  <c r="AA114" i="8"/>
  <c r="AA113" i="8"/>
  <c r="AA112" i="8" s="1"/>
  <c r="Y114" i="8"/>
  <c r="W114" i="8"/>
  <c r="W113" i="8"/>
  <c r="BK114" i="8"/>
  <c r="BK113" i="8" s="1"/>
  <c r="N114" i="8"/>
  <c r="BE114" i="8"/>
  <c r="F106" i="8"/>
  <c r="F104" i="8"/>
  <c r="M28" i="8"/>
  <c r="AS94" i="1"/>
  <c r="F81" i="8"/>
  <c r="F79" i="8"/>
  <c r="O21" i="8"/>
  <c r="E21" i="8"/>
  <c r="M109" i="8"/>
  <c r="M84" i="8"/>
  <c r="O20" i="8"/>
  <c r="O18" i="8"/>
  <c r="E18" i="8"/>
  <c r="M83" i="8" s="1"/>
  <c r="M108" i="8"/>
  <c r="O17" i="8"/>
  <c r="O15" i="8"/>
  <c r="E15" i="8"/>
  <c r="O14" i="8"/>
  <c r="O12" i="8"/>
  <c r="E12" i="8"/>
  <c r="F108" i="8"/>
  <c r="F83" i="8"/>
  <c r="O11" i="8"/>
  <c r="O9" i="8"/>
  <c r="M106" i="8"/>
  <c r="M81" i="8"/>
  <c r="F6" i="8"/>
  <c r="AY93" i="1"/>
  <c r="AX93" i="1"/>
  <c r="BI350" i="7"/>
  <c r="BH350" i="7"/>
  <c r="BG350" i="7"/>
  <c r="BF350" i="7"/>
  <c r="AA350" i="7"/>
  <c r="Y350" i="7"/>
  <c r="W350" i="7"/>
  <c r="BK350" i="7"/>
  <c r="N350" i="7"/>
  <c r="BE350" i="7" s="1"/>
  <c r="BI349" i="7"/>
  <c r="BH349" i="7"/>
  <c r="BG349" i="7"/>
  <c r="BF349" i="7"/>
  <c r="AA349" i="7"/>
  <c r="Y349" i="7"/>
  <c r="W349" i="7"/>
  <c r="BK349" i="7"/>
  <c r="N349" i="7"/>
  <c r="BE349" i="7" s="1"/>
  <c r="BI348" i="7"/>
  <c r="BH348" i="7"/>
  <c r="BG348" i="7"/>
  <c r="BF348" i="7"/>
  <c r="AA348" i="7"/>
  <c r="Y348" i="7"/>
  <c r="W348" i="7"/>
  <c r="BK348" i="7"/>
  <c r="N348" i="7"/>
  <c r="BE348" i="7"/>
  <c r="BI347" i="7"/>
  <c r="BH347" i="7"/>
  <c r="BG347" i="7"/>
  <c r="BF347" i="7"/>
  <c r="AA347" i="7"/>
  <c r="Y347" i="7"/>
  <c r="W347" i="7"/>
  <c r="BK347" i="7"/>
  <c r="N347" i="7"/>
  <c r="BE347" i="7" s="1"/>
  <c r="BI346" i="7"/>
  <c r="BH346" i="7"/>
  <c r="BG346" i="7"/>
  <c r="BF346" i="7"/>
  <c r="AA346" i="7"/>
  <c r="Y346" i="7"/>
  <c r="W346" i="7"/>
  <c r="BK346" i="7"/>
  <c r="N346" i="7"/>
  <c r="BE346" i="7"/>
  <c r="BI345" i="7"/>
  <c r="BH345" i="7"/>
  <c r="BG345" i="7"/>
  <c r="BF345" i="7"/>
  <c r="AA345" i="7"/>
  <c r="Y345" i="7"/>
  <c r="Y342" i="7" s="1"/>
  <c r="W345" i="7"/>
  <c r="BK345" i="7"/>
  <c r="N345" i="7"/>
  <c r="BE345" i="7"/>
  <c r="BI344" i="7"/>
  <c r="BH344" i="7"/>
  <c r="BG344" i="7"/>
  <c r="BF344" i="7"/>
  <c r="AA344" i="7"/>
  <c r="Y344" i="7"/>
  <c r="W344" i="7"/>
  <c r="BK344" i="7"/>
  <c r="N344" i="7"/>
  <c r="BE344" i="7"/>
  <c r="BI343" i="7"/>
  <c r="BH343" i="7"/>
  <c r="BG343" i="7"/>
  <c r="BF343" i="7"/>
  <c r="AA343" i="7"/>
  <c r="AA342" i="7"/>
  <c r="Y343" i="7"/>
  <c r="W343" i="7"/>
  <c r="W342" i="7"/>
  <c r="BK343" i="7"/>
  <c r="N343" i="7"/>
  <c r="BE343" i="7" s="1"/>
  <c r="BI341" i="7"/>
  <c r="BH341" i="7"/>
  <c r="BG341" i="7"/>
  <c r="BF341" i="7"/>
  <c r="AA341" i="7"/>
  <c r="Y341" i="7"/>
  <c r="W341" i="7"/>
  <c r="BK341" i="7"/>
  <c r="N341" i="7"/>
  <c r="BE341" i="7"/>
  <c r="BI340" i="7"/>
  <c r="BH340" i="7"/>
  <c r="BG340" i="7"/>
  <c r="BF340" i="7"/>
  <c r="AA340" i="7"/>
  <c r="Y340" i="7"/>
  <c r="W340" i="7"/>
  <c r="BK340" i="7"/>
  <c r="N340" i="7"/>
  <c r="BE340" i="7" s="1"/>
  <c r="BI339" i="7"/>
  <c r="BH339" i="7"/>
  <c r="BG339" i="7"/>
  <c r="BF339" i="7"/>
  <c r="AA339" i="7"/>
  <c r="Y339" i="7"/>
  <c r="W339" i="7"/>
  <c r="BK339" i="7"/>
  <c r="N339" i="7"/>
  <c r="BE339" i="7" s="1"/>
  <c r="BI338" i="7"/>
  <c r="BH338" i="7"/>
  <c r="BG338" i="7"/>
  <c r="BF338" i="7"/>
  <c r="AA338" i="7"/>
  <c r="Y338" i="7"/>
  <c r="W338" i="7"/>
  <c r="BK338" i="7"/>
  <c r="N338" i="7"/>
  <c r="BE338" i="7"/>
  <c r="BI337" i="7"/>
  <c r="BH337" i="7"/>
  <c r="BG337" i="7"/>
  <c r="BF337" i="7"/>
  <c r="AA337" i="7"/>
  <c r="Y337" i="7"/>
  <c r="W337" i="7"/>
  <c r="BK337" i="7"/>
  <c r="N337" i="7"/>
  <c r="BE337" i="7"/>
  <c r="BI336" i="7"/>
  <c r="BH336" i="7"/>
  <c r="BG336" i="7"/>
  <c r="BF336" i="7"/>
  <c r="AA336" i="7"/>
  <c r="Y336" i="7"/>
  <c r="W336" i="7"/>
  <c r="BK336" i="7"/>
  <c r="N336" i="7"/>
  <c r="BE336" i="7"/>
  <c r="BI335" i="7"/>
  <c r="BH335" i="7"/>
  <c r="BG335" i="7"/>
  <c r="BF335" i="7"/>
  <c r="AA335" i="7"/>
  <c r="Y335" i="7"/>
  <c r="W335" i="7"/>
  <c r="BK335" i="7"/>
  <c r="N335" i="7"/>
  <c r="BE335" i="7"/>
  <c r="BI334" i="7"/>
  <c r="BH334" i="7"/>
  <c r="BG334" i="7"/>
  <c r="BF334" i="7"/>
  <c r="AA334" i="7"/>
  <c r="Y334" i="7"/>
  <c r="W334" i="7"/>
  <c r="BK334" i="7"/>
  <c r="N334" i="7"/>
  <c r="BE334" i="7"/>
  <c r="BI333" i="7"/>
  <c r="BH333" i="7"/>
  <c r="BG333" i="7"/>
  <c r="BF333" i="7"/>
  <c r="AA333" i="7"/>
  <c r="Y333" i="7"/>
  <c r="W333" i="7"/>
  <c r="BK333" i="7"/>
  <c r="N333" i="7"/>
  <c r="BE333" i="7"/>
  <c r="BI332" i="7"/>
  <c r="BH332" i="7"/>
  <c r="BG332" i="7"/>
  <c r="BF332" i="7"/>
  <c r="AA332" i="7"/>
  <c r="Y332" i="7"/>
  <c r="W332" i="7"/>
  <c r="BK332" i="7"/>
  <c r="N332" i="7"/>
  <c r="BE332" i="7"/>
  <c r="BI331" i="7"/>
  <c r="BH331" i="7"/>
  <c r="BG331" i="7"/>
  <c r="BF331" i="7"/>
  <c r="AA331" i="7"/>
  <c r="Y331" i="7"/>
  <c r="W331" i="7"/>
  <c r="BK331" i="7"/>
  <c r="N331" i="7"/>
  <c r="BE331" i="7"/>
  <c r="BI330" i="7"/>
  <c r="BH330" i="7"/>
  <c r="BG330" i="7"/>
  <c r="BF330" i="7"/>
  <c r="AA330" i="7"/>
  <c r="AA329" i="7"/>
  <c r="Y330" i="7"/>
  <c r="Y329" i="7"/>
  <c r="W330" i="7"/>
  <c r="W329" i="7"/>
  <c r="BK330" i="7"/>
  <c r="N330" i="7"/>
  <c r="BE330" i="7" s="1"/>
  <c r="BI328" i="7"/>
  <c r="BH328" i="7"/>
  <c r="BG328" i="7"/>
  <c r="BF328" i="7"/>
  <c r="AA328" i="7"/>
  <c r="Y328" i="7"/>
  <c r="W328" i="7"/>
  <c r="BK328" i="7"/>
  <c r="N328" i="7"/>
  <c r="BE328" i="7"/>
  <c r="BI327" i="7"/>
  <c r="BH327" i="7"/>
  <c r="BG327" i="7"/>
  <c r="BF327" i="7"/>
  <c r="AA327" i="7"/>
  <c r="Y327" i="7"/>
  <c r="W327" i="7"/>
  <c r="BK327" i="7"/>
  <c r="BK325" i="7" s="1"/>
  <c r="N325" i="7" s="1"/>
  <c r="N100" i="7" s="1"/>
  <c r="N327" i="7"/>
  <c r="BE327" i="7"/>
  <c r="BI326" i="7"/>
  <c r="BH326" i="7"/>
  <c r="BG326" i="7"/>
  <c r="BF326" i="7"/>
  <c r="AA326" i="7"/>
  <c r="AA325" i="7"/>
  <c r="Y326" i="7"/>
  <c r="Y325" i="7"/>
  <c r="W326" i="7"/>
  <c r="W325" i="7"/>
  <c r="BK326" i="7"/>
  <c r="N326" i="7"/>
  <c r="BE326" i="7" s="1"/>
  <c r="BI324" i="7"/>
  <c r="BH324" i="7"/>
  <c r="BG324" i="7"/>
  <c r="BF324" i="7"/>
  <c r="AA324" i="7"/>
  <c r="Y324" i="7"/>
  <c r="W324" i="7"/>
  <c r="BK324" i="7"/>
  <c r="N324" i="7"/>
  <c r="BE324" i="7" s="1"/>
  <c r="BI323" i="7"/>
  <c r="BH323" i="7"/>
  <c r="BG323" i="7"/>
  <c r="BF323" i="7"/>
  <c r="AA323" i="7"/>
  <c r="Y323" i="7"/>
  <c r="W323" i="7"/>
  <c r="BK323" i="7"/>
  <c r="N323" i="7"/>
  <c r="BE323" i="7"/>
  <c r="BI322" i="7"/>
  <c r="BH322" i="7"/>
  <c r="BG322" i="7"/>
  <c r="BF322" i="7"/>
  <c r="AA322" i="7"/>
  <c r="Y322" i="7"/>
  <c r="W322" i="7"/>
  <c r="BK322" i="7"/>
  <c r="N322" i="7"/>
  <c r="BE322" i="7" s="1"/>
  <c r="BI321" i="7"/>
  <c r="BH321" i="7"/>
  <c r="BG321" i="7"/>
  <c r="BF321" i="7"/>
  <c r="AA321" i="7"/>
  <c r="Y321" i="7"/>
  <c r="W321" i="7"/>
  <c r="BK321" i="7"/>
  <c r="N321" i="7"/>
  <c r="BE321" i="7"/>
  <c r="BI320" i="7"/>
  <c r="BH320" i="7"/>
  <c r="BG320" i="7"/>
  <c r="BF320" i="7"/>
  <c r="AA320" i="7"/>
  <c r="Y320" i="7"/>
  <c r="W320" i="7"/>
  <c r="BK320" i="7"/>
  <c r="N320" i="7"/>
  <c r="BE320" i="7" s="1"/>
  <c r="BI319" i="7"/>
  <c r="BH319" i="7"/>
  <c r="BG319" i="7"/>
  <c r="BF319" i="7"/>
  <c r="AA319" i="7"/>
  <c r="Y319" i="7"/>
  <c r="W319" i="7"/>
  <c r="BK319" i="7"/>
  <c r="N319" i="7"/>
  <c r="BE319" i="7"/>
  <c r="BI318" i="7"/>
  <c r="BH318" i="7"/>
  <c r="BG318" i="7"/>
  <c r="BF318" i="7"/>
  <c r="AA318" i="7"/>
  <c r="Y318" i="7"/>
  <c r="W318" i="7"/>
  <c r="BK318" i="7"/>
  <c r="N318" i="7"/>
  <c r="BE318" i="7" s="1"/>
  <c r="BI317" i="7"/>
  <c r="BH317" i="7"/>
  <c r="BG317" i="7"/>
  <c r="BF317" i="7"/>
  <c r="AA317" i="7"/>
  <c r="Y317" i="7"/>
  <c r="W317" i="7"/>
  <c r="BK317" i="7"/>
  <c r="N317" i="7"/>
  <c r="BE317" i="7" s="1"/>
  <c r="BI316" i="7"/>
  <c r="BH316" i="7"/>
  <c r="BG316" i="7"/>
  <c r="BF316" i="7"/>
  <c r="AA316" i="7"/>
  <c r="Y316" i="7"/>
  <c r="W316" i="7"/>
  <c r="BK316" i="7"/>
  <c r="N316" i="7"/>
  <c r="BE316" i="7"/>
  <c r="BI315" i="7"/>
  <c r="BH315" i="7"/>
  <c r="BG315" i="7"/>
  <c r="BF315" i="7"/>
  <c r="AA315" i="7"/>
  <c r="Y315" i="7"/>
  <c r="W315" i="7"/>
  <c r="BK315" i="7"/>
  <c r="N315" i="7"/>
  <c r="BE315" i="7"/>
  <c r="BI314" i="7"/>
  <c r="BH314" i="7"/>
  <c r="BG314" i="7"/>
  <c r="BF314" i="7"/>
  <c r="AA314" i="7"/>
  <c r="Y314" i="7"/>
  <c r="W314" i="7"/>
  <c r="BK314" i="7"/>
  <c r="N314" i="7"/>
  <c r="BE314" i="7" s="1"/>
  <c r="BI313" i="7"/>
  <c r="BH313" i="7"/>
  <c r="BG313" i="7"/>
  <c r="BF313" i="7"/>
  <c r="AA313" i="7"/>
  <c r="Y313" i="7"/>
  <c r="W313" i="7"/>
  <c r="BK313" i="7"/>
  <c r="N313" i="7"/>
  <c r="BE313" i="7"/>
  <c r="BI312" i="7"/>
  <c r="BH312" i="7"/>
  <c r="BG312" i="7"/>
  <c r="BF312" i="7"/>
  <c r="AA312" i="7"/>
  <c r="Y312" i="7"/>
  <c r="W312" i="7"/>
  <c r="BK312" i="7"/>
  <c r="N312" i="7"/>
  <c r="BE312" i="7"/>
  <c r="BI311" i="7"/>
  <c r="BH311" i="7"/>
  <c r="BG311" i="7"/>
  <c r="BF311" i="7"/>
  <c r="AA311" i="7"/>
  <c r="Y311" i="7"/>
  <c r="W311" i="7"/>
  <c r="BK311" i="7"/>
  <c r="N311" i="7"/>
  <c r="BE311" i="7" s="1"/>
  <c r="BI310" i="7"/>
  <c r="BH310" i="7"/>
  <c r="BG310" i="7"/>
  <c r="BF310" i="7"/>
  <c r="AA310" i="7"/>
  <c r="Y310" i="7"/>
  <c r="W310" i="7"/>
  <c r="BK310" i="7"/>
  <c r="N310" i="7"/>
  <c r="BE310" i="7" s="1"/>
  <c r="BI309" i="7"/>
  <c r="BH309" i="7"/>
  <c r="BG309" i="7"/>
  <c r="BF309" i="7"/>
  <c r="AA309" i="7"/>
  <c r="Y309" i="7"/>
  <c r="W309" i="7"/>
  <c r="BK309" i="7"/>
  <c r="N309" i="7"/>
  <c r="BE309" i="7"/>
  <c r="BI308" i="7"/>
  <c r="BH308" i="7"/>
  <c r="BG308" i="7"/>
  <c r="BF308" i="7"/>
  <c r="AA308" i="7"/>
  <c r="Y308" i="7"/>
  <c r="W308" i="7"/>
  <c r="BK308" i="7"/>
  <c r="N308" i="7"/>
  <c r="BE308" i="7" s="1"/>
  <c r="BI307" i="7"/>
  <c r="BH307" i="7"/>
  <c r="BG307" i="7"/>
  <c r="BF307" i="7"/>
  <c r="AA307" i="7"/>
  <c r="Y307" i="7"/>
  <c r="W307" i="7"/>
  <c r="BK307" i="7"/>
  <c r="N307" i="7"/>
  <c r="BE307" i="7"/>
  <c r="BI306" i="7"/>
  <c r="BH306" i="7"/>
  <c r="BG306" i="7"/>
  <c r="BF306" i="7"/>
  <c r="AA306" i="7"/>
  <c r="Y306" i="7"/>
  <c r="W306" i="7"/>
  <c r="BK306" i="7"/>
  <c r="N306" i="7"/>
  <c r="BE306" i="7" s="1"/>
  <c r="BI305" i="7"/>
  <c r="BH305" i="7"/>
  <c r="BG305" i="7"/>
  <c r="BF305" i="7"/>
  <c r="AA305" i="7"/>
  <c r="Y305" i="7"/>
  <c r="W305" i="7"/>
  <c r="BK305" i="7"/>
  <c r="N305" i="7"/>
  <c r="BE305" i="7"/>
  <c r="BI304" i="7"/>
  <c r="BH304" i="7"/>
  <c r="BG304" i="7"/>
  <c r="BF304" i="7"/>
  <c r="AA304" i="7"/>
  <c r="Y304" i="7"/>
  <c r="W304" i="7"/>
  <c r="BK304" i="7"/>
  <c r="N304" i="7"/>
  <c r="BE304" i="7"/>
  <c r="BI303" i="7"/>
  <c r="BH303" i="7"/>
  <c r="BG303" i="7"/>
  <c r="BF303" i="7"/>
  <c r="AA303" i="7"/>
  <c r="Y303" i="7"/>
  <c r="W303" i="7"/>
  <c r="BK303" i="7"/>
  <c r="N303" i="7"/>
  <c r="BE303" i="7"/>
  <c r="BI302" i="7"/>
  <c r="BH302" i="7"/>
  <c r="BG302" i="7"/>
  <c r="BF302" i="7"/>
  <c r="AA302" i="7"/>
  <c r="Y302" i="7"/>
  <c r="W302" i="7"/>
  <c r="BK302" i="7"/>
  <c r="N302" i="7"/>
  <c r="BE302" i="7" s="1"/>
  <c r="BI301" i="7"/>
  <c r="BH301" i="7"/>
  <c r="BG301" i="7"/>
  <c r="BF301" i="7"/>
  <c r="AA301" i="7"/>
  <c r="Y301" i="7"/>
  <c r="W301" i="7"/>
  <c r="BK301" i="7"/>
  <c r="N301" i="7"/>
  <c r="BE301" i="7"/>
  <c r="BI300" i="7"/>
  <c r="BH300" i="7"/>
  <c r="BG300" i="7"/>
  <c r="BF300" i="7"/>
  <c r="AA300" i="7"/>
  <c r="Y300" i="7"/>
  <c r="W300" i="7"/>
  <c r="BK300" i="7"/>
  <c r="N300" i="7"/>
  <c r="BE300" i="7" s="1"/>
  <c r="BI299" i="7"/>
  <c r="BH299" i="7"/>
  <c r="BG299" i="7"/>
  <c r="BF299" i="7"/>
  <c r="AA299" i="7"/>
  <c r="Y299" i="7"/>
  <c r="W299" i="7"/>
  <c r="BK299" i="7"/>
  <c r="N299" i="7"/>
  <c r="BE299" i="7"/>
  <c r="BI298" i="7"/>
  <c r="BH298" i="7"/>
  <c r="BG298" i="7"/>
  <c r="BF298" i="7"/>
  <c r="AA298" i="7"/>
  <c r="Y298" i="7"/>
  <c r="W298" i="7"/>
  <c r="BK298" i="7"/>
  <c r="N298" i="7"/>
  <c r="BE298" i="7" s="1"/>
  <c r="BI297" i="7"/>
  <c r="BH297" i="7"/>
  <c r="BG297" i="7"/>
  <c r="BF297" i="7"/>
  <c r="AA297" i="7"/>
  <c r="Y297" i="7"/>
  <c r="W297" i="7"/>
  <c r="BK297" i="7"/>
  <c r="N297" i="7"/>
  <c r="BE297" i="7"/>
  <c r="BI296" i="7"/>
  <c r="BH296" i="7"/>
  <c r="BG296" i="7"/>
  <c r="BF296" i="7"/>
  <c r="AA296" i="7"/>
  <c r="Y296" i="7"/>
  <c r="W296" i="7"/>
  <c r="BK296" i="7"/>
  <c r="N296" i="7"/>
  <c r="BE296" i="7"/>
  <c r="BI295" i="7"/>
  <c r="BH295" i="7"/>
  <c r="BG295" i="7"/>
  <c r="BF295" i="7"/>
  <c r="AA295" i="7"/>
  <c r="Y295" i="7"/>
  <c r="Y292" i="7" s="1"/>
  <c r="W295" i="7"/>
  <c r="BK295" i="7"/>
  <c r="N295" i="7"/>
  <c r="BE295" i="7"/>
  <c r="BI294" i="7"/>
  <c r="BH294" i="7"/>
  <c r="BG294" i="7"/>
  <c r="BF294" i="7"/>
  <c r="AA294" i="7"/>
  <c r="Y294" i="7"/>
  <c r="W294" i="7"/>
  <c r="BK294" i="7"/>
  <c r="N294" i="7"/>
  <c r="BE294" i="7"/>
  <c r="BI293" i="7"/>
  <c r="BH293" i="7"/>
  <c r="BG293" i="7"/>
  <c r="BF293" i="7"/>
  <c r="AA293" i="7"/>
  <c r="AA292" i="7"/>
  <c r="Y293" i="7"/>
  <c r="W293" i="7"/>
  <c r="W292" i="7"/>
  <c r="BK293" i="7"/>
  <c r="N293" i="7"/>
  <c r="BE293" i="7" s="1"/>
  <c r="BI291" i="7"/>
  <c r="BH291" i="7"/>
  <c r="BG291" i="7"/>
  <c r="BF291" i="7"/>
  <c r="AA291" i="7"/>
  <c r="Y291" i="7"/>
  <c r="W291" i="7"/>
  <c r="BK291" i="7"/>
  <c r="N291" i="7"/>
  <c r="BE291" i="7"/>
  <c r="BI290" i="7"/>
  <c r="BH290" i="7"/>
  <c r="BG290" i="7"/>
  <c r="BF290" i="7"/>
  <c r="AA290" i="7"/>
  <c r="Y290" i="7"/>
  <c r="W290" i="7"/>
  <c r="BK290" i="7"/>
  <c r="N290" i="7"/>
  <c r="BE290" i="7" s="1"/>
  <c r="BI289" i="7"/>
  <c r="BH289" i="7"/>
  <c r="BG289" i="7"/>
  <c r="BF289" i="7"/>
  <c r="AA289" i="7"/>
  <c r="Y289" i="7"/>
  <c r="W289" i="7"/>
  <c r="BK289" i="7"/>
  <c r="N289" i="7"/>
  <c r="BE289" i="7"/>
  <c r="BI288" i="7"/>
  <c r="BH288" i="7"/>
  <c r="BG288" i="7"/>
  <c r="BF288" i="7"/>
  <c r="AA288" i="7"/>
  <c r="Y288" i="7"/>
  <c r="W288" i="7"/>
  <c r="BK288" i="7"/>
  <c r="N288" i="7"/>
  <c r="BE288" i="7"/>
  <c r="BI287" i="7"/>
  <c r="BH287" i="7"/>
  <c r="BG287" i="7"/>
  <c r="BF287" i="7"/>
  <c r="AA287" i="7"/>
  <c r="Y287" i="7"/>
  <c r="W287" i="7"/>
  <c r="BK287" i="7"/>
  <c r="N287" i="7"/>
  <c r="BE287" i="7"/>
  <c r="BI286" i="7"/>
  <c r="BH286" i="7"/>
  <c r="BG286" i="7"/>
  <c r="BF286" i="7"/>
  <c r="AA286" i="7"/>
  <c r="Y286" i="7"/>
  <c r="W286" i="7"/>
  <c r="BK286" i="7"/>
  <c r="N286" i="7"/>
  <c r="BE286" i="7"/>
  <c r="BI285" i="7"/>
  <c r="BH285" i="7"/>
  <c r="BG285" i="7"/>
  <c r="BF285" i="7"/>
  <c r="AA285" i="7"/>
  <c r="Y285" i="7"/>
  <c r="W285" i="7"/>
  <c r="BK285" i="7"/>
  <c r="N285" i="7"/>
  <c r="BE285" i="7"/>
  <c r="BI284" i="7"/>
  <c r="BH284" i="7"/>
  <c r="BG284" i="7"/>
  <c r="BF284" i="7"/>
  <c r="AA284" i="7"/>
  <c r="Y284" i="7"/>
  <c r="W284" i="7"/>
  <c r="BK284" i="7"/>
  <c r="N284" i="7"/>
  <c r="BE284" i="7" s="1"/>
  <c r="BI283" i="7"/>
  <c r="BH283" i="7"/>
  <c r="BG283" i="7"/>
  <c r="BF283" i="7"/>
  <c r="AA283" i="7"/>
  <c r="Y283" i="7"/>
  <c r="W283" i="7"/>
  <c r="BK283" i="7"/>
  <c r="N283" i="7"/>
  <c r="BE283" i="7"/>
  <c r="BI282" i="7"/>
  <c r="BH282" i="7"/>
  <c r="BG282" i="7"/>
  <c r="BF282" i="7"/>
  <c r="AA282" i="7"/>
  <c r="Y282" i="7"/>
  <c r="W282" i="7"/>
  <c r="BK282" i="7"/>
  <c r="N282" i="7"/>
  <c r="BE282" i="7"/>
  <c r="BI281" i="7"/>
  <c r="BH281" i="7"/>
  <c r="BG281" i="7"/>
  <c r="BF281" i="7"/>
  <c r="AA281" i="7"/>
  <c r="Y281" i="7"/>
  <c r="W281" i="7"/>
  <c r="BK281" i="7"/>
  <c r="N281" i="7"/>
  <c r="BE281" i="7"/>
  <c r="BI280" i="7"/>
  <c r="BH280" i="7"/>
  <c r="BG280" i="7"/>
  <c r="BF280" i="7"/>
  <c r="AA280" i="7"/>
  <c r="Y280" i="7"/>
  <c r="W280" i="7"/>
  <c r="BK280" i="7"/>
  <c r="N280" i="7"/>
  <c r="BE280" i="7"/>
  <c r="BI279" i="7"/>
  <c r="BH279" i="7"/>
  <c r="BG279" i="7"/>
  <c r="BF279" i="7"/>
  <c r="AA279" i="7"/>
  <c r="Y279" i="7"/>
  <c r="W279" i="7"/>
  <c r="BK279" i="7"/>
  <c r="N279" i="7"/>
  <c r="BE279" i="7"/>
  <c r="BI278" i="7"/>
  <c r="BH278" i="7"/>
  <c r="BG278" i="7"/>
  <c r="BF278" i="7"/>
  <c r="AA278" i="7"/>
  <c r="Y278" i="7"/>
  <c r="W278" i="7"/>
  <c r="BK278" i="7"/>
  <c r="N278" i="7"/>
  <c r="BE278" i="7" s="1"/>
  <c r="BI277" i="7"/>
  <c r="BH277" i="7"/>
  <c r="BG277" i="7"/>
  <c r="BF277" i="7"/>
  <c r="AA277" i="7"/>
  <c r="Y277" i="7"/>
  <c r="Y274" i="7" s="1"/>
  <c r="W277" i="7"/>
  <c r="BK277" i="7"/>
  <c r="N277" i="7"/>
  <c r="BE277" i="7"/>
  <c r="BI276" i="7"/>
  <c r="BH276" i="7"/>
  <c r="BG276" i="7"/>
  <c r="BF276" i="7"/>
  <c r="AA276" i="7"/>
  <c r="Y276" i="7"/>
  <c r="W276" i="7"/>
  <c r="BK276" i="7"/>
  <c r="N276" i="7"/>
  <c r="BE276" i="7" s="1"/>
  <c r="BI275" i="7"/>
  <c r="BH275" i="7"/>
  <c r="BG275" i="7"/>
  <c r="BF275" i="7"/>
  <c r="AA275" i="7"/>
  <c r="AA274" i="7"/>
  <c r="Y275" i="7"/>
  <c r="W275" i="7"/>
  <c r="W274" i="7"/>
  <c r="BK275" i="7"/>
  <c r="N275" i="7"/>
  <c r="BE275" i="7" s="1"/>
  <c r="BI273" i="7"/>
  <c r="BH273" i="7"/>
  <c r="BG273" i="7"/>
  <c r="BF273" i="7"/>
  <c r="AA273" i="7"/>
  <c r="Y273" i="7"/>
  <c r="W273" i="7"/>
  <c r="BK273" i="7"/>
  <c r="N273" i="7"/>
  <c r="BE273" i="7" s="1"/>
  <c r="BI272" i="7"/>
  <c r="BH272" i="7"/>
  <c r="BG272" i="7"/>
  <c r="BF272" i="7"/>
  <c r="AA272" i="7"/>
  <c r="Y272" i="7"/>
  <c r="W272" i="7"/>
  <c r="BK272" i="7"/>
  <c r="N272" i="7"/>
  <c r="BE272" i="7"/>
  <c r="BI271" i="7"/>
  <c r="BH271" i="7"/>
  <c r="BG271" i="7"/>
  <c r="BF271" i="7"/>
  <c r="AA271" i="7"/>
  <c r="Y271" i="7"/>
  <c r="W271" i="7"/>
  <c r="BK271" i="7"/>
  <c r="N271" i="7"/>
  <c r="BE271" i="7" s="1"/>
  <c r="BI270" i="7"/>
  <c r="BH270" i="7"/>
  <c r="BG270" i="7"/>
  <c r="BF270" i="7"/>
  <c r="AA270" i="7"/>
  <c r="Y270" i="7"/>
  <c r="W270" i="7"/>
  <c r="BK270" i="7"/>
  <c r="N270" i="7"/>
  <c r="BE270" i="7"/>
  <c r="BI269" i="7"/>
  <c r="BH269" i="7"/>
  <c r="BG269" i="7"/>
  <c r="BF269" i="7"/>
  <c r="AA269" i="7"/>
  <c r="Y269" i="7"/>
  <c r="W269" i="7"/>
  <c r="BK269" i="7"/>
  <c r="N269" i="7"/>
  <c r="BE269" i="7" s="1"/>
  <c r="BI268" i="7"/>
  <c r="BH268" i="7"/>
  <c r="BG268" i="7"/>
  <c r="BF268" i="7"/>
  <c r="AA268" i="7"/>
  <c r="Y268" i="7"/>
  <c r="W268" i="7"/>
  <c r="BK268" i="7"/>
  <c r="N268" i="7"/>
  <c r="BE268" i="7"/>
  <c r="BI267" i="7"/>
  <c r="BH267" i="7"/>
  <c r="BG267" i="7"/>
  <c r="BF267" i="7"/>
  <c r="AA267" i="7"/>
  <c r="Y267" i="7"/>
  <c r="W267" i="7"/>
  <c r="BK267" i="7"/>
  <c r="N267" i="7"/>
  <c r="BE267" i="7" s="1"/>
  <c r="BI266" i="7"/>
  <c r="BH266" i="7"/>
  <c r="BG266" i="7"/>
  <c r="BF266" i="7"/>
  <c r="AA266" i="7"/>
  <c r="Y266" i="7"/>
  <c r="W266" i="7"/>
  <c r="BK266" i="7"/>
  <c r="N266" i="7"/>
  <c r="BE266" i="7"/>
  <c r="BI265" i="7"/>
  <c r="BH265" i="7"/>
  <c r="BG265" i="7"/>
  <c r="BF265" i="7"/>
  <c r="AA265" i="7"/>
  <c r="Y265" i="7"/>
  <c r="W265" i="7"/>
  <c r="BK265" i="7"/>
  <c r="N265" i="7"/>
  <c r="BE265" i="7" s="1"/>
  <c r="BI264" i="7"/>
  <c r="BH264" i="7"/>
  <c r="BG264" i="7"/>
  <c r="BF264" i="7"/>
  <c r="AA264" i="7"/>
  <c r="Y264" i="7"/>
  <c r="W264" i="7"/>
  <c r="BK264" i="7"/>
  <c r="N264" i="7"/>
  <c r="BE264" i="7"/>
  <c r="BI263" i="7"/>
  <c r="BH263" i="7"/>
  <c r="BG263" i="7"/>
  <c r="BF263" i="7"/>
  <c r="AA263" i="7"/>
  <c r="Y263" i="7"/>
  <c r="W263" i="7"/>
  <c r="BK263" i="7"/>
  <c r="N263" i="7"/>
  <c r="BE263" i="7" s="1"/>
  <c r="BI262" i="7"/>
  <c r="BH262" i="7"/>
  <c r="BG262" i="7"/>
  <c r="BF262" i="7"/>
  <c r="AA262" i="7"/>
  <c r="Y262" i="7"/>
  <c r="W262" i="7"/>
  <c r="BK262" i="7"/>
  <c r="N262" i="7"/>
  <c r="BE262" i="7" s="1"/>
  <c r="BI261" i="7"/>
  <c r="BH261" i="7"/>
  <c r="BG261" i="7"/>
  <c r="BF261" i="7"/>
  <c r="AA261" i="7"/>
  <c r="Y261" i="7"/>
  <c r="W261" i="7"/>
  <c r="BK261" i="7"/>
  <c r="N261" i="7"/>
  <c r="BE261" i="7"/>
  <c r="BI260" i="7"/>
  <c r="BH260" i="7"/>
  <c r="BG260" i="7"/>
  <c r="BF260" i="7"/>
  <c r="AA260" i="7"/>
  <c r="Y260" i="7"/>
  <c r="W260" i="7"/>
  <c r="BK260" i="7"/>
  <c r="N260" i="7"/>
  <c r="BE260" i="7"/>
  <c r="BI259" i="7"/>
  <c r="BH259" i="7"/>
  <c r="BG259" i="7"/>
  <c r="BF259" i="7"/>
  <c r="AA259" i="7"/>
  <c r="Y259" i="7"/>
  <c r="W259" i="7"/>
  <c r="BK259" i="7"/>
  <c r="N259" i="7"/>
  <c r="BE259" i="7"/>
  <c r="BI258" i="7"/>
  <c r="BH258" i="7"/>
  <c r="BG258" i="7"/>
  <c r="BF258" i="7"/>
  <c r="AA258" i="7"/>
  <c r="Y258" i="7"/>
  <c r="W258" i="7"/>
  <c r="BK258" i="7"/>
  <c r="N258" i="7"/>
  <c r="BE258" i="7" s="1"/>
  <c r="BI257" i="7"/>
  <c r="BH257" i="7"/>
  <c r="BG257" i="7"/>
  <c r="BF257" i="7"/>
  <c r="AA257" i="7"/>
  <c r="Y257" i="7"/>
  <c r="W257" i="7"/>
  <c r="BK257" i="7"/>
  <c r="N257" i="7"/>
  <c r="BE257" i="7"/>
  <c r="BI256" i="7"/>
  <c r="BH256" i="7"/>
  <c r="BG256" i="7"/>
  <c r="BF256" i="7"/>
  <c r="AA256" i="7"/>
  <c r="Y256" i="7"/>
  <c r="W256" i="7"/>
  <c r="BK256" i="7"/>
  <c r="N256" i="7"/>
  <c r="BE256" i="7"/>
  <c r="BI255" i="7"/>
  <c r="BH255" i="7"/>
  <c r="BG255" i="7"/>
  <c r="BF255" i="7"/>
  <c r="AA255" i="7"/>
  <c r="Y255" i="7"/>
  <c r="W255" i="7"/>
  <c r="BK255" i="7"/>
  <c r="N255" i="7"/>
  <c r="BE255" i="7"/>
  <c r="BI254" i="7"/>
  <c r="BH254" i="7"/>
  <c r="BG254" i="7"/>
  <c r="BF254" i="7"/>
  <c r="AA254" i="7"/>
  <c r="Y254" i="7"/>
  <c r="W254" i="7"/>
  <c r="BK254" i="7"/>
  <c r="N254" i="7"/>
  <c r="BE254" i="7"/>
  <c r="BI253" i="7"/>
  <c r="BH253" i="7"/>
  <c r="BG253" i="7"/>
  <c r="BF253" i="7"/>
  <c r="AA253" i="7"/>
  <c r="Y253" i="7"/>
  <c r="W253" i="7"/>
  <c r="BK253" i="7"/>
  <c r="N253" i="7"/>
  <c r="BE253" i="7" s="1"/>
  <c r="BI252" i="7"/>
  <c r="BH252" i="7"/>
  <c r="BG252" i="7"/>
  <c r="BF252" i="7"/>
  <c r="AA252" i="7"/>
  <c r="Y252" i="7"/>
  <c r="W252" i="7"/>
  <c r="BK252" i="7"/>
  <c r="N252" i="7"/>
  <c r="BE252" i="7"/>
  <c r="BI251" i="7"/>
  <c r="BH251" i="7"/>
  <c r="BG251" i="7"/>
  <c r="BF251" i="7"/>
  <c r="AA251" i="7"/>
  <c r="Y251" i="7"/>
  <c r="W251" i="7"/>
  <c r="BK251" i="7"/>
  <c r="N251" i="7"/>
  <c r="BE251" i="7" s="1"/>
  <c r="BI250" i="7"/>
  <c r="BH250" i="7"/>
  <c r="BG250" i="7"/>
  <c r="BF250" i="7"/>
  <c r="AA250" i="7"/>
  <c r="Y250" i="7"/>
  <c r="W250" i="7"/>
  <c r="BK250" i="7"/>
  <c r="N250" i="7"/>
  <c r="BE250" i="7"/>
  <c r="BI249" i="7"/>
  <c r="BH249" i="7"/>
  <c r="BG249" i="7"/>
  <c r="BF249" i="7"/>
  <c r="AA249" i="7"/>
  <c r="Y249" i="7"/>
  <c r="W249" i="7"/>
  <c r="BK249" i="7"/>
  <c r="N249" i="7"/>
  <c r="BE249" i="7" s="1"/>
  <c r="BI248" i="7"/>
  <c r="BH248" i="7"/>
  <c r="BG248" i="7"/>
  <c r="BF248" i="7"/>
  <c r="AA248" i="7"/>
  <c r="Y248" i="7"/>
  <c r="W248" i="7"/>
  <c r="BK248" i="7"/>
  <c r="N248" i="7"/>
  <c r="BE248" i="7"/>
  <c r="BI247" i="7"/>
  <c r="BH247" i="7"/>
  <c r="BG247" i="7"/>
  <c r="BF247" i="7"/>
  <c r="AA247" i="7"/>
  <c r="Y247" i="7"/>
  <c r="W247" i="7"/>
  <c r="BK247" i="7"/>
  <c r="N247" i="7"/>
  <c r="BE247" i="7" s="1"/>
  <c r="BI246" i="7"/>
  <c r="BH246" i="7"/>
  <c r="BG246" i="7"/>
  <c r="BF246" i="7"/>
  <c r="AA246" i="7"/>
  <c r="AA245" i="7"/>
  <c r="Y246" i="7"/>
  <c r="Y245" i="7"/>
  <c r="W246" i="7"/>
  <c r="W245" i="7"/>
  <c r="BK246" i="7"/>
  <c r="N246" i="7"/>
  <c r="BE246" i="7" s="1"/>
  <c r="BI244" i="7"/>
  <c r="BH244" i="7"/>
  <c r="BG244" i="7"/>
  <c r="BF244" i="7"/>
  <c r="AA244" i="7"/>
  <c r="Y244" i="7"/>
  <c r="W244" i="7"/>
  <c r="BK244" i="7"/>
  <c r="N244" i="7"/>
  <c r="BE244" i="7"/>
  <c r="BI243" i="7"/>
  <c r="BH243" i="7"/>
  <c r="BG243" i="7"/>
  <c r="BF243" i="7"/>
  <c r="AA243" i="7"/>
  <c r="Y243" i="7"/>
  <c r="W243" i="7"/>
  <c r="BK243" i="7"/>
  <c r="N243" i="7"/>
  <c r="BE243" i="7"/>
  <c r="BI242" i="7"/>
  <c r="BH242" i="7"/>
  <c r="BG242" i="7"/>
  <c r="BF242" i="7"/>
  <c r="AA242" i="7"/>
  <c r="Y242" i="7"/>
  <c r="W242" i="7"/>
  <c r="BK242" i="7"/>
  <c r="N242" i="7"/>
  <c r="BE242" i="7"/>
  <c r="BI241" i="7"/>
  <c r="BH241" i="7"/>
  <c r="BG241" i="7"/>
  <c r="BF241" i="7"/>
  <c r="AA241" i="7"/>
  <c r="Y241" i="7"/>
  <c r="W241" i="7"/>
  <c r="BK241" i="7"/>
  <c r="N241" i="7"/>
  <c r="BE241" i="7"/>
  <c r="BI240" i="7"/>
  <c r="BH240" i="7"/>
  <c r="BG240" i="7"/>
  <c r="BF240" i="7"/>
  <c r="AA240" i="7"/>
  <c r="Y240" i="7"/>
  <c r="W240" i="7"/>
  <c r="BK240" i="7"/>
  <c r="N240" i="7"/>
  <c r="BE240" i="7"/>
  <c r="BI239" i="7"/>
  <c r="BH239" i="7"/>
  <c r="BG239" i="7"/>
  <c r="BF239" i="7"/>
  <c r="AA239" i="7"/>
  <c r="Y239" i="7"/>
  <c r="W239" i="7"/>
  <c r="BK239" i="7"/>
  <c r="N239" i="7"/>
  <c r="BE239" i="7"/>
  <c r="BI238" i="7"/>
  <c r="BH238" i="7"/>
  <c r="BG238" i="7"/>
  <c r="BF238" i="7"/>
  <c r="AA238" i="7"/>
  <c r="Y238" i="7"/>
  <c r="W238" i="7"/>
  <c r="BK238" i="7"/>
  <c r="N238" i="7"/>
  <c r="BE238" i="7"/>
  <c r="BI237" i="7"/>
  <c r="BH237" i="7"/>
  <c r="BG237" i="7"/>
  <c r="BF237" i="7"/>
  <c r="AA237" i="7"/>
  <c r="Y237" i="7"/>
  <c r="W237" i="7"/>
  <c r="BK237" i="7"/>
  <c r="N237" i="7"/>
  <c r="BE237" i="7"/>
  <c r="BI236" i="7"/>
  <c r="BH236" i="7"/>
  <c r="BG236" i="7"/>
  <c r="BF236" i="7"/>
  <c r="AA236" i="7"/>
  <c r="Y236" i="7"/>
  <c r="W236" i="7"/>
  <c r="BK236" i="7"/>
  <c r="N236" i="7"/>
  <c r="BE236" i="7"/>
  <c r="BI235" i="7"/>
  <c r="BH235" i="7"/>
  <c r="BG235" i="7"/>
  <c r="BF235" i="7"/>
  <c r="AA235" i="7"/>
  <c r="Y235" i="7"/>
  <c r="W235" i="7"/>
  <c r="BK235" i="7"/>
  <c r="N235" i="7"/>
  <c r="BE235" i="7"/>
  <c r="BI234" i="7"/>
  <c r="BH234" i="7"/>
  <c r="BG234" i="7"/>
  <c r="BF234" i="7"/>
  <c r="AA234" i="7"/>
  <c r="Y234" i="7"/>
  <c r="W234" i="7"/>
  <c r="BK234" i="7"/>
  <c r="N234" i="7"/>
  <c r="BE234" i="7"/>
  <c r="BI233" i="7"/>
  <c r="BH233" i="7"/>
  <c r="BG233" i="7"/>
  <c r="BF233" i="7"/>
  <c r="AA233" i="7"/>
  <c r="Y233" i="7"/>
  <c r="W233" i="7"/>
  <c r="BK233" i="7"/>
  <c r="N233" i="7"/>
  <c r="BE233" i="7"/>
  <c r="BI232" i="7"/>
  <c r="BH232" i="7"/>
  <c r="BG232" i="7"/>
  <c r="BF232" i="7"/>
  <c r="AA232" i="7"/>
  <c r="Y232" i="7"/>
  <c r="W232" i="7"/>
  <c r="BK232" i="7"/>
  <c r="N232" i="7"/>
  <c r="BE232" i="7"/>
  <c r="BI231" i="7"/>
  <c r="BH231" i="7"/>
  <c r="BG231" i="7"/>
  <c r="BF231" i="7"/>
  <c r="AA231" i="7"/>
  <c r="Y231" i="7"/>
  <c r="W231" i="7"/>
  <c r="BK231" i="7"/>
  <c r="N231" i="7"/>
  <c r="BE231" i="7"/>
  <c r="BI230" i="7"/>
  <c r="BH230" i="7"/>
  <c r="BG230" i="7"/>
  <c r="BF230" i="7"/>
  <c r="AA230" i="7"/>
  <c r="Y230" i="7"/>
  <c r="W230" i="7"/>
  <c r="BK230" i="7"/>
  <c r="N230" i="7"/>
  <c r="BE230" i="7"/>
  <c r="BI229" i="7"/>
  <c r="BH229" i="7"/>
  <c r="BG229" i="7"/>
  <c r="BF229" i="7"/>
  <c r="AA229" i="7"/>
  <c r="Y229" i="7"/>
  <c r="W229" i="7"/>
  <c r="BK229" i="7"/>
  <c r="N229" i="7"/>
  <c r="BE229" i="7"/>
  <c r="BI228" i="7"/>
  <c r="BH228" i="7"/>
  <c r="BG228" i="7"/>
  <c r="BF228" i="7"/>
  <c r="AA228" i="7"/>
  <c r="Y228" i="7"/>
  <c r="W228" i="7"/>
  <c r="BK228" i="7"/>
  <c r="N228" i="7"/>
  <c r="BE228" i="7"/>
  <c r="BI227" i="7"/>
  <c r="BH227" i="7"/>
  <c r="BG227" i="7"/>
  <c r="BF227" i="7"/>
  <c r="AA227" i="7"/>
  <c r="Y227" i="7"/>
  <c r="W227" i="7"/>
  <c r="BK227" i="7"/>
  <c r="N227" i="7"/>
  <c r="BE227" i="7"/>
  <c r="BI226" i="7"/>
  <c r="BH226" i="7"/>
  <c r="BG226" i="7"/>
  <c r="BF226" i="7"/>
  <c r="AA226" i="7"/>
  <c r="Y226" i="7"/>
  <c r="W226" i="7"/>
  <c r="BK226" i="7"/>
  <c r="N226" i="7"/>
  <c r="BE226" i="7"/>
  <c r="BI225" i="7"/>
  <c r="BH225" i="7"/>
  <c r="BG225" i="7"/>
  <c r="BF225" i="7"/>
  <c r="AA225" i="7"/>
  <c r="Y225" i="7"/>
  <c r="W225" i="7"/>
  <c r="BK225" i="7"/>
  <c r="N225" i="7"/>
  <c r="BE225" i="7"/>
  <c r="BI224" i="7"/>
  <c r="BH224" i="7"/>
  <c r="BG224" i="7"/>
  <c r="BF224" i="7"/>
  <c r="AA224" i="7"/>
  <c r="Y224" i="7"/>
  <c r="W224" i="7"/>
  <c r="BK224" i="7"/>
  <c r="N224" i="7"/>
  <c r="BE224" i="7"/>
  <c r="BI223" i="7"/>
  <c r="BH223" i="7"/>
  <c r="BG223" i="7"/>
  <c r="BF223" i="7"/>
  <c r="AA223" i="7"/>
  <c r="Y223" i="7"/>
  <c r="W223" i="7"/>
  <c r="BK223" i="7"/>
  <c r="N223" i="7"/>
  <c r="BE223" i="7"/>
  <c r="BI222" i="7"/>
  <c r="BH222" i="7"/>
  <c r="BG222" i="7"/>
  <c r="BF222" i="7"/>
  <c r="AA222" i="7"/>
  <c r="Y222" i="7"/>
  <c r="W222" i="7"/>
  <c r="BK222" i="7"/>
  <c r="N222" i="7"/>
  <c r="BE222" i="7"/>
  <c r="BI221" i="7"/>
  <c r="BH221" i="7"/>
  <c r="BG221" i="7"/>
  <c r="BF221" i="7"/>
  <c r="AA221" i="7"/>
  <c r="Y221" i="7"/>
  <c r="W221" i="7"/>
  <c r="BK221" i="7"/>
  <c r="N221" i="7"/>
  <c r="BE221" i="7"/>
  <c r="BI220" i="7"/>
  <c r="BH220" i="7"/>
  <c r="BG220" i="7"/>
  <c r="BF220" i="7"/>
  <c r="AA220" i="7"/>
  <c r="Y220" i="7"/>
  <c r="W220" i="7"/>
  <c r="BK220" i="7"/>
  <c r="N220" i="7"/>
  <c r="BE220" i="7" s="1"/>
  <c r="BI219" i="7"/>
  <c r="BH219" i="7"/>
  <c r="BG219" i="7"/>
  <c r="BF219" i="7"/>
  <c r="AA219" i="7"/>
  <c r="Y219" i="7"/>
  <c r="W219" i="7"/>
  <c r="BK219" i="7"/>
  <c r="N219" i="7"/>
  <c r="BE219" i="7"/>
  <c r="BI218" i="7"/>
  <c r="BH218" i="7"/>
  <c r="BG218" i="7"/>
  <c r="BF218" i="7"/>
  <c r="AA218" i="7"/>
  <c r="Y218" i="7"/>
  <c r="W218" i="7"/>
  <c r="BK218" i="7"/>
  <c r="N218" i="7"/>
  <c r="BE218" i="7"/>
  <c r="BI217" i="7"/>
  <c r="BH217" i="7"/>
  <c r="BG217" i="7"/>
  <c r="BF217" i="7"/>
  <c r="AA217" i="7"/>
  <c r="Y217" i="7"/>
  <c r="W217" i="7"/>
  <c r="BK217" i="7"/>
  <c r="N217" i="7"/>
  <c r="BE217" i="7"/>
  <c r="BI216" i="7"/>
  <c r="BH216" i="7"/>
  <c r="BG216" i="7"/>
  <c r="BF216" i="7"/>
  <c r="AA216" i="7"/>
  <c r="Y216" i="7"/>
  <c r="W216" i="7"/>
  <c r="BK216" i="7"/>
  <c r="N216" i="7"/>
  <c r="BE216" i="7"/>
  <c r="BI215" i="7"/>
  <c r="BH215" i="7"/>
  <c r="BG215" i="7"/>
  <c r="BF215" i="7"/>
  <c r="AA215" i="7"/>
  <c r="Y215" i="7"/>
  <c r="W215" i="7"/>
  <c r="BK215" i="7"/>
  <c r="N215" i="7"/>
  <c r="BE215" i="7"/>
  <c r="BI214" i="7"/>
  <c r="BH214" i="7"/>
  <c r="BG214" i="7"/>
  <c r="BF214" i="7"/>
  <c r="AA214" i="7"/>
  <c r="Y214" i="7"/>
  <c r="W214" i="7"/>
  <c r="BK214" i="7"/>
  <c r="N214" i="7"/>
  <c r="BE214" i="7"/>
  <c r="BI213" i="7"/>
  <c r="BH213" i="7"/>
  <c r="BG213" i="7"/>
  <c r="BF213" i="7"/>
  <c r="AA213" i="7"/>
  <c r="Y213" i="7"/>
  <c r="W213" i="7"/>
  <c r="BK213" i="7"/>
  <c r="N213" i="7"/>
  <c r="BE213" i="7"/>
  <c r="BI212" i="7"/>
  <c r="BH212" i="7"/>
  <c r="BG212" i="7"/>
  <c r="BF212" i="7"/>
  <c r="AA212" i="7"/>
  <c r="Y212" i="7"/>
  <c r="W212" i="7"/>
  <c r="BK212" i="7"/>
  <c r="N212" i="7"/>
  <c r="BE212" i="7"/>
  <c r="BI211" i="7"/>
  <c r="BH211" i="7"/>
  <c r="BG211" i="7"/>
  <c r="BF211" i="7"/>
  <c r="AA211" i="7"/>
  <c r="Y211" i="7"/>
  <c r="W211" i="7"/>
  <c r="BK211" i="7"/>
  <c r="N211" i="7"/>
  <c r="BE211" i="7"/>
  <c r="BI210" i="7"/>
  <c r="BH210" i="7"/>
  <c r="BG210" i="7"/>
  <c r="BF210" i="7"/>
  <c r="AA210" i="7"/>
  <c r="Y210" i="7"/>
  <c r="W210" i="7"/>
  <c r="BK210" i="7"/>
  <c r="N210" i="7"/>
  <c r="BE210" i="7"/>
  <c r="BI209" i="7"/>
  <c r="BH209" i="7"/>
  <c r="BG209" i="7"/>
  <c r="BF209" i="7"/>
  <c r="AA209" i="7"/>
  <c r="Y209" i="7"/>
  <c r="Y205" i="7" s="1"/>
  <c r="W209" i="7"/>
  <c r="BK209" i="7"/>
  <c r="N209" i="7"/>
  <c r="BE209" i="7"/>
  <c r="BI208" i="7"/>
  <c r="BH208" i="7"/>
  <c r="BG208" i="7"/>
  <c r="BF208" i="7"/>
  <c r="AA208" i="7"/>
  <c r="Y208" i="7"/>
  <c r="W208" i="7"/>
  <c r="BK208" i="7"/>
  <c r="N208" i="7"/>
  <c r="BE208" i="7"/>
  <c r="BI206" i="7"/>
  <c r="BH206" i="7"/>
  <c r="BG206" i="7"/>
  <c r="BF206" i="7"/>
  <c r="AA206" i="7"/>
  <c r="AA205" i="7"/>
  <c r="Y206" i="7"/>
  <c r="W206" i="7"/>
  <c r="W205" i="7"/>
  <c r="BK206" i="7"/>
  <c r="N206" i="7"/>
  <c r="BE206" i="7" s="1"/>
  <c r="BI204" i="7"/>
  <c r="BH204" i="7"/>
  <c r="BG204" i="7"/>
  <c r="BF204" i="7"/>
  <c r="AA204" i="7"/>
  <c r="Y204" i="7"/>
  <c r="W204" i="7"/>
  <c r="BK204" i="7"/>
  <c r="N204" i="7"/>
  <c r="BE204" i="7"/>
  <c r="BI203" i="7"/>
  <c r="BH203" i="7"/>
  <c r="BG203" i="7"/>
  <c r="BF203" i="7"/>
  <c r="AA203" i="7"/>
  <c r="Y203" i="7"/>
  <c r="W203" i="7"/>
  <c r="BK203" i="7"/>
  <c r="N203" i="7"/>
  <c r="BE203" i="7" s="1"/>
  <c r="BI202" i="7"/>
  <c r="BH202" i="7"/>
  <c r="BG202" i="7"/>
  <c r="BF202" i="7"/>
  <c r="AA202" i="7"/>
  <c r="Y202" i="7"/>
  <c r="W202" i="7"/>
  <c r="BK202" i="7"/>
  <c r="N202" i="7"/>
  <c r="BE202" i="7" s="1"/>
  <c r="BI201" i="7"/>
  <c r="BH201" i="7"/>
  <c r="BG201" i="7"/>
  <c r="BF201" i="7"/>
  <c r="AA201" i="7"/>
  <c r="Y201" i="7"/>
  <c r="W201" i="7"/>
  <c r="BK201" i="7"/>
  <c r="N201" i="7"/>
  <c r="BE201" i="7" s="1"/>
  <c r="BI200" i="7"/>
  <c r="BH200" i="7"/>
  <c r="BG200" i="7"/>
  <c r="BF200" i="7"/>
  <c r="AA200" i="7"/>
  <c r="Y200" i="7"/>
  <c r="W200" i="7"/>
  <c r="BK200" i="7"/>
  <c r="N200" i="7"/>
  <c r="BE200" i="7" s="1"/>
  <c r="BI199" i="7"/>
  <c r="BH199" i="7"/>
  <c r="BG199" i="7"/>
  <c r="BF199" i="7"/>
  <c r="AA199" i="7"/>
  <c r="Y199" i="7"/>
  <c r="W199" i="7"/>
  <c r="BK199" i="7"/>
  <c r="N199" i="7"/>
  <c r="BE199" i="7"/>
  <c r="BI198" i="7"/>
  <c r="BH198" i="7"/>
  <c r="BG198" i="7"/>
  <c r="BF198" i="7"/>
  <c r="AA198" i="7"/>
  <c r="Y198" i="7"/>
  <c r="W198" i="7"/>
  <c r="BK198" i="7"/>
  <c r="N198" i="7"/>
  <c r="BE198" i="7" s="1"/>
  <c r="BI197" i="7"/>
  <c r="BH197" i="7"/>
  <c r="BG197" i="7"/>
  <c r="BF197" i="7"/>
  <c r="AA197" i="7"/>
  <c r="Y197" i="7"/>
  <c r="W197" i="7"/>
  <c r="BK197" i="7"/>
  <c r="N197" i="7"/>
  <c r="BE197" i="7" s="1"/>
  <c r="BI196" i="7"/>
  <c r="BH196" i="7"/>
  <c r="BG196" i="7"/>
  <c r="BF196" i="7"/>
  <c r="AA196" i="7"/>
  <c r="Y196" i="7"/>
  <c r="W196" i="7"/>
  <c r="BK196" i="7"/>
  <c r="N196" i="7"/>
  <c r="BE196" i="7"/>
  <c r="BI195" i="7"/>
  <c r="BH195" i="7"/>
  <c r="BG195" i="7"/>
  <c r="BF195" i="7"/>
  <c r="AA195" i="7"/>
  <c r="Y195" i="7"/>
  <c r="W195" i="7"/>
  <c r="BK195" i="7"/>
  <c r="N195" i="7"/>
  <c r="BE195" i="7"/>
  <c r="BI194" i="7"/>
  <c r="BH194" i="7"/>
  <c r="BG194" i="7"/>
  <c r="BF194" i="7"/>
  <c r="AA194" i="7"/>
  <c r="Y194" i="7"/>
  <c r="W194" i="7"/>
  <c r="BK194" i="7"/>
  <c r="N194" i="7"/>
  <c r="BE194" i="7"/>
  <c r="BI193" i="7"/>
  <c r="BH193" i="7"/>
  <c r="BG193" i="7"/>
  <c r="BF193" i="7"/>
  <c r="AA193" i="7"/>
  <c r="Y193" i="7"/>
  <c r="W193" i="7"/>
  <c r="BK193" i="7"/>
  <c r="N193" i="7"/>
  <c r="BE193" i="7"/>
  <c r="BI192" i="7"/>
  <c r="BH192" i="7"/>
  <c r="BG192" i="7"/>
  <c r="BF192" i="7"/>
  <c r="AA192" i="7"/>
  <c r="Y192" i="7"/>
  <c r="W192" i="7"/>
  <c r="BK192" i="7"/>
  <c r="N192" i="7"/>
  <c r="BE192" i="7" s="1"/>
  <c r="BI191" i="7"/>
  <c r="BH191" i="7"/>
  <c r="BG191" i="7"/>
  <c r="BF191" i="7"/>
  <c r="AA191" i="7"/>
  <c r="Y191" i="7"/>
  <c r="W191" i="7"/>
  <c r="BK191" i="7"/>
  <c r="N191" i="7"/>
  <c r="BE191" i="7" s="1"/>
  <c r="BI190" i="7"/>
  <c r="BH190" i="7"/>
  <c r="BG190" i="7"/>
  <c r="BF190" i="7"/>
  <c r="AA190" i="7"/>
  <c r="Y190" i="7"/>
  <c r="W190" i="7"/>
  <c r="BK190" i="7"/>
  <c r="N190" i="7"/>
  <c r="BE190" i="7" s="1"/>
  <c r="BI189" i="7"/>
  <c r="BH189" i="7"/>
  <c r="BG189" i="7"/>
  <c r="BF189" i="7"/>
  <c r="AA189" i="7"/>
  <c r="Y189" i="7"/>
  <c r="W189" i="7"/>
  <c r="BK189" i="7"/>
  <c r="N189" i="7"/>
  <c r="BE189" i="7" s="1"/>
  <c r="BI188" i="7"/>
  <c r="BH188" i="7"/>
  <c r="BG188" i="7"/>
  <c r="BF188" i="7"/>
  <c r="AA188" i="7"/>
  <c r="Y188" i="7"/>
  <c r="W188" i="7"/>
  <c r="BK188" i="7"/>
  <c r="N188" i="7"/>
  <c r="BE188" i="7" s="1"/>
  <c r="BI187" i="7"/>
  <c r="BH187" i="7"/>
  <c r="BG187" i="7"/>
  <c r="BF187" i="7"/>
  <c r="AA187" i="7"/>
  <c r="Y187" i="7"/>
  <c r="W187" i="7"/>
  <c r="BK187" i="7"/>
  <c r="N187" i="7"/>
  <c r="BE187" i="7"/>
  <c r="BI186" i="7"/>
  <c r="BH186" i="7"/>
  <c r="BG186" i="7"/>
  <c r="BF186" i="7"/>
  <c r="AA186" i="7"/>
  <c r="Y186" i="7"/>
  <c r="W186" i="7"/>
  <c r="BK186" i="7"/>
  <c r="N186" i="7"/>
  <c r="BE186" i="7"/>
  <c r="BI185" i="7"/>
  <c r="BH185" i="7"/>
  <c r="BG185" i="7"/>
  <c r="BF185" i="7"/>
  <c r="AA185" i="7"/>
  <c r="Y185" i="7"/>
  <c r="W185" i="7"/>
  <c r="BK185" i="7"/>
  <c r="N185" i="7"/>
  <c r="BE185" i="7"/>
  <c r="BI184" i="7"/>
  <c r="BH184" i="7"/>
  <c r="BG184" i="7"/>
  <c r="BF184" i="7"/>
  <c r="AA184" i="7"/>
  <c r="Y184" i="7"/>
  <c r="W184" i="7"/>
  <c r="BK184" i="7"/>
  <c r="N184" i="7"/>
  <c r="BE184" i="7" s="1"/>
  <c r="BI183" i="7"/>
  <c r="BH183" i="7"/>
  <c r="BG183" i="7"/>
  <c r="BF183" i="7"/>
  <c r="AA183" i="7"/>
  <c r="Y183" i="7"/>
  <c r="W183" i="7"/>
  <c r="BK183" i="7"/>
  <c r="N183" i="7"/>
  <c r="BE183" i="7"/>
  <c r="BI182" i="7"/>
  <c r="BH182" i="7"/>
  <c r="BG182" i="7"/>
  <c r="BF182" i="7"/>
  <c r="AA182" i="7"/>
  <c r="Y182" i="7"/>
  <c r="W182" i="7"/>
  <c r="BK182" i="7"/>
  <c r="N182" i="7"/>
  <c r="BE182" i="7" s="1"/>
  <c r="BI181" i="7"/>
  <c r="BH181" i="7"/>
  <c r="BG181" i="7"/>
  <c r="BF181" i="7"/>
  <c r="AA181" i="7"/>
  <c r="Y181" i="7"/>
  <c r="W181" i="7"/>
  <c r="BK181" i="7"/>
  <c r="N181" i="7"/>
  <c r="BE181" i="7"/>
  <c r="BI180" i="7"/>
  <c r="BH180" i="7"/>
  <c r="BG180" i="7"/>
  <c r="BF180" i="7"/>
  <c r="AA180" i="7"/>
  <c r="Y180" i="7"/>
  <c r="W180" i="7"/>
  <c r="BK180" i="7"/>
  <c r="N180" i="7"/>
  <c r="BE180" i="7" s="1"/>
  <c r="BI179" i="7"/>
  <c r="BH179" i="7"/>
  <c r="BG179" i="7"/>
  <c r="BF179" i="7"/>
  <c r="AA179" i="7"/>
  <c r="Y179" i="7"/>
  <c r="W179" i="7"/>
  <c r="BK179" i="7"/>
  <c r="N179" i="7"/>
  <c r="BE179" i="7"/>
  <c r="BI178" i="7"/>
  <c r="BH178" i="7"/>
  <c r="BG178" i="7"/>
  <c r="BF178" i="7"/>
  <c r="AA178" i="7"/>
  <c r="Y178" i="7"/>
  <c r="W178" i="7"/>
  <c r="BK178" i="7"/>
  <c r="N178" i="7"/>
  <c r="BE178" i="7"/>
  <c r="BI177" i="7"/>
  <c r="BH177" i="7"/>
  <c r="BG177" i="7"/>
  <c r="BF177" i="7"/>
  <c r="AA177" i="7"/>
  <c r="Y177" i="7"/>
  <c r="W177" i="7"/>
  <c r="BK177" i="7"/>
  <c r="N177" i="7"/>
  <c r="BE177" i="7"/>
  <c r="BI176" i="7"/>
  <c r="BH176" i="7"/>
  <c r="BG176" i="7"/>
  <c r="BF176" i="7"/>
  <c r="AA176" i="7"/>
  <c r="Y176" i="7"/>
  <c r="W176" i="7"/>
  <c r="BK176" i="7"/>
  <c r="N176" i="7"/>
  <c r="BE176" i="7" s="1"/>
  <c r="BI175" i="7"/>
  <c r="BH175" i="7"/>
  <c r="BG175" i="7"/>
  <c r="BF175" i="7"/>
  <c r="AA175" i="7"/>
  <c r="Y175" i="7"/>
  <c r="W175" i="7"/>
  <c r="BK175" i="7"/>
  <c r="N175" i="7"/>
  <c r="BE175" i="7"/>
  <c r="BI174" i="7"/>
  <c r="BH174" i="7"/>
  <c r="BG174" i="7"/>
  <c r="BF174" i="7"/>
  <c r="AA174" i="7"/>
  <c r="Y174" i="7"/>
  <c r="W174" i="7"/>
  <c r="BK174" i="7"/>
  <c r="N174" i="7"/>
  <c r="BE174" i="7"/>
  <c r="BI173" i="7"/>
  <c r="BH173" i="7"/>
  <c r="BG173" i="7"/>
  <c r="BF173" i="7"/>
  <c r="AA173" i="7"/>
  <c r="Y173" i="7"/>
  <c r="W173" i="7"/>
  <c r="BK173" i="7"/>
  <c r="N173" i="7"/>
  <c r="BE173" i="7"/>
  <c r="BI172" i="7"/>
  <c r="BH172" i="7"/>
  <c r="BG172" i="7"/>
  <c r="BF172" i="7"/>
  <c r="AA172" i="7"/>
  <c r="Y172" i="7"/>
  <c r="W172" i="7"/>
  <c r="BK172" i="7"/>
  <c r="N172" i="7"/>
  <c r="BE172" i="7" s="1"/>
  <c r="BI171" i="7"/>
  <c r="BH171" i="7"/>
  <c r="BG171" i="7"/>
  <c r="BF171" i="7"/>
  <c r="AA171" i="7"/>
  <c r="Y171" i="7"/>
  <c r="W171" i="7"/>
  <c r="BK171" i="7"/>
  <c r="N171" i="7"/>
  <c r="BE171" i="7"/>
  <c r="BI170" i="7"/>
  <c r="BH170" i="7"/>
  <c r="BG170" i="7"/>
  <c r="BF170" i="7"/>
  <c r="AA170" i="7"/>
  <c r="Y170" i="7"/>
  <c r="W170" i="7"/>
  <c r="BK170" i="7"/>
  <c r="N170" i="7"/>
  <c r="BE170" i="7" s="1"/>
  <c r="BI169" i="7"/>
  <c r="BH169" i="7"/>
  <c r="BG169" i="7"/>
  <c r="BF169" i="7"/>
  <c r="AA169" i="7"/>
  <c r="Y169" i="7"/>
  <c r="W169" i="7"/>
  <c r="BK169" i="7"/>
  <c r="N169" i="7"/>
  <c r="BE169" i="7"/>
  <c r="BI168" i="7"/>
  <c r="BH168" i="7"/>
  <c r="BG168" i="7"/>
  <c r="BF168" i="7"/>
  <c r="AA168" i="7"/>
  <c r="Y168" i="7"/>
  <c r="W168" i="7"/>
  <c r="BK168" i="7"/>
  <c r="N168" i="7"/>
  <c r="BE168" i="7" s="1"/>
  <c r="BI167" i="7"/>
  <c r="BH167" i="7"/>
  <c r="BG167" i="7"/>
  <c r="BF167" i="7"/>
  <c r="AA167" i="7"/>
  <c r="Y167" i="7"/>
  <c r="W167" i="7"/>
  <c r="BK167" i="7"/>
  <c r="N167" i="7"/>
  <c r="BE167" i="7"/>
  <c r="BI166" i="7"/>
  <c r="BH166" i="7"/>
  <c r="BG166" i="7"/>
  <c r="BF166" i="7"/>
  <c r="AA166" i="7"/>
  <c r="Y166" i="7"/>
  <c r="W166" i="7"/>
  <c r="BK166" i="7"/>
  <c r="N166" i="7"/>
  <c r="BE166" i="7" s="1"/>
  <c r="BI165" i="7"/>
  <c r="BH165" i="7"/>
  <c r="BG165" i="7"/>
  <c r="BF165" i="7"/>
  <c r="AA165" i="7"/>
  <c r="Y165" i="7"/>
  <c r="W165" i="7"/>
  <c r="BK165" i="7"/>
  <c r="N165" i="7"/>
  <c r="BE165" i="7"/>
  <c r="BI164" i="7"/>
  <c r="BH164" i="7"/>
  <c r="BG164" i="7"/>
  <c r="BF164" i="7"/>
  <c r="AA164" i="7"/>
  <c r="Y164" i="7"/>
  <c r="W164" i="7"/>
  <c r="BK164" i="7"/>
  <c r="N164" i="7"/>
  <c r="BE164" i="7" s="1"/>
  <c r="BI163" i="7"/>
  <c r="BH163" i="7"/>
  <c r="BG163" i="7"/>
  <c r="BF163" i="7"/>
  <c r="AA163" i="7"/>
  <c r="Y163" i="7"/>
  <c r="W163" i="7"/>
  <c r="BK163" i="7"/>
  <c r="N163" i="7"/>
  <c r="BE163" i="7"/>
  <c r="BI162" i="7"/>
  <c r="BH162" i="7"/>
  <c r="BG162" i="7"/>
  <c r="BF162" i="7"/>
  <c r="AA162" i="7"/>
  <c r="Y162" i="7"/>
  <c r="W162" i="7"/>
  <c r="BK162" i="7"/>
  <c r="N162" i="7"/>
  <c r="BE162" i="7"/>
  <c r="BI160" i="7"/>
  <c r="BH160" i="7"/>
  <c r="BG160" i="7"/>
  <c r="BF160" i="7"/>
  <c r="AA160" i="7"/>
  <c r="AA159" i="7"/>
  <c r="Y160" i="7"/>
  <c r="Y159" i="7"/>
  <c r="W160" i="7"/>
  <c r="W159" i="7"/>
  <c r="BK160" i="7"/>
  <c r="N160" i="7"/>
  <c r="BE160" i="7" s="1"/>
  <c r="BI158" i="7"/>
  <c r="BH158" i="7"/>
  <c r="BG158" i="7"/>
  <c r="BF158" i="7"/>
  <c r="AA158" i="7"/>
  <c r="Y158" i="7"/>
  <c r="W158" i="7"/>
  <c r="BK158" i="7"/>
  <c r="N158" i="7"/>
  <c r="BE158" i="7"/>
  <c r="BI157" i="7"/>
  <c r="BH157" i="7"/>
  <c r="BG157" i="7"/>
  <c r="BF157" i="7"/>
  <c r="AA157" i="7"/>
  <c r="Y157" i="7"/>
  <c r="W157" i="7"/>
  <c r="BK157" i="7"/>
  <c r="N157" i="7"/>
  <c r="BE157" i="7"/>
  <c r="BI156" i="7"/>
  <c r="BH156" i="7"/>
  <c r="BG156" i="7"/>
  <c r="BF156" i="7"/>
  <c r="AA156" i="7"/>
  <c r="Y156" i="7"/>
  <c r="W156" i="7"/>
  <c r="BK156" i="7"/>
  <c r="N156" i="7"/>
  <c r="BE156" i="7"/>
  <c r="BI155" i="7"/>
  <c r="BH155" i="7"/>
  <c r="BG155" i="7"/>
  <c r="BF155" i="7"/>
  <c r="AA155" i="7"/>
  <c r="Y155" i="7"/>
  <c r="W155" i="7"/>
  <c r="BK155" i="7"/>
  <c r="N155" i="7"/>
  <c r="BE155" i="7"/>
  <c r="BI154" i="7"/>
  <c r="BH154" i="7"/>
  <c r="BG154" i="7"/>
  <c r="BF154" i="7"/>
  <c r="AA154" i="7"/>
  <c r="Y154" i="7"/>
  <c r="W154" i="7"/>
  <c r="BK154" i="7"/>
  <c r="N154" i="7"/>
  <c r="BE154" i="7" s="1"/>
  <c r="BI153" i="7"/>
  <c r="BH153" i="7"/>
  <c r="BG153" i="7"/>
  <c r="BF153" i="7"/>
  <c r="AA153" i="7"/>
  <c r="Y153" i="7"/>
  <c r="W153" i="7"/>
  <c r="BK153" i="7"/>
  <c r="N153" i="7"/>
  <c r="BE153" i="7"/>
  <c r="BI152" i="7"/>
  <c r="BH152" i="7"/>
  <c r="BG152" i="7"/>
  <c r="BF152" i="7"/>
  <c r="AA152" i="7"/>
  <c r="Y152" i="7"/>
  <c r="W152" i="7"/>
  <c r="BK152" i="7"/>
  <c r="N152" i="7"/>
  <c r="BE152" i="7"/>
  <c r="BI151" i="7"/>
  <c r="BH151" i="7"/>
  <c r="BG151" i="7"/>
  <c r="BF151" i="7"/>
  <c r="AA151" i="7"/>
  <c r="Y151" i="7"/>
  <c r="W151" i="7"/>
  <c r="BK151" i="7"/>
  <c r="N151" i="7"/>
  <c r="BE151" i="7"/>
  <c r="BI150" i="7"/>
  <c r="BH150" i="7"/>
  <c r="BG150" i="7"/>
  <c r="BF150" i="7"/>
  <c r="AA150" i="7"/>
  <c r="AA149" i="7"/>
  <c r="AA148" i="7" s="1"/>
  <c r="Y150" i="7"/>
  <c r="Y149" i="7" s="1"/>
  <c r="W150" i="7"/>
  <c r="W149" i="7"/>
  <c r="BK150" i="7"/>
  <c r="N150" i="7"/>
  <c r="BE150" i="7"/>
  <c r="BI147" i="7"/>
  <c r="BH147" i="7"/>
  <c r="BG147" i="7"/>
  <c r="BF147" i="7"/>
  <c r="AA147" i="7"/>
  <c r="Y147" i="7"/>
  <c r="W147" i="7"/>
  <c r="BK147" i="7"/>
  <c r="N147" i="7"/>
  <c r="BE147" i="7"/>
  <c r="BI146" i="7"/>
  <c r="BH146" i="7"/>
  <c r="BG146" i="7"/>
  <c r="BF146" i="7"/>
  <c r="AA146" i="7"/>
  <c r="AA145" i="7"/>
  <c r="Y146" i="7"/>
  <c r="Y145" i="7"/>
  <c r="W146" i="7"/>
  <c r="W145" i="7"/>
  <c r="BK146" i="7"/>
  <c r="N146" i="7"/>
  <c r="BE146" i="7" s="1"/>
  <c r="BI144" i="7"/>
  <c r="BH144" i="7"/>
  <c r="BG144" i="7"/>
  <c r="BF144" i="7"/>
  <c r="AA144" i="7"/>
  <c r="Y144" i="7"/>
  <c r="W144" i="7"/>
  <c r="BK144" i="7"/>
  <c r="N144" i="7"/>
  <c r="BE144" i="7" s="1"/>
  <c r="BI143" i="7"/>
  <c r="BH143" i="7"/>
  <c r="BG143" i="7"/>
  <c r="BF143" i="7"/>
  <c r="AA143" i="7"/>
  <c r="Y143" i="7"/>
  <c r="W143" i="7"/>
  <c r="BK143" i="7"/>
  <c r="N143" i="7"/>
  <c r="BE143" i="7"/>
  <c r="BI142" i="7"/>
  <c r="BH142" i="7"/>
  <c r="BG142" i="7"/>
  <c r="BF142" i="7"/>
  <c r="AA142" i="7"/>
  <c r="AA141" i="7"/>
  <c r="Y142" i="7"/>
  <c r="Y141" i="7"/>
  <c r="W142" i="7"/>
  <c r="W141" i="7"/>
  <c r="BK142" i="7"/>
  <c r="N142" i="7"/>
  <c r="BE142" i="7" s="1"/>
  <c r="BI140" i="7"/>
  <c r="BH140" i="7"/>
  <c r="BG140" i="7"/>
  <c r="BF140" i="7"/>
  <c r="AA140" i="7"/>
  <c r="Y140" i="7"/>
  <c r="W140" i="7"/>
  <c r="BK140" i="7"/>
  <c r="N140" i="7"/>
  <c r="BE140" i="7" s="1"/>
  <c r="BI139" i="7"/>
  <c r="BH139" i="7"/>
  <c r="BG139" i="7"/>
  <c r="BF139" i="7"/>
  <c r="AA139" i="7"/>
  <c r="Y139" i="7"/>
  <c r="W139" i="7"/>
  <c r="BK139" i="7"/>
  <c r="N139" i="7"/>
  <c r="BE139" i="7" s="1"/>
  <c r="BI138" i="7"/>
  <c r="BH138" i="7"/>
  <c r="BG138" i="7"/>
  <c r="BF138" i="7"/>
  <c r="AA138" i="7"/>
  <c r="Y138" i="7"/>
  <c r="W138" i="7"/>
  <c r="BK138" i="7"/>
  <c r="N138" i="7"/>
  <c r="BE138" i="7" s="1"/>
  <c r="BI137" i="7"/>
  <c r="BH137" i="7"/>
  <c r="BG137" i="7"/>
  <c r="BF137" i="7"/>
  <c r="AA137" i="7"/>
  <c r="Y137" i="7"/>
  <c r="W137" i="7"/>
  <c r="BK137" i="7"/>
  <c r="N137" i="7"/>
  <c r="BE137" i="7"/>
  <c r="BI136" i="7"/>
  <c r="BH136" i="7"/>
  <c r="BG136" i="7"/>
  <c r="BF136" i="7"/>
  <c r="AA136" i="7"/>
  <c r="Y136" i="7"/>
  <c r="W136" i="7"/>
  <c r="BK136" i="7"/>
  <c r="N136" i="7"/>
  <c r="BE136" i="7"/>
  <c r="BI135" i="7"/>
  <c r="BH135" i="7"/>
  <c r="BG135" i="7"/>
  <c r="BF135" i="7"/>
  <c r="AA135" i="7"/>
  <c r="Y135" i="7"/>
  <c r="W135" i="7"/>
  <c r="BK135" i="7"/>
  <c r="N135" i="7"/>
  <c r="BE135" i="7"/>
  <c r="BI134" i="7"/>
  <c r="BH134" i="7"/>
  <c r="BG134" i="7"/>
  <c r="BF134" i="7"/>
  <c r="AA134" i="7"/>
  <c r="Y134" i="7"/>
  <c r="W134" i="7"/>
  <c r="BK134" i="7"/>
  <c r="N134" i="7"/>
  <c r="BE134" i="7" s="1"/>
  <c r="BI133" i="7"/>
  <c r="BH133" i="7"/>
  <c r="BG133" i="7"/>
  <c r="BF133" i="7"/>
  <c r="AA133" i="7"/>
  <c r="Y133" i="7"/>
  <c r="W133" i="7"/>
  <c r="BK133" i="7"/>
  <c r="N133" i="7"/>
  <c r="BE133" i="7"/>
  <c r="BI132" i="7"/>
  <c r="BH132" i="7"/>
  <c r="BG132" i="7"/>
  <c r="BF132" i="7"/>
  <c r="AA132" i="7"/>
  <c r="Y132" i="7"/>
  <c r="W132" i="7"/>
  <c r="BK132" i="7"/>
  <c r="N132" i="7"/>
  <c r="BE132" i="7" s="1"/>
  <c r="BI131" i="7"/>
  <c r="BH131" i="7"/>
  <c r="BG131" i="7"/>
  <c r="BF131" i="7"/>
  <c r="AA131" i="7"/>
  <c r="Y131" i="7"/>
  <c r="W131" i="7"/>
  <c r="BK131" i="7"/>
  <c r="N131" i="7"/>
  <c r="BE131" i="7" s="1"/>
  <c r="BI130" i="7"/>
  <c r="BH130" i="7"/>
  <c r="BG130" i="7"/>
  <c r="BF130" i="7"/>
  <c r="AA130" i="7"/>
  <c r="Y130" i="7"/>
  <c r="W130" i="7"/>
  <c r="BK130" i="7"/>
  <c r="N130" i="7"/>
  <c r="BE130" i="7" s="1"/>
  <c r="BI129" i="7"/>
  <c r="BH129" i="7"/>
  <c r="BG129" i="7"/>
  <c r="BF129" i="7"/>
  <c r="AA129" i="7"/>
  <c r="Y129" i="7"/>
  <c r="Y126" i="7" s="1"/>
  <c r="W129" i="7"/>
  <c r="BK129" i="7"/>
  <c r="N129" i="7"/>
  <c r="BE129" i="7"/>
  <c r="BI128" i="7"/>
  <c r="BH128" i="7"/>
  <c r="BG128" i="7"/>
  <c r="BF128" i="7"/>
  <c r="AA128" i="7"/>
  <c r="Y128" i="7"/>
  <c r="W128" i="7"/>
  <c r="BK128" i="7"/>
  <c r="N128" i="7"/>
  <c r="BE128" i="7" s="1"/>
  <c r="BI127" i="7"/>
  <c r="BH127" i="7"/>
  <c r="BG127" i="7"/>
  <c r="BF127" i="7"/>
  <c r="AA127" i="7"/>
  <c r="AA126" i="7"/>
  <c r="AA124" i="7" s="1"/>
  <c r="AA123" i="7" s="1"/>
  <c r="Y127" i="7"/>
  <c r="W127" i="7"/>
  <c r="W126" i="7"/>
  <c r="W124" i="7" s="1"/>
  <c r="BK127" i="7"/>
  <c r="N127" i="7"/>
  <c r="BE127" i="7" s="1"/>
  <c r="BI125" i="7"/>
  <c r="BH125" i="7"/>
  <c r="BG125" i="7"/>
  <c r="BF125" i="7"/>
  <c r="AA125" i="7"/>
  <c r="Y125" i="7"/>
  <c r="W125" i="7"/>
  <c r="BK125" i="7"/>
  <c r="N125" i="7"/>
  <c r="BE125" i="7" s="1"/>
  <c r="F117" i="7"/>
  <c r="F115" i="7"/>
  <c r="M28" i="7"/>
  <c r="AS93" i="1"/>
  <c r="F81" i="7"/>
  <c r="F79" i="7"/>
  <c r="O21" i="7"/>
  <c r="E21" i="7"/>
  <c r="O20" i="7"/>
  <c r="O18" i="7"/>
  <c r="E18" i="7"/>
  <c r="M83" i="7" s="1"/>
  <c r="M119" i="7"/>
  <c r="O17" i="7"/>
  <c r="O15" i="7"/>
  <c r="E15" i="7"/>
  <c r="F120" i="7" s="1"/>
  <c r="F84" i="7"/>
  <c r="O14" i="7"/>
  <c r="O12" i="7"/>
  <c r="E12" i="7"/>
  <c r="F119" i="7"/>
  <c r="F83" i="7"/>
  <c r="O11" i="7"/>
  <c r="O9" i="7"/>
  <c r="M117" i="7"/>
  <c r="M81" i="7"/>
  <c r="F6" i="7"/>
  <c r="F114" i="7" s="1"/>
  <c r="F78" i="7"/>
  <c r="AY92" i="1"/>
  <c r="AX92" i="1"/>
  <c r="BI179" i="6"/>
  <c r="BH179" i="6"/>
  <c r="BG179" i="6"/>
  <c r="BF179" i="6"/>
  <c r="AA179" i="6"/>
  <c r="Y179" i="6"/>
  <c r="W179" i="6"/>
  <c r="BK179" i="6"/>
  <c r="N179" i="6"/>
  <c r="BE179" i="6"/>
  <c r="BI178" i="6"/>
  <c r="BH178" i="6"/>
  <c r="BG178" i="6"/>
  <c r="BF178" i="6"/>
  <c r="AA178" i="6"/>
  <c r="Y178" i="6"/>
  <c r="W178" i="6"/>
  <c r="BK178" i="6"/>
  <c r="N178" i="6"/>
  <c r="BE178" i="6" s="1"/>
  <c r="BI177" i="6"/>
  <c r="BH177" i="6"/>
  <c r="BG177" i="6"/>
  <c r="BF177" i="6"/>
  <c r="AA177" i="6"/>
  <c r="Y177" i="6"/>
  <c r="Y174" i="6" s="1"/>
  <c r="W177" i="6"/>
  <c r="BK177" i="6"/>
  <c r="N177" i="6"/>
  <c r="BE177" i="6"/>
  <c r="BI176" i="6"/>
  <c r="BH176" i="6"/>
  <c r="BG176" i="6"/>
  <c r="BF176" i="6"/>
  <c r="AA176" i="6"/>
  <c r="Y176" i="6"/>
  <c r="W176" i="6"/>
  <c r="BK176" i="6"/>
  <c r="N176" i="6"/>
  <c r="BE176" i="6"/>
  <c r="BI175" i="6"/>
  <c r="BH175" i="6"/>
  <c r="BG175" i="6"/>
  <c r="BF175" i="6"/>
  <c r="AA175" i="6"/>
  <c r="AA174" i="6"/>
  <c r="Y175" i="6"/>
  <c r="W175" i="6"/>
  <c r="W174" i="6"/>
  <c r="BK175" i="6"/>
  <c r="N175" i="6"/>
  <c r="BE175" i="6" s="1"/>
  <c r="BI173" i="6"/>
  <c r="BH173" i="6"/>
  <c r="BG173" i="6"/>
  <c r="BF173" i="6"/>
  <c r="AA173" i="6"/>
  <c r="Y173" i="6"/>
  <c r="W173" i="6"/>
  <c r="BK173" i="6"/>
  <c r="N173" i="6"/>
  <c r="BE173" i="6"/>
  <c r="BI172" i="6"/>
  <c r="BH172" i="6"/>
  <c r="BG172" i="6"/>
  <c r="BF172" i="6"/>
  <c r="AA172" i="6"/>
  <c r="Y172" i="6"/>
  <c r="W172" i="6"/>
  <c r="BK172" i="6"/>
  <c r="N172" i="6"/>
  <c r="BE172" i="6" s="1"/>
  <c r="BI171" i="6"/>
  <c r="BH171" i="6"/>
  <c r="BG171" i="6"/>
  <c r="BF171" i="6"/>
  <c r="AA171" i="6"/>
  <c r="Y171" i="6"/>
  <c r="Y168" i="6" s="1"/>
  <c r="W171" i="6"/>
  <c r="BK171" i="6"/>
  <c r="N171" i="6"/>
  <c r="BE171" i="6"/>
  <c r="BI170" i="6"/>
  <c r="BH170" i="6"/>
  <c r="BG170" i="6"/>
  <c r="BF170" i="6"/>
  <c r="AA170" i="6"/>
  <c r="Y170" i="6"/>
  <c r="W170" i="6"/>
  <c r="BK170" i="6"/>
  <c r="N170" i="6"/>
  <c r="BE170" i="6"/>
  <c r="BI169" i="6"/>
  <c r="BH169" i="6"/>
  <c r="BG169" i="6"/>
  <c r="BF169" i="6"/>
  <c r="AA169" i="6"/>
  <c r="AA168" i="6"/>
  <c r="Y169" i="6"/>
  <c r="W169" i="6"/>
  <c r="W168" i="6"/>
  <c r="BK169" i="6"/>
  <c r="N169" i="6"/>
  <c r="BE169" i="6" s="1"/>
  <c r="BI167" i="6"/>
  <c r="BH167" i="6"/>
  <c r="BG167" i="6"/>
  <c r="BF167" i="6"/>
  <c r="AA167" i="6"/>
  <c r="Y167" i="6"/>
  <c r="W167" i="6"/>
  <c r="BK167" i="6"/>
  <c r="N167" i="6"/>
  <c r="BE167" i="6" s="1"/>
  <c r="BI166" i="6"/>
  <c r="BH166" i="6"/>
  <c r="BG166" i="6"/>
  <c r="BF166" i="6"/>
  <c r="AA166" i="6"/>
  <c r="Y166" i="6"/>
  <c r="W166" i="6"/>
  <c r="BK166" i="6"/>
  <c r="N166" i="6"/>
  <c r="BE166" i="6"/>
  <c r="BI165" i="6"/>
  <c r="BH165" i="6"/>
  <c r="BG165" i="6"/>
  <c r="BF165" i="6"/>
  <c r="AA165" i="6"/>
  <c r="Y165" i="6"/>
  <c r="W165" i="6"/>
  <c r="BK165" i="6"/>
  <c r="N165" i="6"/>
  <c r="BE165" i="6"/>
  <c r="BI164" i="6"/>
  <c r="BH164" i="6"/>
  <c r="BG164" i="6"/>
  <c r="BF164" i="6"/>
  <c r="AA164" i="6"/>
  <c r="Y164" i="6"/>
  <c r="W164" i="6"/>
  <c r="BK164" i="6"/>
  <c r="N164" i="6"/>
  <c r="BE164" i="6"/>
  <c r="BI163" i="6"/>
  <c r="BH163" i="6"/>
  <c r="BG163" i="6"/>
  <c r="BF163" i="6"/>
  <c r="AA163" i="6"/>
  <c r="Y163" i="6"/>
  <c r="W163" i="6"/>
  <c r="BK163" i="6"/>
  <c r="N163" i="6"/>
  <c r="BE163" i="6" s="1"/>
  <c r="BI162" i="6"/>
  <c r="BH162" i="6"/>
  <c r="BG162" i="6"/>
  <c r="BF162" i="6"/>
  <c r="AA162" i="6"/>
  <c r="AA161" i="6"/>
  <c r="Y162" i="6"/>
  <c r="Y161" i="6"/>
  <c r="W162" i="6"/>
  <c r="W161" i="6"/>
  <c r="BK162" i="6"/>
  <c r="N162" i="6"/>
  <c r="BE162" i="6" s="1"/>
  <c r="BI160" i="6"/>
  <c r="BH160" i="6"/>
  <c r="BG160" i="6"/>
  <c r="BF160" i="6"/>
  <c r="AA160" i="6"/>
  <c r="Y160" i="6"/>
  <c r="W160" i="6"/>
  <c r="BK160" i="6"/>
  <c r="N160" i="6"/>
  <c r="BE160" i="6" s="1"/>
  <c r="BI159" i="6"/>
  <c r="BH159" i="6"/>
  <c r="BG159" i="6"/>
  <c r="BF159" i="6"/>
  <c r="AA159" i="6"/>
  <c r="Y159" i="6"/>
  <c r="W159" i="6"/>
  <c r="BK159" i="6"/>
  <c r="N159" i="6"/>
  <c r="BE159" i="6"/>
  <c r="BI158" i="6"/>
  <c r="BH158" i="6"/>
  <c r="BG158" i="6"/>
  <c r="BF158" i="6"/>
  <c r="AA158" i="6"/>
  <c r="Y158" i="6"/>
  <c r="W158" i="6"/>
  <c r="BK158" i="6"/>
  <c r="N158" i="6"/>
  <c r="BE158" i="6" s="1"/>
  <c r="BI157" i="6"/>
  <c r="BH157" i="6"/>
  <c r="BG157" i="6"/>
  <c r="BF157" i="6"/>
  <c r="AA157" i="6"/>
  <c r="Y157" i="6"/>
  <c r="Y154" i="6" s="1"/>
  <c r="W157" i="6"/>
  <c r="BK157" i="6"/>
  <c r="N157" i="6"/>
  <c r="BE157" i="6"/>
  <c r="BI156" i="6"/>
  <c r="BH156" i="6"/>
  <c r="BG156" i="6"/>
  <c r="BF156" i="6"/>
  <c r="AA156" i="6"/>
  <c r="Y156" i="6"/>
  <c r="W156" i="6"/>
  <c r="BK156" i="6"/>
  <c r="N156" i="6"/>
  <c r="BE156" i="6"/>
  <c r="BI155" i="6"/>
  <c r="BH155" i="6"/>
  <c r="BG155" i="6"/>
  <c r="BF155" i="6"/>
  <c r="AA155" i="6"/>
  <c r="AA154" i="6"/>
  <c r="Y155" i="6"/>
  <c r="W155" i="6"/>
  <c r="W154" i="6"/>
  <c r="BK155" i="6"/>
  <c r="N155" i="6"/>
  <c r="BE155" i="6" s="1"/>
  <c r="BI153" i="6"/>
  <c r="BH153" i="6"/>
  <c r="BG153" i="6"/>
  <c r="BF153" i="6"/>
  <c r="AA153" i="6"/>
  <c r="Y153" i="6"/>
  <c r="W153" i="6"/>
  <c r="BK153" i="6"/>
  <c r="N153" i="6"/>
  <c r="BE153" i="6"/>
  <c r="BI152" i="6"/>
  <c r="BH152" i="6"/>
  <c r="BG152" i="6"/>
  <c r="BF152" i="6"/>
  <c r="AA152" i="6"/>
  <c r="Y152" i="6"/>
  <c r="W152" i="6"/>
  <c r="BK152" i="6"/>
  <c r="N152" i="6"/>
  <c r="BE152" i="6" s="1"/>
  <c r="BI151" i="6"/>
  <c r="BH151" i="6"/>
  <c r="BG151" i="6"/>
  <c r="BF151" i="6"/>
  <c r="AA151" i="6"/>
  <c r="Y151" i="6"/>
  <c r="W151" i="6"/>
  <c r="BK151" i="6"/>
  <c r="N151" i="6"/>
  <c r="BE151" i="6" s="1"/>
  <c r="BI150" i="6"/>
  <c r="BH150" i="6"/>
  <c r="BG150" i="6"/>
  <c r="BF150" i="6"/>
  <c r="AA150" i="6"/>
  <c r="Y150" i="6"/>
  <c r="Y146" i="6" s="1"/>
  <c r="W150" i="6"/>
  <c r="BK150" i="6"/>
  <c r="N150" i="6"/>
  <c r="BE150" i="6"/>
  <c r="BI149" i="6"/>
  <c r="BH149" i="6"/>
  <c r="BG149" i="6"/>
  <c r="BF149" i="6"/>
  <c r="AA149" i="6"/>
  <c r="Y149" i="6"/>
  <c r="W149" i="6"/>
  <c r="BK149" i="6"/>
  <c r="N149" i="6"/>
  <c r="BE149" i="6" s="1"/>
  <c r="BI148" i="6"/>
  <c r="BH148" i="6"/>
  <c r="BG148" i="6"/>
  <c r="BF148" i="6"/>
  <c r="AA148" i="6"/>
  <c r="Y148" i="6"/>
  <c r="W148" i="6"/>
  <c r="BK148" i="6"/>
  <c r="N148" i="6"/>
  <c r="BE148" i="6" s="1"/>
  <c r="BI147" i="6"/>
  <c r="BH147" i="6"/>
  <c r="BG147" i="6"/>
  <c r="BF147" i="6"/>
  <c r="AA147" i="6"/>
  <c r="AA146" i="6" s="1"/>
  <c r="Y147" i="6"/>
  <c r="W147" i="6"/>
  <c r="W146" i="6" s="1"/>
  <c r="BK147" i="6"/>
  <c r="N147" i="6"/>
  <c r="BE147" i="6" s="1"/>
  <c r="BI145" i="6"/>
  <c r="BH145" i="6"/>
  <c r="BG145" i="6"/>
  <c r="BF145" i="6"/>
  <c r="AA145" i="6"/>
  <c r="Y145" i="6"/>
  <c r="W145" i="6"/>
  <c r="BK145" i="6"/>
  <c r="N145" i="6"/>
  <c r="BE145" i="6" s="1"/>
  <c r="BI144" i="6"/>
  <c r="BH144" i="6"/>
  <c r="BG144" i="6"/>
  <c r="BF144" i="6"/>
  <c r="AA144" i="6"/>
  <c r="Y144" i="6"/>
  <c r="W144" i="6"/>
  <c r="BK144" i="6"/>
  <c r="N144" i="6"/>
  <c r="BE144" i="6"/>
  <c r="BI143" i="6"/>
  <c r="BH143" i="6"/>
  <c r="BG143" i="6"/>
  <c r="BF143" i="6"/>
  <c r="AA143" i="6"/>
  <c r="Y143" i="6"/>
  <c r="W143" i="6"/>
  <c r="BK143" i="6"/>
  <c r="N143" i="6"/>
  <c r="BE143" i="6" s="1"/>
  <c r="BI142" i="6"/>
  <c r="BH142" i="6"/>
  <c r="BG142" i="6"/>
  <c r="BF142" i="6"/>
  <c r="AA142" i="6"/>
  <c r="Y142" i="6"/>
  <c r="W142" i="6"/>
  <c r="BK142" i="6"/>
  <c r="N142" i="6"/>
  <c r="BE142" i="6" s="1"/>
  <c r="BI141" i="6"/>
  <c r="BH141" i="6"/>
  <c r="BG141" i="6"/>
  <c r="BF141" i="6"/>
  <c r="AA141" i="6"/>
  <c r="Y141" i="6"/>
  <c r="W141" i="6"/>
  <c r="BK141" i="6"/>
  <c r="N141" i="6"/>
  <c r="BE141" i="6"/>
  <c r="BI140" i="6"/>
  <c r="BH140" i="6"/>
  <c r="BG140" i="6"/>
  <c r="BF140" i="6"/>
  <c r="AA140" i="6"/>
  <c r="Y140" i="6"/>
  <c r="W140" i="6"/>
  <c r="BK140" i="6"/>
  <c r="N140" i="6"/>
  <c r="BE140" i="6"/>
  <c r="BI139" i="6"/>
  <c r="BH139" i="6"/>
  <c r="BG139" i="6"/>
  <c r="BF139" i="6"/>
  <c r="AA139" i="6"/>
  <c r="Y139" i="6"/>
  <c r="W139" i="6"/>
  <c r="BK139" i="6"/>
  <c r="N139" i="6"/>
  <c r="BE139" i="6" s="1"/>
  <c r="BI138" i="6"/>
  <c r="BH138" i="6"/>
  <c r="BG138" i="6"/>
  <c r="BF138" i="6"/>
  <c r="AA138" i="6"/>
  <c r="Y138" i="6"/>
  <c r="W138" i="6"/>
  <c r="BK138" i="6"/>
  <c r="N138" i="6"/>
  <c r="BE138" i="6"/>
  <c r="BI137" i="6"/>
  <c r="BH137" i="6"/>
  <c r="BG137" i="6"/>
  <c r="BF137" i="6"/>
  <c r="AA137" i="6"/>
  <c r="Y137" i="6"/>
  <c r="W137" i="6"/>
  <c r="BK137" i="6"/>
  <c r="N137" i="6"/>
  <c r="BE137" i="6" s="1"/>
  <c r="BI136" i="6"/>
  <c r="BH136" i="6"/>
  <c r="BG136" i="6"/>
  <c r="BF136" i="6"/>
  <c r="AA136" i="6"/>
  <c r="Y136" i="6"/>
  <c r="W136" i="6"/>
  <c r="BK136" i="6"/>
  <c r="N136" i="6"/>
  <c r="BE136" i="6"/>
  <c r="BI135" i="6"/>
  <c r="BH135" i="6"/>
  <c r="BG135" i="6"/>
  <c r="BF135" i="6"/>
  <c r="AA135" i="6"/>
  <c r="Y135" i="6"/>
  <c r="W135" i="6"/>
  <c r="BK135" i="6"/>
  <c r="N135" i="6"/>
  <c r="BE135" i="6" s="1"/>
  <c r="BI134" i="6"/>
  <c r="BH134" i="6"/>
  <c r="BG134" i="6"/>
  <c r="BF134" i="6"/>
  <c r="AA134" i="6"/>
  <c r="Y134" i="6"/>
  <c r="W134" i="6"/>
  <c r="BK134" i="6"/>
  <c r="N134" i="6"/>
  <c r="BE134" i="6"/>
  <c r="BI133" i="6"/>
  <c r="BH133" i="6"/>
  <c r="BG133" i="6"/>
  <c r="BF133" i="6"/>
  <c r="AA133" i="6"/>
  <c r="Y133" i="6"/>
  <c r="W133" i="6"/>
  <c r="BK133" i="6"/>
  <c r="N133" i="6"/>
  <c r="BE133" i="6" s="1"/>
  <c r="BI132" i="6"/>
  <c r="BH132" i="6"/>
  <c r="BG132" i="6"/>
  <c r="BF132" i="6"/>
  <c r="AA132" i="6"/>
  <c r="Y132" i="6"/>
  <c r="W132" i="6"/>
  <c r="BK132" i="6"/>
  <c r="N132" i="6"/>
  <c r="BE132" i="6" s="1"/>
  <c r="BI131" i="6"/>
  <c r="BH131" i="6"/>
  <c r="BG131" i="6"/>
  <c r="BF131" i="6"/>
  <c r="AA131" i="6"/>
  <c r="Y131" i="6"/>
  <c r="W131" i="6"/>
  <c r="BK131" i="6"/>
  <c r="N131" i="6"/>
  <c r="BE131" i="6"/>
  <c r="BI130" i="6"/>
  <c r="BH130" i="6"/>
  <c r="BG130" i="6"/>
  <c r="BF130" i="6"/>
  <c r="AA130" i="6"/>
  <c r="Y130" i="6"/>
  <c r="Y127" i="6" s="1"/>
  <c r="W130" i="6"/>
  <c r="BK130" i="6"/>
  <c r="N130" i="6"/>
  <c r="BE130" i="6"/>
  <c r="BI129" i="6"/>
  <c r="BH129" i="6"/>
  <c r="BG129" i="6"/>
  <c r="BF129" i="6"/>
  <c r="AA129" i="6"/>
  <c r="Y129" i="6"/>
  <c r="W129" i="6"/>
  <c r="BK129" i="6"/>
  <c r="N129" i="6"/>
  <c r="BE129" i="6" s="1"/>
  <c r="BI128" i="6"/>
  <c r="BH128" i="6"/>
  <c r="BG128" i="6"/>
  <c r="BF128" i="6"/>
  <c r="AA128" i="6"/>
  <c r="AA127" i="6"/>
  <c r="Y128" i="6"/>
  <c r="W128" i="6"/>
  <c r="W127" i="6"/>
  <c r="BK128" i="6"/>
  <c r="N128" i="6"/>
  <c r="BE128" i="6" s="1"/>
  <c r="BI126" i="6"/>
  <c r="BH126" i="6"/>
  <c r="BG126" i="6"/>
  <c r="BF126" i="6"/>
  <c r="AA126" i="6"/>
  <c r="Y126" i="6"/>
  <c r="Y123" i="6" s="1"/>
  <c r="W126" i="6"/>
  <c r="BK126" i="6"/>
  <c r="N126" i="6"/>
  <c r="BE126" i="6"/>
  <c r="BI125" i="6"/>
  <c r="BH125" i="6"/>
  <c r="BG125" i="6"/>
  <c r="BF125" i="6"/>
  <c r="AA125" i="6"/>
  <c r="Y125" i="6"/>
  <c r="W125" i="6"/>
  <c r="BK125" i="6"/>
  <c r="N125" i="6"/>
  <c r="BE125" i="6"/>
  <c r="BI124" i="6"/>
  <c r="BH124" i="6"/>
  <c r="BG124" i="6"/>
  <c r="BF124" i="6"/>
  <c r="AA124" i="6"/>
  <c r="AA123" i="6"/>
  <c r="Y124" i="6"/>
  <c r="W124" i="6"/>
  <c r="W123" i="6"/>
  <c r="BK124" i="6"/>
  <c r="N124" i="6"/>
  <c r="BE124" i="6" s="1"/>
  <c r="BI122" i="6"/>
  <c r="BH122" i="6"/>
  <c r="BG122" i="6"/>
  <c r="BF122" i="6"/>
  <c r="AA122" i="6"/>
  <c r="Y122" i="6"/>
  <c r="W122" i="6"/>
  <c r="BK122" i="6"/>
  <c r="N122" i="6"/>
  <c r="BE122" i="6"/>
  <c r="BI121" i="6"/>
  <c r="BH121" i="6"/>
  <c r="BG121" i="6"/>
  <c r="BF121" i="6"/>
  <c r="AA121" i="6"/>
  <c r="Y121" i="6"/>
  <c r="W121" i="6"/>
  <c r="BK121" i="6"/>
  <c r="N121" i="6"/>
  <c r="BE121" i="6"/>
  <c r="BI120" i="6"/>
  <c r="BH120" i="6"/>
  <c r="BG120" i="6"/>
  <c r="BF120" i="6"/>
  <c r="AA120" i="6"/>
  <c r="Y120" i="6"/>
  <c r="W120" i="6"/>
  <c r="BK120" i="6"/>
  <c r="N120" i="6"/>
  <c r="BE120" i="6" s="1"/>
  <c r="BI119" i="6"/>
  <c r="BH119" i="6"/>
  <c r="BG119" i="6"/>
  <c r="BF119" i="6"/>
  <c r="AA119" i="6"/>
  <c r="AA118" i="6"/>
  <c r="Y119" i="6"/>
  <c r="Y118" i="6" s="1"/>
  <c r="W119" i="6"/>
  <c r="W118" i="6"/>
  <c r="W117" i="6" s="1"/>
  <c r="AU92" i="1"/>
  <c r="BK119" i="6"/>
  <c r="N119" i="6"/>
  <c r="BE119" i="6" s="1"/>
  <c r="F111" i="6"/>
  <c r="F109" i="6"/>
  <c r="M28" i="6"/>
  <c r="AS92" i="1"/>
  <c r="F81" i="6"/>
  <c r="F79" i="6"/>
  <c r="O21" i="6"/>
  <c r="E21" i="6"/>
  <c r="M114" i="6" s="1"/>
  <c r="M84" i="6"/>
  <c r="O20" i="6"/>
  <c r="O18" i="6"/>
  <c r="E18" i="6"/>
  <c r="M113" i="6"/>
  <c r="M83" i="6"/>
  <c r="O17" i="6"/>
  <c r="O15" i="6"/>
  <c r="E15" i="6"/>
  <c r="O14" i="6"/>
  <c r="O12" i="6"/>
  <c r="E12" i="6"/>
  <c r="F83" i="6" s="1"/>
  <c r="F113" i="6"/>
  <c r="O11" i="6"/>
  <c r="O9" i="6"/>
  <c r="M81" i="6" s="1"/>
  <c r="M111" i="6"/>
  <c r="F6" i="6"/>
  <c r="AY91" i="1"/>
  <c r="AX91" i="1"/>
  <c r="BI140" i="5"/>
  <c r="BH140" i="5"/>
  <c r="BG140" i="5"/>
  <c r="BF140" i="5"/>
  <c r="AA140" i="5"/>
  <c r="Y140" i="5"/>
  <c r="W140" i="5"/>
  <c r="BK140" i="5"/>
  <c r="N140" i="5"/>
  <c r="BE140" i="5"/>
  <c r="BI139" i="5"/>
  <c r="BH139" i="5"/>
  <c r="BG139" i="5"/>
  <c r="BF139" i="5"/>
  <c r="AA139" i="5"/>
  <c r="AA138" i="5"/>
  <c r="Y139" i="5"/>
  <c r="Y138" i="5"/>
  <c r="W139" i="5"/>
  <c r="W138" i="5"/>
  <c r="BK139" i="5"/>
  <c r="N139" i="5"/>
  <c r="BE139" i="5" s="1"/>
  <c r="BI137" i="5"/>
  <c r="BH137" i="5"/>
  <c r="BG137" i="5"/>
  <c r="BF137" i="5"/>
  <c r="AA137" i="5"/>
  <c r="Y137" i="5"/>
  <c r="W137" i="5"/>
  <c r="BK137" i="5"/>
  <c r="N137" i="5"/>
  <c r="BE137" i="5" s="1"/>
  <c r="BI135" i="5"/>
  <c r="BH135" i="5"/>
  <c r="BG135" i="5"/>
  <c r="BF135" i="5"/>
  <c r="AA135" i="5"/>
  <c r="Y135" i="5"/>
  <c r="W135" i="5"/>
  <c r="BK135" i="5"/>
  <c r="BK130" i="5" s="1"/>
  <c r="N130" i="5" s="1"/>
  <c r="N91" i="5" s="1"/>
  <c r="N135" i="5"/>
  <c r="BE135" i="5"/>
  <c r="BI133" i="5"/>
  <c r="BH133" i="5"/>
  <c r="BG133" i="5"/>
  <c r="BF133" i="5"/>
  <c r="AA133" i="5"/>
  <c r="Y133" i="5"/>
  <c r="W133" i="5"/>
  <c r="BK133" i="5"/>
  <c r="N133" i="5"/>
  <c r="BE133" i="5" s="1"/>
  <c r="BI131" i="5"/>
  <c r="BH131" i="5"/>
  <c r="BG131" i="5"/>
  <c r="BF131" i="5"/>
  <c r="AA131" i="5"/>
  <c r="AA130" i="5"/>
  <c r="Y131" i="5"/>
  <c r="Y130" i="5"/>
  <c r="W131" i="5"/>
  <c r="W130" i="5"/>
  <c r="BK131" i="5"/>
  <c r="N131" i="5"/>
  <c r="BE131" i="5" s="1"/>
  <c r="BI129" i="5"/>
  <c r="BH129" i="5"/>
  <c r="BG129" i="5"/>
  <c r="BF129" i="5"/>
  <c r="AA129" i="5"/>
  <c r="Y129" i="5"/>
  <c r="W129" i="5"/>
  <c r="BK129" i="5"/>
  <c r="N129" i="5"/>
  <c r="BE129" i="5"/>
  <c r="BI127" i="5"/>
  <c r="BH127" i="5"/>
  <c r="BG127" i="5"/>
  <c r="BF127" i="5"/>
  <c r="AA127" i="5"/>
  <c r="Y127" i="5"/>
  <c r="W127" i="5"/>
  <c r="BK127" i="5"/>
  <c r="N127" i="5"/>
  <c r="BE127" i="5"/>
  <c r="BI125" i="5"/>
  <c r="BH125" i="5"/>
  <c r="BG125" i="5"/>
  <c r="BF125" i="5"/>
  <c r="AA125" i="5"/>
  <c r="AA124" i="5"/>
  <c r="Y125" i="5"/>
  <c r="Y124" i="5"/>
  <c r="W125" i="5"/>
  <c r="W124" i="5"/>
  <c r="BK125" i="5"/>
  <c r="N125" i="5"/>
  <c r="BE125" i="5" s="1"/>
  <c r="BI123" i="5"/>
  <c r="BH123" i="5"/>
  <c r="BG123" i="5"/>
  <c r="BF123" i="5"/>
  <c r="AA123" i="5"/>
  <c r="Y123" i="5"/>
  <c r="W123" i="5"/>
  <c r="BK123" i="5"/>
  <c r="N123" i="5"/>
  <c r="BE123" i="5" s="1"/>
  <c r="BI121" i="5"/>
  <c r="BH121" i="5"/>
  <c r="BG121" i="5"/>
  <c r="BF121" i="5"/>
  <c r="AA121" i="5"/>
  <c r="Y121" i="5"/>
  <c r="W121" i="5"/>
  <c r="BK121" i="5"/>
  <c r="N121" i="5"/>
  <c r="BE121" i="5"/>
  <c r="BI119" i="5"/>
  <c r="BH119" i="5"/>
  <c r="BG119" i="5"/>
  <c r="BF119" i="5"/>
  <c r="AA119" i="5"/>
  <c r="Y119" i="5"/>
  <c r="W119" i="5"/>
  <c r="BK119" i="5"/>
  <c r="N119" i="5"/>
  <c r="BE119" i="5"/>
  <c r="BI117" i="5"/>
  <c r="BH117" i="5"/>
  <c r="BG117" i="5"/>
  <c r="BF117" i="5"/>
  <c r="AA117" i="5"/>
  <c r="Y117" i="5"/>
  <c r="W117" i="5"/>
  <c r="BK117" i="5"/>
  <c r="N117" i="5"/>
  <c r="BE117" i="5"/>
  <c r="BI115" i="5"/>
  <c r="BH115" i="5"/>
  <c r="BG115" i="5"/>
  <c r="H34" i="5"/>
  <c r="BB91" i="1" s="1"/>
  <c r="BF115" i="5"/>
  <c r="AA115" i="5"/>
  <c r="AA114" i="5"/>
  <c r="AA113" i="5" s="1"/>
  <c r="Y115" i="5"/>
  <c r="Y114" i="5" s="1"/>
  <c r="Y113" i="5" s="1"/>
  <c r="W115" i="5"/>
  <c r="W114" i="5"/>
  <c r="W113" i="5" s="1"/>
  <c r="AU91" i="1"/>
  <c r="BK115" i="5"/>
  <c r="N115" i="5"/>
  <c r="BE115" i="5"/>
  <c r="F107" i="5"/>
  <c r="F105" i="5"/>
  <c r="M28" i="5"/>
  <c r="AS91" i="1"/>
  <c r="F81" i="5"/>
  <c r="F79" i="5"/>
  <c r="O21" i="5"/>
  <c r="E21" i="5"/>
  <c r="M110" i="5" s="1"/>
  <c r="M84" i="5"/>
  <c r="O20" i="5"/>
  <c r="O18" i="5"/>
  <c r="E18" i="5"/>
  <c r="M109" i="5"/>
  <c r="M83" i="5"/>
  <c r="O17" i="5"/>
  <c r="O15" i="5"/>
  <c r="E15" i="5"/>
  <c r="O14" i="5"/>
  <c r="O12" i="5"/>
  <c r="E12" i="5"/>
  <c r="F83" i="5" s="1"/>
  <c r="F109" i="5"/>
  <c r="O11" i="5"/>
  <c r="O9" i="5"/>
  <c r="M81" i="5" s="1"/>
  <c r="M107" i="5"/>
  <c r="F6" i="5"/>
  <c r="AY90" i="1"/>
  <c r="AX90" i="1"/>
  <c r="BI166" i="4"/>
  <c r="BH166" i="4"/>
  <c r="BG166" i="4"/>
  <c r="BF166" i="4"/>
  <c r="AA166" i="4"/>
  <c r="Y166" i="4"/>
  <c r="W166" i="4"/>
  <c r="BK166" i="4"/>
  <c r="N166" i="4"/>
  <c r="BE166" i="4"/>
  <c r="BI164" i="4"/>
  <c r="BH164" i="4"/>
  <c r="BG164" i="4"/>
  <c r="BF164" i="4"/>
  <c r="AA164" i="4"/>
  <c r="Y164" i="4"/>
  <c r="W164" i="4"/>
  <c r="BK164" i="4"/>
  <c r="N164" i="4"/>
  <c r="BE164" i="4"/>
  <c r="BI163" i="4"/>
  <c r="BH163" i="4"/>
  <c r="BG163" i="4"/>
  <c r="BF163" i="4"/>
  <c r="AA163" i="4"/>
  <c r="AA162" i="4"/>
  <c r="Y163" i="4"/>
  <c r="Y162" i="4"/>
  <c r="W163" i="4"/>
  <c r="W162" i="4"/>
  <c r="BK163" i="4"/>
  <c r="N163" i="4"/>
  <c r="BE163" i="4" s="1"/>
  <c r="BI161" i="4"/>
  <c r="BH161" i="4"/>
  <c r="BG161" i="4"/>
  <c r="BF161" i="4"/>
  <c r="AA161" i="4"/>
  <c r="AA156" i="4" s="1"/>
  <c r="Y161" i="4"/>
  <c r="W161" i="4"/>
  <c r="BK161" i="4"/>
  <c r="N161" i="4"/>
  <c r="BE161" i="4"/>
  <c r="BI159" i="4"/>
  <c r="BH159" i="4"/>
  <c r="BG159" i="4"/>
  <c r="BF159" i="4"/>
  <c r="AA159" i="4"/>
  <c r="Y159" i="4"/>
  <c r="W159" i="4"/>
  <c r="BK159" i="4"/>
  <c r="N159" i="4"/>
  <c r="BE159" i="4"/>
  <c r="BI157" i="4"/>
  <c r="BH157" i="4"/>
  <c r="BG157" i="4"/>
  <c r="BF157" i="4"/>
  <c r="AA157" i="4"/>
  <c r="Y157" i="4"/>
  <c r="Y156" i="4"/>
  <c r="W157" i="4"/>
  <c r="W156" i="4" s="1"/>
  <c r="BK157" i="4"/>
  <c r="BK156" i="4" s="1"/>
  <c r="N156" i="4" s="1"/>
  <c r="N94" i="4" s="1"/>
  <c r="N157" i="4"/>
  <c r="BE157" i="4" s="1"/>
  <c r="BI155" i="4"/>
  <c r="BH155" i="4"/>
  <c r="BG155" i="4"/>
  <c r="BF155" i="4"/>
  <c r="AA155" i="4"/>
  <c r="AA154" i="4"/>
  <c r="Y155" i="4"/>
  <c r="Y154" i="4" s="1"/>
  <c r="W155" i="4"/>
  <c r="W154" i="4"/>
  <c r="BK155" i="4"/>
  <c r="BK154" i="4" s="1"/>
  <c r="N154" i="4" s="1"/>
  <c r="N93" i="4" s="1"/>
  <c r="N155" i="4"/>
  <c r="BE155" i="4" s="1"/>
  <c r="BI153" i="4"/>
  <c r="BH153" i="4"/>
  <c r="BG153" i="4"/>
  <c r="BF153" i="4"/>
  <c r="AA153" i="4"/>
  <c r="Y153" i="4"/>
  <c r="W153" i="4"/>
  <c r="BK153" i="4"/>
  <c r="N153" i="4"/>
  <c r="BE153" i="4"/>
  <c r="BI152" i="4"/>
  <c r="BH152" i="4"/>
  <c r="BG152" i="4"/>
  <c r="BF152" i="4"/>
  <c r="AA152" i="4"/>
  <c r="Y152" i="4"/>
  <c r="W152" i="4"/>
  <c r="BK152" i="4"/>
  <c r="N152" i="4"/>
  <c r="BE152" i="4"/>
  <c r="BI151" i="4"/>
  <c r="BH151" i="4"/>
  <c r="BG151" i="4"/>
  <c r="BF151" i="4"/>
  <c r="AA151" i="4"/>
  <c r="Y151" i="4"/>
  <c r="W151" i="4"/>
  <c r="BK151" i="4"/>
  <c r="N151" i="4"/>
  <c r="BE151" i="4"/>
  <c r="BI150" i="4"/>
  <c r="BH150" i="4"/>
  <c r="BG150" i="4"/>
  <c r="BF150" i="4"/>
  <c r="AA150" i="4"/>
  <c r="Y150" i="4"/>
  <c r="W150" i="4"/>
  <c r="BK150" i="4"/>
  <c r="N150" i="4"/>
  <c r="BE150" i="4"/>
  <c r="BI149" i="4"/>
  <c r="BH149" i="4"/>
  <c r="BG149" i="4"/>
  <c r="BF149" i="4"/>
  <c r="AA149" i="4"/>
  <c r="Y149" i="4"/>
  <c r="W149" i="4"/>
  <c r="BK149" i="4"/>
  <c r="N149" i="4"/>
  <c r="BE149" i="4" s="1"/>
  <c r="BI148" i="4"/>
  <c r="BH148" i="4"/>
  <c r="BG148" i="4"/>
  <c r="BF148" i="4"/>
  <c r="AA148" i="4"/>
  <c r="Y148" i="4"/>
  <c r="W148" i="4"/>
  <c r="BK148" i="4"/>
  <c r="N148" i="4"/>
  <c r="BE148" i="4"/>
  <c r="BI147" i="4"/>
  <c r="BH147" i="4"/>
  <c r="BG147" i="4"/>
  <c r="BF147" i="4"/>
  <c r="AA147" i="4"/>
  <c r="Y147" i="4"/>
  <c r="W147" i="4"/>
  <c r="BK147" i="4"/>
  <c r="N147" i="4"/>
  <c r="BE147" i="4"/>
  <c r="BI146" i="4"/>
  <c r="BH146" i="4"/>
  <c r="BG146" i="4"/>
  <c r="BF146" i="4"/>
  <c r="AA146" i="4"/>
  <c r="Y146" i="4"/>
  <c r="W146" i="4"/>
  <c r="BK146" i="4"/>
  <c r="N146" i="4"/>
  <c r="BE146" i="4"/>
  <c r="BI145" i="4"/>
  <c r="BH145" i="4"/>
  <c r="BG145" i="4"/>
  <c r="BF145" i="4"/>
  <c r="AA145" i="4"/>
  <c r="Y145" i="4"/>
  <c r="W145" i="4"/>
  <c r="BK145" i="4"/>
  <c r="N145" i="4"/>
  <c r="BE145" i="4" s="1"/>
  <c r="BI144" i="4"/>
  <c r="BH144" i="4"/>
  <c r="BG144" i="4"/>
  <c r="BF144" i="4"/>
  <c r="AA144" i="4"/>
  <c r="Y144" i="4"/>
  <c r="Y138" i="4" s="1"/>
  <c r="W144" i="4"/>
  <c r="BK144" i="4"/>
  <c r="N144" i="4"/>
  <c r="BE144" i="4"/>
  <c r="BI143" i="4"/>
  <c r="BH143" i="4"/>
  <c r="BG143" i="4"/>
  <c r="BF143" i="4"/>
  <c r="AA143" i="4"/>
  <c r="Y143" i="4"/>
  <c r="W143" i="4"/>
  <c r="BK143" i="4"/>
  <c r="N143" i="4"/>
  <c r="BE143" i="4" s="1"/>
  <c r="BI142" i="4"/>
  <c r="BH142" i="4"/>
  <c r="BG142" i="4"/>
  <c r="BF142" i="4"/>
  <c r="AA142" i="4"/>
  <c r="Y142" i="4"/>
  <c r="W142" i="4"/>
  <c r="BK142" i="4"/>
  <c r="N142" i="4"/>
  <c r="BE142" i="4"/>
  <c r="BI141" i="4"/>
  <c r="BH141" i="4"/>
  <c r="BG141" i="4"/>
  <c r="BF141" i="4"/>
  <c r="AA141" i="4"/>
  <c r="Y141" i="4"/>
  <c r="W141" i="4"/>
  <c r="BK141" i="4"/>
  <c r="N141" i="4"/>
  <c r="BE141" i="4" s="1"/>
  <c r="BI140" i="4"/>
  <c r="BH140" i="4"/>
  <c r="BG140" i="4"/>
  <c r="BF140" i="4"/>
  <c r="AA140" i="4"/>
  <c r="Y140" i="4"/>
  <c r="W140" i="4"/>
  <c r="BK140" i="4"/>
  <c r="N140" i="4"/>
  <c r="BE140" i="4" s="1"/>
  <c r="BI139" i="4"/>
  <c r="BH139" i="4"/>
  <c r="BG139" i="4"/>
  <c r="BF139" i="4"/>
  <c r="AA139" i="4"/>
  <c r="AA138" i="4"/>
  <c r="Y139" i="4"/>
  <c r="W139" i="4"/>
  <c r="W138" i="4" s="1"/>
  <c r="BK139" i="4"/>
  <c r="N139" i="4"/>
  <c r="BE139" i="4" s="1"/>
  <c r="BI134" i="4"/>
  <c r="BH134" i="4"/>
  <c r="BG134" i="4"/>
  <c r="BF134" i="4"/>
  <c r="AA134" i="4"/>
  <c r="AA133" i="4"/>
  <c r="Y134" i="4"/>
  <c r="Y133" i="4"/>
  <c r="W134" i="4"/>
  <c r="W133" i="4" s="1"/>
  <c r="BK134" i="4"/>
  <c r="BK133" i="4" s="1"/>
  <c r="N133" i="4" s="1"/>
  <c r="N91" i="4" s="1"/>
  <c r="N134" i="4"/>
  <c r="BE134" i="4" s="1"/>
  <c r="BI131" i="4"/>
  <c r="BH131" i="4"/>
  <c r="BG131" i="4"/>
  <c r="BF131" i="4"/>
  <c r="AA131" i="4"/>
  <c r="Y131" i="4"/>
  <c r="W131" i="4"/>
  <c r="BK131" i="4"/>
  <c r="N131" i="4"/>
  <c r="BE131" i="4"/>
  <c r="BI130" i="4"/>
  <c r="BH130" i="4"/>
  <c r="BG130" i="4"/>
  <c r="BF130" i="4"/>
  <c r="AA130" i="4"/>
  <c r="Y130" i="4"/>
  <c r="W130" i="4"/>
  <c r="BK130" i="4"/>
  <c r="N130" i="4"/>
  <c r="BE130" i="4"/>
  <c r="BI128" i="4"/>
  <c r="BH128" i="4"/>
  <c r="BG128" i="4"/>
  <c r="BF128" i="4"/>
  <c r="AA128" i="4"/>
  <c r="Y128" i="4"/>
  <c r="W128" i="4"/>
  <c r="BK128" i="4"/>
  <c r="N128" i="4"/>
  <c r="BE128" i="4" s="1"/>
  <c r="BI127" i="4"/>
  <c r="BH127" i="4"/>
  <c r="BG127" i="4"/>
  <c r="BF127" i="4"/>
  <c r="AA127" i="4"/>
  <c r="Y127" i="4"/>
  <c r="W127" i="4"/>
  <c r="BK127" i="4"/>
  <c r="N127" i="4"/>
  <c r="BE127" i="4"/>
  <c r="BI126" i="4"/>
  <c r="BH126" i="4"/>
  <c r="BG126" i="4"/>
  <c r="BF126" i="4"/>
  <c r="AA126" i="4"/>
  <c r="Y126" i="4"/>
  <c r="W126" i="4"/>
  <c r="BK126" i="4"/>
  <c r="N126" i="4"/>
  <c r="BE126" i="4" s="1"/>
  <c r="BI125" i="4"/>
  <c r="BH125" i="4"/>
  <c r="BG125" i="4"/>
  <c r="BF125" i="4"/>
  <c r="AA125" i="4"/>
  <c r="Y125" i="4"/>
  <c r="Y119" i="4" s="1"/>
  <c r="W125" i="4"/>
  <c r="BK125" i="4"/>
  <c r="N125" i="4"/>
  <c r="BE125" i="4"/>
  <c r="BI124" i="4"/>
  <c r="BH124" i="4"/>
  <c r="BG124" i="4"/>
  <c r="BF124" i="4"/>
  <c r="AA124" i="4"/>
  <c r="Y124" i="4"/>
  <c r="W124" i="4"/>
  <c r="BK124" i="4"/>
  <c r="N124" i="4"/>
  <c r="BE124" i="4"/>
  <c r="BI120" i="4"/>
  <c r="BH120" i="4"/>
  <c r="BG120" i="4"/>
  <c r="BF120" i="4"/>
  <c r="AA120" i="4"/>
  <c r="AA119" i="4"/>
  <c r="Y120" i="4"/>
  <c r="W120" i="4"/>
  <c r="BK120" i="4"/>
  <c r="N120" i="4"/>
  <c r="BE120" i="4" s="1"/>
  <c r="F111" i="4"/>
  <c r="F109" i="4"/>
  <c r="N97" i="4"/>
  <c r="M28" i="4" s="1"/>
  <c r="AS90" i="1" s="1"/>
  <c r="BI98" i="4"/>
  <c r="BH98" i="4"/>
  <c r="BG98" i="4"/>
  <c r="BF98" i="4"/>
  <c r="BE98" i="4"/>
  <c r="F81" i="4"/>
  <c r="F79" i="4"/>
  <c r="O21" i="4"/>
  <c r="E21" i="4"/>
  <c r="M114" i="4" s="1"/>
  <c r="M84" i="4"/>
  <c r="O20" i="4"/>
  <c r="O18" i="4"/>
  <c r="E18" i="4"/>
  <c r="M83" i="4" s="1"/>
  <c r="M113" i="4"/>
  <c r="O17" i="4"/>
  <c r="O15" i="4"/>
  <c r="E15" i="4"/>
  <c r="F114" i="4" s="1"/>
  <c r="F84" i="4"/>
  <c r="O14" i="4"/>
  <c r="O12" i="4"/>
  <c r="E12" i="4"/>
  <c r="F113" i="4"/>
  <c r="F83" i="4"/>
  <c r="O11" i="4"/>
  <c r="O9" i="4"/>
  <c r="M111" i="4"/>
  <c r="M81" i="4"/>
  <c r="F6" i="4"/>
  <c r="F108" i="4" s="1"/>
  <c r="F78" i="4"/>
  <c r="AY89" i="1"/>
  <c r="AX89" i="1"/>
  <c r="BI196" i="3"/>
  <c r="BH196" i="3"/>
  <c r="BG196" i="3"/>
  <c r="BF196" i="3"/>
  <c r="AA196" i="3"/>
  <c r="AA195" i="3"/>
  <c r="Y196" i="3"/>
  <c r="Y195" i="3"/>
  <c r="W196" i="3"/>
  <c r="W195" i="3" s="1"/>
  <c r="BK196" i="3"/>
  <c r="BK195" i="3"/>
  <c r="N195" i="3" s="1"/>
  <c r="N96" i="3" s="1"/>
  <c r="N196" i="3"/>
  <c r="BE196" i="3" s="1"/>
  <c r="BI194" i="3"/>
  <c r="BH194" i="3"/>
  <c r="BG194" i="3"/>
  <c r="BF194" i="3"/>
  <c r="AA194" i="3"/>
  <c r="Y194" i="3"/>
  <c r="W194" i="3"/>
  <c r="BK194" i="3"/>
  <c r="N194" i="3"/>
  <c r="BE194" i="3"/>
  <c r="BI192" i="3"/>
  <c r="BH192" i="3"/>
  <c r="BG192" i="3"/>
  <c r="BF192" i="3"/>
  <c r="AA192" i="3"/>
  <c r="Y192" i="3"/>
  <c r="W192" i="3"/>
  <c r="BK192" i="3"/>
  <c r="N192" i="3"/>
  <c r="BE192" i="3"/>
  <c r="BI191" i="3"/>
  <c r="BH191" i="3"/>
  <c r="BG191" i="3"/>
  <c r="BF191" i="3"/>
  <c r="AA191" i="3"/>
  <c r="AA190" i="3"/>
  <c r="Y191" i="3"/>
  <c r="Y190" i="3"/>
  <c r="W191" i="3"/>
  <c r="W190" i="3" s="1"/>
  <c r="BK191" i="3"/>
  <c r="BK190" i="3" s="1"/>
  <c r="N190" i="3" s="1"/>
  <c r="N95" i="3" s="1"/>
  <c r="N191" i="3"/>
  <c r="BE191" i="3" s="1"/>
  <c r="BI189" i="3"/>
  <c r="BH189" i="3"/>
  <c r="BG189" i="3"/>
  <c r="BF189" i="3"/>
  <c r="AA189" i="3"/>
  <c r="Y189" i="3"/>
  <c r="W189" i="3"/>
  <c r="BK189" i="3"/>
  <c r="N189" i="3"/>
  <c r="BE189" i="3"/>
  <c r="BI188" i="3"/>
  <c r="BH188" i="3"/>
  <c r="BG188" i="3"/>
  <c r="BF188" i="3"/>
  <c r="AA188" i="3"/>
  <c r="Y188" i="3"/>
  <c r="W188" i="3"/>
  <c r="BK188" i="3"/>
  <c r="N188" i="3"/>
  <c r="BE188" i="3" s="1"/>
  <c r="BI184" i="3"/>
  <c r="BH184" i="3"/>
  <c r="BG184" i="3"/>
  <c r="BF184" i="3"/>
  <c r="AA184" i="3"/>
  <c r="Y184" i="3"/>
  <c r="W184" i="3"/>
  <c r="BK184" i="3"/>
  <c r="N184" i="3"/>
  <c r="BE184" i="3"/>
  <c r="BI183" i="3"/>
  <c r="BH183" i="3"/>
  <c r="BG183" i="3"/>
  <c r="BF183" i="3"/>
  <c r="AA183" i="3"/>
  <c r="Y183" i="3"/>
  <c r="W183" i="3"/>
  <c r="BK183" i="3"/>
  <c r="N183" i="3"/>
  <c r="BE183" i="3"/>
  <c r="BI181" i="3"/>
  <c r="BH181" i="3"/>
  <c r="BG181" i="3"/>
  <c r="BF181" i="3"/>
  <c r="AA181" i="3"/>
  <c r="Y181" i="3"/>
  <c r="W181" i="3"/>
  <c r="BK181" i="3"/>
  <c r="N181" i="3"/>
  <c r="BE181" i="3" s="1"/>
  <c r="BI180" i="3"/>
  <c r="BH180" i="3"/>
  <c r="BG180" i="3"/>
  <c r="BF180" i="3"/>
  <c r="AA180" i="3"/>
  <c r="Y180" i="3"/>
  <c r="W180" i="3"/>
  <c r="BK180" i="3"/>
  <c r="N180" i="3"/>
  <c r="BE180" i="3" s="1"/>
  <c r="BI179" i="3"/>
  <c r="BH179" i="3"/>
  <c r="BG179" i="3"/>
  <c r="BF179" i="3"/>
  <c r="AA179" i="3"/>
  <c r="Y179" i="3"/>
  <c r="W179" i="3"/>
  <c r="BK179" i="3"/>
  <c r="N179" i="3"/>
  <c r="BE179" i="3"/>
  <c r="BI178" i="3"/>
  <c r="BH178" i="3"/>
  <c r="BG178" i="3"/>
  <c r="BF178" i="3"/>
  <c r="AA178" i="3"/>
  <c r="Y178" i="3"/>
  <c r="W178" i="3"/>
  <c r="BK178" i="3"/>
  <c r="N178" i="3"/>
  <c r="BE178" i="3" s="1"/>
  <c r="BI177" i="3"/>
  <c r="BH177" i="3"/>
  <c r="BG177" i="3"/>
  <c r="BF177" i="3"/>
  <c r="AA177" i="3"/>
  <c r="Y177" i="3"/>
  <c r="W177" i="3"/>
  <c r="BK177" i="3"/>
  <c r="N177" i="3"/>
  <c r="BE177" i="3"/>
  <c r="BI175" i="3"/>
  <c r="BH175" i="3"/>
  <c r="BG175" i="3"/>
  <c r="BF175" i="3"/>
  <c r="AA175" i="3"/>
  <c r="AA174" i="3" s="1"/>
  <c r="Y175" i="3"/>
  <c r="W175" i="3"/>
  <c r="BK175" i="3"/>
  <c r="N175" i="3"/>
  <c r="BE175" i="3" s="1"/>
  <c r="BI173" i="3"/>
  <c r="BH173" i="3"/>
  <c r="BG173" i="3"/>
  <c r="BF173" i="3"/>
  <c r="AA173" i="3"/>
  <c r="Y173" i="3"/>
  <c r="W173" i="3"/>
  <c r="BK173" i="3"/>
  <c r="N173" i="3"/>
  <c r="BE173" i="3" s="1"/>
  <c r="BI172" i="3"/>
  <c r="BH172" i="3"/>
  <c r="BG172" i="3"/>
  <c r="BF172" i="3"/>
  <c r="AA172" i="3"/>
  <c r="Y172" i="3"/>
  <c r="W172" i="3"/>
  <c r="BK172" i="3"/>
  <c r="N172" i="3"/>
  <c r="BE172" i="3"/>
  <c r="BI170" i="3"/>
  <c r="BH170" i="3"/>
  <c r="BG170" i="3"/>
  <c r="BF170" i="3"/>
  <c r="AA170" i="3"/>
  <c r="Y170" i="3"/>
  <c r="W170" i="3"/>
  <c r="BK170" i="3"/>
  <c r="N170" i="3"/>
  <c r="BE170" i="3"/>
  <c r="BI168" i="3"/>
  <c r="BH168" i="3"/>
  <c r="BG168" i="3"/>
  <c r="BF168" i="3"/>
  <c r="AA168" i="3"/>
  <c r="Y168" i="3"/>
  <c r="W168" i="3"/>
  <c r="W163" i="3" s="1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/>
  <c r="BI164" i="3"/>
  <c r="BH164" i="3"/>
  <c r="BG164" i="3"/>
  <c r="BF164" i="3"/>
  <c r="AA164" i="3"/>
  <c r="AA163" i="3"/>
  <c r="Y164" i="3"/>
  <c r="W164" i="3"/>
  <c r="BK164" i="3"/>
  <c r="N164" i="3"/>
  <c r="BE164" i="3" s="1"/>
  <c r="BI161" i="3"/>
  <c r="BH161" i="3"/>
  <c r="BG161" i="3"/>
  <c r="BF161" i="3"/>
  <c r="AA161" i="3"/>
  <c r="Y161" i="3"/>
  <c r="W161" i="3"/>
  <c r="BK161" i="3"/>
  <c r="N161" i="3"/>
  <c r="BE161" i="3"/>
  <c r="BI160" i="3"/>
  <c r="BH160" i="3"/>
  <c r="BG160" i="3"/>
  <c r="BF160" i="3"/>
  <c r="AA160" i="3"/>
  <c r="Y160" i="3"/>
  <c r="W160" i="3"/>
  <c r="BK160" i="3"/>
  <c r="N160" i="3"/>
  <c r="BE160" i="3"/>
  <c r="BI159" i="3"/>
  <c r="BH159" i="3"/>
  <c r="BG159" i="3"/>
  <c r="BF159" i="3"/>
  <c r="AA159" i="3"/>
  <c r="Y159" i="3"/>
  <c r="Y155" i="3" s="1"/>
  <c r="W159" i="3"/>
  <c r="BK159" i="3"/>
  <c r="N159" i="3"/>
  <c r="BE159" i="3" s="1"/>
  <c r="BI158" i="3"/>
  <c r="BH158" i="3"/>
  <c r="BG158" i="3"/>
  <c r="BF158" i="3"/>
  <c r="AA158" i="3"/>
  <c r="Y158" i="3"/>
  <c r="W158" i="3"/>
  <c r="BK158" i="3"/>
  <c r="N158" i="3"/>
  <c r="BE158" i="3" s="1"/>
  <c r="BI156" i="3"/>
  <c r="BH156" i="3"/>
  <c r="BG156" i="3"/>
  <c r="BF156" i="3"/>
  <c r="AA156" i="3"/>
  <c r="AA155" i="3"/>
  <c r="Y156" i="3"/>
  <c r="W156" i="3"/>
  <c r="W155" i="3" s="1"/>
  <c r="BK156" i="3"/>
  <c r="N156" i="3"/>
  <c r="BE156" i="3" s="1"/>
  <c r="BI153" i="3"/>
  <c r="BH153" i="3"/>
  <c r="BG153" i="3"/>
  <c r="BF153" i="3"/>
  <c r="AA153" i="3"/>
  <c r="Y153" i="3"/>
  <c r="W153" i="3"/>
  <c r="BK153" i="3"/>
  <c r="N153" i="3"/>
  <c r="BE153" i="3"/>
  <c r="BI152" i="3"/>
  <c r="BH152" i="3"/>
  <c r="BG152" i="3"/>
  <c r="BF152" i="3"/>
  <c r="AA152" i="3"/>
  <c r="Y152" i="3"/>
  <c r="W152" i="3"/>
  <c r="BK152" i="3"/>
  <c r="N152" i="3"/>
  <c r="BE152" i="3"/>
  <c r="BI150" i="3"/>
  <c r="BH150" i="3"/>
  <c r="BG150" i="3"/>
  <c r="BF150" i="3"/>
  <c r="AA150" i="3"/>
  <c r="Y150" i="3"/>
  <c r="W150" i="3"/>
  <c r="BK150" i="3"/>
  <c r="N150" i="3"/>
  <c r="BE150" i="3"/>
  <c r="BI148" i="3"/>
  <c r="BH148" i="3"/>
  <c r="BG148" i="3"/>
  <c r="BF148" i="3"/>
  <c r="AA148" i="3"/>
  <c r="AA147" i="3"/>
  <c r="Y148" i="3"/>
  <c r="W148" i="3"/>
  <c r="W147" i="3"/>
  <c r="BK148" i="3"/>
  <c r="N148" i="3"/>
  <c r="BE148" i="3"/>
  <c r="BI145" i="3"/>
  <c r="BH145" i="3"/>
  <c r="BG145" i="3"/>
  <c r="BF145" i="3"/>
  <c r="AA145" i="3"/>
  <c r="Y145" i="3"/>
  <c r="W145" i="3"/>
  <c r="BK145" i="3"/>
  <c r="N145" i="3"/>
  <c r="BE145" i="3" s="1"/>
  <c r="BI143" i="3"/>
  <c r="BH143" i="3"/>
  <c r="BG143" i="3"/>
  <c r="BF143" i="3"/>
  <c r="AA143" i="3"/>
  <c r="Y143" i="3"/>
  <c r="W143" i="3"/>
  <c r="BK143" i="3"/>
  <c r="N143" i="3"/>
  <c r="BE143" i="3" s="1"/>
  <c r="BI138" i="3"/>
  <c r="BH138" i="3"/>
  <c r="BG138" i="3"/>
  <c r="BF138" i="3"/>
  <c r="AA138" i="3"/>
  <c r="Y138" i="3"/>
  <c r="W138" i="3"/>
  <c r="BK138" i="3"/>
  <c r="N138" i="3"/>
  <c r="BE138" i="3"/>
  <c r="BI136" i="3"/>
  <c r="BH136" i="3"/>
  <c r="BG136" i="3"/>
  <c r="BF136" i="3"/>
  <c r="AA136" i="3"/>
  <c r="Y136" i="3"/>
  <c r="W136" i="3"/>
  <c r="BK136" i="3"/>
  <c r="N136" i="3"/>
  <c r="BE136" i="3" s="1"/>
  <c r="BI135" i="3"/>
  <c r="BH135" i="3"/>
  <c r="BG135" i="3"/>
  <c r="BF135" i="3"/>
  <c r="AA135" i="3"/>
  <c r="Y135" i="3"/>
  <c r="W135" i="3"/>
  <c r="BK135" i="3"/>
  <c r="N135" i="3"/>
  <c r="BE135" i="3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/>
  <c r="BI122" i="3"/>
  <c r="BH122" i="3"/>
  <c r="BG122" i="3"/>
  <c r="BF122" i="3"/>
  <c r="AA122" i="3"/>
  <c r="AA120" i="3" s="1"/>
  <c r="AA119" i="3" s="1"/>
  <c r="AA118" i="3" s="1"/>
  <c r="Y122" i="3"/>
  <c r="W122" i="3"/>
  <c r="BK122" i="3"/>
  <c r="N122" i="3"/>
  <c r="BE122" i="3" s="1"/>
  <c r="BI121" i="3"/>
  <c r="BH121" i="3"/>
  <c r="BG121" i="3"/>
  <c r="BF121" i="3"/>
  <c r="AA121" i="3"/>
  <c r="Y121" i="3"/>
  <c r="Y120" i="3"/>
  <c r="W121" i="3"/>
  <c r="BK121" i="3"/>
  <c r="N121" i="3"/>
  <c r="BE121" i="3" s="1"/>
  <c r="F112" i="3"/>
  <c r="F110" i="3"/>
  <c r="N98" i="3"/>
  <c r="M28" i="3" s="1"/>
  <c r="BI99" i="3"/>
  <c r="BH99" i="3"/>
  <c r="BG99" i="3"/>
  <c r="BF99" i="3"/>
  <c r="BE99" i="3"/>
  <c r="AS89" i="1"/>
  <c r="F81" i="3"/>
  <c r="F79" i="3"/>
  <c r="O21" i="3"/>
  <c r="E21" i="3"/>
  <c r="M115" i="3"/>
  <c r="M84" i="3"/>
  <c r="O20" i="3"/>
  <c r="O18" i="3"/>
  <c r="E18" i="3"/>
  <c r="M83" i="3" s="1"/>
  <c r="M114" i="3"/>
  <c r="O17" i="3"/>
  <c r="O15" i="3"/>
  <c r="E15" i="3"/>
  <c r="F115" i="3" s="1"/>
  <c r="F84" i="3"/>
  <c r="O14" i="3"/>
  <c r="O12" i="3"/>
  <c r="E12" i="3"/>
  <c r="F114" i="3"/>
  <c r="F83" i="3"/>
  <c r="O11" i="3"/>
  <c r="O9" i="3"/>
  <c r="M112" i="3"/>
  <c r="M81" i="3"/>
  <c r="F6" i="3"/>
  <c r="F109" i="3" s="1"/>
  <c r="F78" i="3"/>
  <c r="AY88" i="1"/>
  <c r="AX88" i="1"/>
  <c r="BI852" i="2"/>
  <c r="BH852" i="2"/>
  <c r="BG852" i="2"/>
  <c r="BF852" i="2"/>
  <c r="AA852" i="2"/>
  <c r="Y852" i="2"/>
  <c r="W852" i="2"/>
  <c r="BK852" i="2"/>
  <c r="N852" i="2"/>
  <c r="BE852" i="2"/>
  <c r="BI851" i="2"/>
  <c r="BH851" i="2"/>
  <c r="BG851" i="2"/>
  <c r="BF851" i="2"/>
  <c r="AA851" i="2"/>
  <c r="Y851" i="2"/>
  <c r="W851" i="2"/>
  <c r="BK851" i="2"/>
  <c r="N851" i="2"/>
  <c r="BE851" i="2" s="1"/>
  <c r="BI849" i="2"/>
  <c r="BH849" i="2"/>
  <c r="BG849" i="2"/>
  <c r="BF849" i="2"/>
  <c r="AA849" i="2"/>
  <c r="Y849" i="2"/>
  <c r="W849" i="2"/>
  <c r="BK849" i="2"/>
  <c r="N849" i="2"/>
  <c r="BE849" i="2"/>
  <c r="BI829" i="2"/>
  <c r="BH829" i="2"/>
  <c r="BG829" i="2"/>
  <c r="BF829" i="2"/>
  <c r="AA829" i="2"/>
  <c r="Y829" i="2"/>
  <c r="Y828" i="2"/>
  <c r="W829" i="2"/>
  <c r="BK829" i="2"/>
  <c r="N829" i="2"/>
  <c r="BE829" i="2" s="1"/>
  <c r="BI821" i="2"/>
  <c r="BH821" i="2"/>
  <c r="BG821" i="2"/>
  <c r="BF821" i="2"/>
  <c r="AA821" i="2"/>
  <c r="Y821" i="2"/>
  <c r="W821" i="2"/>
  <c r="BK821" i="2"/>
  <c r="N821" i="2"/>
  <c r="BE821" i="2"/>
  <c r="BI820" i="2"/>
  <c r="BH820" i="2"/>
  <c r="BG820" i="2"/>
  <c r="BF820" i="2"/>
  <c r="AA820" i="2"/>
  <c r="Y820" i="2"/>
  <c r="W820" i="2"/>
  <c r="BK820" i="2"/>
  <c r="N820" i="2"/>
  <c r="BE820" i="2"/>
  <c r="BI819" i="2"/>
  <c r="BH819" i="2"/>
  <c r="BG819" i="2"/>
  <c r="BF819" i="2"/>
  <c r="AA819" i="2"/>
  <c r="Y819" i="2"/>
  <c r="W819" i="2"/>
  <c r="BK819" i="2"/>
  <c r="N819" i="2"/>
  <c r="BE819" i="2"/>
  <c r="BI818" i="2"/>
  <c r="BH818" i="2"/>
  <c r="BG818" i="2"/>
  <c r="BF818" i="2"/>
  <c r="AA818" i="2"/>
  <c r="Y818" i="2"/>
  <c r="W818" i="2"/>
  <c r="BK818" i="2"/>
  <c r="N818" i="2"/>
  <c r="BE818" i="2" s="1"/>
  <c r="BI817" i="2"/>
  <c r="BH817" i="2"/>
  <c r="BG817" i="2"/>
  <c r="BF817" i="2"/>
  <c r="AA817" i="2"/>
  <c r="Y817" i="2"/>
  <c r="W817" i="2"/>
  <c r="BK817" i="2"/>
  <c r="N817" i="2"/>
  <c r="BE817" i="2"/>
  <c r="BI808" i="2"/>
  <c r="BH808" i="2"/>
  <c r="BG808" i="2"/>
  <c r="BF808" i="2"/>
  <c r="AA808" i="2"/>
  <c r="Y808" i="2"/>
  <c r="W808" i="2"/>
  <c r="BK808" i="2"/>
  <c r="N808" i="2"/>
  <c r="BE808" i="2" s="1"/>
  <c r="BI807" i="2"/>
  <c r="BH807" i="2"/>
  <c r="BG807" i="2"/>
  <c r="BF807" i="2"/>
  <c r="AA807" i="2"/>
  <c r="Y807" i="2"/>
  <c r="W807" i="2"/>
  <c r="BK807" i="2"/>
  <c r="N807" i="2"/>
  <c r="BE807" i="2"/>
  <c r="BI805" i="2"/>
  <c r="BH805" i="2"/>
  <c r="BG805" i="2"/>
  <c r="BF805" i="2"/>
  <c r="AA805" i="2"/>
  <c r="Y805" i="2"/>
  <c r="W805" i="2"/>
  <c r="BK805" i="2"/>
  <c r="N805" i="2"/>
  <c r="BE805" i="2" s="1"/>
  <c r="BI801" i="2"/>
  <c r="BH801" i="2"/>
  <c r="BG801" i="2"/>
  <c r="BF801" i="2"/>
  <c r="AA801" i="2"/>
  <c r="Y801" i="2"/>
  <c r="W801" i="2"/>
  <c r="BK801" i="2"/>
  <c r="N801" i="2"/>
  <c r="BE801" i="2"/>
  <c r="BI793" i="2"/>
  <c r="BH793" i="2"/>
  <c r="BG793" i="2"/>
  <c r="BF793" i="2"/>
  <c r="AA793" i="2"/>
  <c r="Y793" i="2"/>
  <c r="W793" i="2"/>
  <c r="BK793" i="2"/>
  <c r="N793" i="2"/>
  <c r="BE793" i="2"/>
  <c r="BI760" i="2"/>
  <c r="BH760" i="2"/>
  <c r="BG760" i="2"/>
  <c r="BF760" i="2"/>
  <c r="AA760" i="2"/>
  <c r="Y760" i="2"/>
  <c r="W760" i="2"/>
  <c r="BK760" i="2"/>
  <c r="N760" i="2"/>
  <c r="BE760" i="2" s="1"/>
  <c r="BI758" i="2"/>
  <c r="BH758" i="2"/>
  <c r="BG758" i="2"/>
  <c r="BF758" i="2"/>
  <c r="AA758" i="2"/>
  <c r="Y758" i="2"/>
  <c r="W758" i="2"/>
  <c r="BK758" i="2"/>
  <c r="N758" i="2"/>
  <c r="BE758" i="2"/>
  <c r="BI757" i="2"/>
  <c r="BH757" i="2"/>
  <c r="BG757" i="2"/>
  <c r="BF757" i="2"/>
  <c r="AA757" i="2"/>
  <c r="Y757" i="2"/>
  <c r="W757" i="2"/>
  <c r="BK757" i="2"/>
  <c r="N757" i="2"/>
  <c r="BE757" i="2" s="1"/>
  <c r="BI756" i="2"/>
  <c r="BH756" i="2"/>
  <c r="BG756" i="2"/>
  <c r="BF756" i="2"/>
  <c r="AA756" i="2"/>
  <c r="Y756" i="2"/>
  <c r="W756" i="2"/>
  <c r="BK756" i="2"/>
  <c r="N756" i="2"/>
  <c r="BE756" i="2"/>
  <c r="BI752" i="2"/>
  <c r="BH752" i="2"/>
  <c r="BG752" i="2"/>
  <c r="BF752" i="2"/>
  <c r="AA752" i="2"/>
  <c r="Y752" i="2"/>
  <c r="W752" i="2"/>
  <c r="BK752" i="2"/>
  <c r="N752" i="2"/>
  <c r="BE752" i="2" s="1"/>
  <c r="BI751" i="2"/>
  <c r="BH751" i="2"/>
  <c r="BG751" i="2"/>
  <c r="BF751" i="2"/>
  <c r="AA751" i="2"/>
  <c r="Y751" i="2"/>
  <c r="W751" i="2"/>
  <c r="BK751" i="2"/>
  <c r="N751" i="2"/>
  <c r="BE751" i="2" s="1"/>
  <c r="BI750" i="2"/>
  <c r="BH750" i="2"/>
  <c r="BG750" i="2"/>
  <c r="BF750" i="2"/>
  <c r="AA750" i="2"/>
  <c r="Y750" i="2"/>
  <c r="W750" i="2"/>
  <c r="BK750" i="2"/>
  <c r="N750" i="2"/>
  <c r="BE750" i="2" s="1"/>
  <c r="BI749" i="2"/>
  <c r="BH749" i="2"/>
  <c r="BG749" i="2"/>
  <c r="BF749" i="2"/>
  <c r="AA749" i="2"/>
  <c r="Y749" i="2"/>
  <c r="W749" i="2"/>
  <c r="BK749" i="2"/>
  <c r="N749" i="2"/>
  <c r="BE749" i="2"/>
  <c r="BI748" i="2"/>
  <c r="BH748" i="2"/>
  <c r="BG748" i="2"/>
  <c r="BF748" i="2"/>
  <c r="AA748" i="2"/>
  <c r="Y748" i="2"/>
  <c r="W748" i="2"/>
  <c r="BK748" i="2"/>
  <c r="N748" i="2"/>
  <c r="BE748" i="2"/>
  <c r="BI746" i="2"/>
  <c r="BH746" i="2"/>
  <c r="BG746" i="2"/>
  <c r="BF746" i="2"/>
  <c r="AA746" i="2"/>
  <c r="Y746" i="2"/>
  <c r="W746" i="2"/>
  <c r="BK746" i="2"/>
  <c r="N746" i="2"/>
  <c r="BE746" i="2" s="1"/>
  <c r="BI745" i="2"/>
  <c r="BH745" i="2"/>
  <c r="BG745" i="2"/>
  <c r="BF745" i="2"/>
  <c r="AA745" i="2"/>
  <c r="Y745" i="2"/>
  <c r="W745" i="2"/>
  <c r="BK745" i="2"/>
  <c r="N745" i="2"/>
  <c r="BE745" i="2"/>
  <c r="BI744" i="2"/>
  <c r="BH744" i="2"/>
  <c r="BG744" i="2"/>
  <c r="BF744" i="2"/>
  <c r="AA744" i="2"/>
  <c r="Y744" i="2"/>
  <c r="W744" i="2"/>
  <c r="BK744" i="2"/>
  <c r="N744" i="2"/>
  <c r="BE744" i="2" s="1"/>
  <c r="BI736" i="2"/>
  <c r="BH736" i="2"/>
  <c r="BG736" i="2"/>
  <c r="BF736" i="2"/>
  <c r="AA736" i="2"/>
  <c r="Y736" i="2"/>
  <c r="W736" i="2"/>
  <c r="BK736" i="2"/>
  <c r="N736" i="2"/>
  <c r="BE736" i="2" s="1"/>
  <c r="BI734" i="2"/>
  <c r="BH734" i="2"/>
  <c r="BG734" i="2"/>
  <c r="BF734" i="2"/>
  <c r="AA734" i="2"/>
  <c r="Y734" i="2"/>
  <c r="W734" i="2"/>
  <c r="BK734" i="2"/>
  <c r="N734" i="2"/>
  <c r="BE734" i="2"/>
  <c r="BI733" i="2"/>
  <c r="BH733" i="2"/>
  <c r="BG733" i="2"/>
  <c r="BF733" i="2"/>
  <c r="AA733" i="2"/>
  <c r="Y733" i="2"/>
  <c r="W733" i="2"/>
  <c r="BK733" i="2"/>
  <c r="N733" i="2"/>
  <c r="BE733" i="2" s="1"/>
  <c r="BI726" i="2"/>
  <c r="BH726" i="2"/>
  <c r="BG726" i="2"/>
  <c r="BF726" i="2"/>
  <c r="AA726" i="2"/>
  <c r="Y726" i="2"/>
  <c r="W726" i="2"/>
  <c r="BK726" i="2"/>
  <c r="N726" i="2"/>
  <c r="BE726" i="2" s="1"/>
  <c r="BI725" i="2"/>
  <c r="BH725" i="2"/>
  <c r="BG725" i="2"/>
  <c r="BF725" i="2"/>
  <c r="AA725" i="2"/>
  <c r="Y725" i="2"/>
  <c r="W725" i="2"/>
  <c r="BK725" i="2"/>
  <c r="N725" i="2"/>
  <c r="BE725" i="2" s="1"/>
  <c r="BI723" i="2"/>
  <c r="BH723" i="2"/>
  <c r="BG723" i="2"/>
  <c r="BF723" i="2"/>
  <c r="AA723" i="2"/>
  <c r="Y723" i="2"/>
  <c r="W723" i="2"/>
  <c r="BK723" i="2"/>
  <c r="N723" i="2"/>
  <c r="BE723" i="2"/>
  <c r="BI717" i="2"/>
  <c r="BH717" i="2"/>
  <c r="BG717" i="2"/>
  <c r="BF717" i="2"/>
  <c r="AA717" i="2"/>
  <c r="Y717" i="2"/>
  <c r="Y716" i="2"/>
  <c r="W717" i="2"/>
  <c r="BK717" i="2"/>
  <c r="N717" i="2"/>
  <c r="BE717" i="2"/>
  <c r="BI715" i="2"/>
  <c r="BH715" i="2"/>
  <c r="BG715" i="2"/>
  <c r="BF715" i="2"/>
  <c r="AA715" i="2"/>
  <c r="Y715" i="2"/>
  <c r="W715" i="2"/>
  <c r="BK715" i="2"/>
  <c r="N715" i="2"/>
  <c r="BE715" i="2" s="1"/>
  <c r="BI714" i="2"/>
  <c r="BH714" i="2"/>
  <c r="BG714" i="2"/>
  <c r="BF714" i="2"/>
  <c r="AA714" i="2"/>
  <c r="Y714" i="2"/>
  <c r="W714" i="2"/>
  <c r="BK714" i="2"/>
  <c r="N714" i="2"/>
  <c r="BE714" i="2" s="1"/>
  <c r="BI713" i="2"/>
  <c r="BH713" i="2"/>
  <c r="BG713" i="2"/>
  <c r="BF713" i="2"/>
  <c r="AA713" i="2"/>
  <c r="Y713" i="2"/>
  <c r="W713" i="2"/>
  <c r="BK713" i="2"/>
  <c r="N713" i="2"/>
  <c r="BE713" i="2" s="1"/>
  <c r="BI712" i="2"/>
  <c r="BH712" i="2"/>
  <c r="BG712" i="2"/>
  <c r="BF712" i="2"/>
  <c r="AA712" i="2"/>
  <c r="Y712" i="2"/>
  <c r="W712" i="2"/>
  <c r="BK712" i="2"/>
  <c r="N712" i="2"/>
  <c r="BE712" i="2" s="1"/>
  <c r="BI711" i="2"/>
  <c r="BH711" i="2"/>
  <c r="BG711" i="2"/>
  <c r="BF711" i="2"/>
  <c r="AA711" i="2"/>
  <c r="Y711" i="2"/>
  <c r="W711" i="2"/>
  <c r="BK711" i="2"/>
  <c r="N711" i="2"/>
  <c r="BE711" i="2" s="1"/>
  <c r="BI709" i="2"/>
  <c r="BH709" i="2"/>
  <c r="BG709" i="2"/>
  <c r="BF709" i="2"/>
  <c r="AA709" i="2"/>
  <c r="AA708" i="2"/>
  <c r="Y709" i="2"/>
  <c r="W709" i="2"/>
  <c r="BK709" i="2"/>
  <c r="N709" i="2"/>
  <c r="BE709" i="2"/>
  <c r="BI707" i="2"/>
  <c r="BH707" i="2"/>
  <c r="BG707" i="2"/>
  <c r="BF707" i="2"/>
  <c r="AA707" i="2"/>
  <c r="Y707" i="2"/>
  <c r="W707" i="2"/>
  <c r="BK707" i="2"/>
  <c r="N707" i="2"/>
  <c r="BE707" i="2"/>
  <c r="BI706" i="2"/>
  <c r="BH706" i="2"/>
  <c r="BG706" i="2"/>
  <c r="BF706" i="2"/>
  <c r="AA706" i="2"/>
  <c r="Y706" i="2"/>
  <c r="W706" i="2"/>
  <c r="BK706" i="2"/>
  <c r="N706" i="2"/>
  <c r="BE706" i="2" s="1"/>
  <c r="BI705" i="2"/>
  <c r="BH705" i="2"/>
  <c r="BG705" i="2"/>
  <c r="BF705" i="2"/>
  <c r="AA705" i="2"/>
  <c r="Y705" i="2"/>
  <c r="W705" i="2"/>
  <c r="BK705" i="2"/>
  <c r="N705" i="2"/>
  <c r="BE705" i="2"/>
  <c r="BI704" i="2"/>
  <c r="BH704" i="2"/>
  <c r="BG704" i="2"/>
  <c r="BF704" i="2"/>
  <c r="AA704" i="2"/>
  <c r="Y704" i="2"/>
  <c r="W704" i="2"/>
  <c r="BK704" i="2"/>
  <c r="N704" i="2"/>
  <c r="BE704" i="2" s="1"/>
  <c r="BI702" i="2"/>
  <c r="BH702" i="2"/>
  <c r="BG702" i="2"/>
  <c r="BF702" i="2"/>
  <c r="AA702" i="2"/>
  <c r="Y702" i="2"/>
  <c r="W702" i="2"/>
  <c r="BK702" i="2"/>
  <c r="N702" i="2"/>
  <c r="BE702" i="2" s="1"/>
  <c r="BI700" i="2"/>
  <c r="BH700" i="2"/>
  <c r="BG700" i="2"/>
  <c r="BF700" i="2"/>
  <c r="AA700" i="2"/>
  <c r="Y700" i="2"/>
  <c r="W700" i="2"/>
  <c r="BK700" i="2"/>
  <c r="N700" i="2"/>
  <c r="BE700" i="2" s="1"/>
  <c r="BI699" i="2"/>
  <c r="BH699" i="2"/>
  <c r="BG699" i="2"/>
  <c r="BF699" i="2"/>
  <c r="AA699" i="2"/>
  <c r="Y699" i="2"/>
  <c r="W699" i="2"/>
  <c r="BK699" i="2"/>
  <c r="N699" i="2"/>
  <c r="BE699" i="2"/>
  <c r="BI697" i="2"/>
  <c r="BH697" i="2"/>
  <c r="BG697" i="2"/>
  <c r="BF697" i="2"/>
  <c r="AA697" i="2"/>
  <c r="Y697" i="2"/>
  <c r="W697" i="2"/>
  <c r="BK697" i="2"/>
  <c r="N697" i="2"/>
  <c r="BE697" i="2" s="1"/>
  <c r="BI696" i="2"/>
  <c r="BH696" i="2"/>
  <c r="BG696" i="2"/>
  <c r="BF696" i="2"/>
  <c r="AA696" i="2"/>
  <c r="Y696" i="2"/>
  <c r="W696" i="2"/>
  <c r="BK696" i="2"/>
  <c r="N696" i="2"/>
  <c r="BE696" i="2"/>
  <c r="BI695" i="2"/>
  <c r="BH695" i="2"/>
  <c r="BG695" i="2"/>
  <c r="BF695" i="2"/>
  <c r="AA695" i="2"/>
  <c r="Y695" i="2"/>
  <c r="W695" i="2"/>
  <c r="BK695" i="2"/>
  <c r="N695" i="2"/>
  <c r="BE695" i="2" s="1"/>
  <c r="BI694" i="2"/>
  <c r="BH694" i="2"/>
  <c r="BG694" i="2"/>
  <c r="BF694" i="2"/>
  <c r="AA694" i="2"/>
  <c r="Y694" i="2"/>
  <c r="W694" i="2"/>
  <c r="BK694" i="2"/>
  <c r="N694" i="2"/>
  <c r="BE694" i="2"/>
  <c r="BI692" i="2"/>
  <c r="BH692" i="2"/>
  <c r="BG692" i="2"/>
  <c r="BF692" i="2"/>
  <c r="AA692" i="2"/>
  <c r="Y692" i="2"/>
  <c r="W692" i="2"/>
  <c r="BK692" i="2"/>
  <c r="N692" i="2"/>
  <c r="BE692" i="2" s="1"/>
  <c r="BI690" i="2"/>
  <c r="BH690" i="2"/>
  <c r="BG690" i="2"/>
  <c r="BF690" i="2"/>
  <c r="AA690" i="2"/>
  <c r="Y690" i="2"/>
  <c r="W690" i="2"/>
  <c r="BK690" i="2"/>
  <c r="N690" i="2"/>
  <c r="BE690" i="2" s="1"/>
  <c r="BI689" i="2"/>
  <c r="BH689" i="2"/>
  <c r="BG689" i="2"/>
  <c r="BF689" i="2"/>
  <c r="AA689" i="2"/>
  <c r="Y689" i="2"/>
  <c r="W689" i="2"/>
  <c r="BK689" i="2"/>
  <c r="N689" i="2"/>
  <c r="BE689" i="2" s="1"/>
  <c r="BI687" i="2"/>
  <c r="BH687" i="2"/>
  <c r="BG687" i="2"/>
  <c r="BF687" i="2"/>
  <c r="AA687" i="2"/>
  <c r="Y687" i="2"/>
  <c r="W687" i="2"/>
  <c r="BK687" i="2"/>
  <c r="N687" i="2"/>
  <c r="BE687" i="2" s="1"/>
  <c r="BI686" i="2"/>
  <c r="BH686" i="2"/>
  <c r="BG686" i="2"/>
  <c r="BF686" i="2"/>
  <c r="AA686" i="2"/>
  <c r="Y686" i="2"/>
  <c r="W686" i="2"/>
  <c r="BK686" i="2"/>
  <c r="N686" i="2"/>
  <c r="BE686" i="2" s="1"/>
  <c r="BI685" i="2"/>
  <c r="BH685" i="2"/>
  <c r="BG685" i="2"/>
  <c r="BF685" i="2"/>
  <c r="AA685" i="2"/>
  <c r="Y685" i="2"/>
  <c r="W685" i="2"/>
  <c r="BK685" i="2"/>
  <c r="N685" i="2"/>
  <c r="BE685" i="2"/>
  <c r="BI684" i="2"/>
  <c r="BH684" i="2"/>
  <c r="BG684" i="2"/>
  <c r="BF684" i="2"/>
  <c r="AA684" i="2"/>
  <c r="Y684" i="2"/>
  <c r="W684" i="2"/>
  <c r="BK684" i="2"/>
  <c r="N684" i="2"/>
  <c r="BE684" i="2" s="1"/>
  <c r="BI683" i="2"/>
  <c r="BH683" i="2"/>
  <c r="BG683" i="2"/>
  <c r="BF683" i="2"/>
  <c r="AA683" i="2"/>
  <c r="Y683" i="2"/>
  <c r="W683" i="2"/>
  <c r="BK683" i="2"/>
  <c r="N683" i="2"/>
  <c r="BE683" i="2"/>
  <c r="BI682" i="2"/>
  <c r="BH682" i="2"/>
  <c r="BG682" i="2"/>
  <c r="BF682" i="2"/>
  <c r="AA682" i="2"/>
  <c r="Y682" i="2"/>
  <c r="W682" i="2"/>
  <c r="BK682" i="2"/>
  <c r="N682" i="2"/>
  <c r="BE682" i="2" s="1"/>
  <c r="BI681" i="2"/>
  <c r="BH681" i="2"/>
  <c r="BG681" i="2"/>
  <c r="BF681" i="2"/>
  <c r="AA681" i="2"/>
  <c r="Y681" i="2"/>
  <c r="W681" i="2"/>
  <c r="BK681" i="2"/>
  <c r="N681" i="2"/>
  <c r="BE681" i="2"/>
  <c r="BI680" i="2"/>
  <c r="BH680" i="2"/>
  <c r="BG680" i="2"/>
  <c r="BF680" i="2"/>
  <c r="AA680" i="2"/>
  <c r="Y680" i="2"/>
  <c r="W680" i="2"/>
  <c r="BK680" i="2"/>
  <c r="N680" i="2"/>
  <c r="BE680" i="2" s="1"/>
  <c r="BI679" i="2"/>
  <c r="BH679" i="2"/>
  <c r="BG679" i="2"/>
  <c r="BF679" i="2"/>
  <c r="AA679" i="2"/>
  <c r="Y679" i="2"/>
  <c r="W679" i="2"/>
  <c r="BK679" i="2"/>
  <c r="N679" i="2"/>
  <c r="BE679" i="2" s="1"/>
  <c r="BI678" i="2"/>
  <c r="BH678" i="2"/>
  <c r="BG678" i="2"/>
  <c r="BF678" i="2"/>
  <c r="AA678" i="2"/>
  <c r="Y678" i="2"/>
  <c r="W678" i="2"/>
  <c r="BK678" i="2"/>
  <c r="N678" i="2"/>
  <c r="BE678" i="2" s="1"/>
  <c r="BI677" i="2"/>
  <c r="BH677" i="2"/>
  <c r="BG677" i="2"/>
  <c r="BF677" i="2"/>
  <c r="AA677" i="2"/>
  <c r="AA676" i="2"/>
  <c r="Y677" i="2"/>
  <c r="W677" i="2"/>
  <c r="BK677" i="2"/>
  <c r="N677" i="2"/>
  <c r="BE677" i="2"/>
  <c r="BI675" i="2"/>
  <c r="BH675" i="2"/>
  <c r="BG675" i="2"/>
  <c r="BF675" i="2"/>
  <c r="AA675" i="2"/>
  <c r="Y675" i="2"/>
  <c r="W675" i="2"/>
  <c r="BK675" i="2"/>
  <c r="N675" i="2"/>
  <c r="BE675" i="2" s="1"/>
  <c r="BI674" i="2"/>
  <c r="BH674" i="2"/>
  <c r="BG674" i="2"/>
  <c r="BF674" i="2"/>
  <c r="AA674" i="2"/>
  <c r="Y674" i="2"/>
  <c r="W674" i="2"/>
  <c r="BK674" i="2"/>
  <c r="N674" i="2"/>
  <c r="BE674" i="2" s="1"/>
  <c r="BI673" i="2"/>
  <c r="BH673" i="2"/>
  <c r="BG673" i="2"/>
  <c r="BF673" i="2"/>
  <c r="AA673" i="2"/>
  <c r="Y673" i="2"/>
  <c r="W673" i="2"/>
  <c r="BK673" i="2"/>
  <c r="N673" i="2"/>
  <c r="BE673" i="2"/>
  <c r="BI672" i="2"/>
  <c r="BH672" i="2"/>
  <c r="BG672" i="2"/>
  <c r="BF672" i="2"/>
  <c r="AA672" i="2"/>
  <c r="Y672" i="2"/>
  <c r="W672" i="2"/>
  <c r="BK672" i="2"/>
  <c r="N672" i="2"/>
  <c r="BE672" i="2" s="1"/>
  <c r="BI671" i="2"/>
  <c r="BH671" i="2"/>
  <c r="BG671" i="2"/>
  <c r="BF671" i="2"/>
  <c r="AA671" i="2"/>
  <c r="Y671" i="2"/>
  <c r="W671" i="2"/>
  <c r="BK671" i="2"/>
  <c r="N671" i="2"/>
  <c r="BE671" i="2" s="1"/>
  <c r="BI670" i="2"/>
  <c r="BH670" i="2"/>
  <c r="BG670" i="2"/>
  <c r="BF670" i="2"/>
  <c r="AA670" i="2"/>
  <c r="Y670" i="2"/>
  <c r="W670" i="2"/>
  <c r="BK670" i="2"/>
  <c r="N670" i="2"/>
  <c r="BE670" i="2" s="1"/>
  <c r="BI669" i="2"/>
  <c r="BH669" i="2"/>
  <c r="BG669" i="2"/>
  <c r="BF669" i="2"/>
  <c r="AA669" i="2"/>
  <c r="Y669" i="2"/>
  <c r="W669" i="2"/>
  <c r="BK669" i="2"/>
  <c r="N669" i="2"/>
  <c r="BE669" i="2"/>
  <c r="BI668" i="2"/>
  <c r="BH668" i="2"/>
  <c r="BG668" i="2"/>
  <c r="BF668" i="2"/>
  <c r="AA668" i="2"/>
  <c r="Y668" i="2"/>
  <c r="W668" i="2"/>
  <c r="BK668" i="2"/>
  <c r="N668" i="2"/>
  <c r="BE668" i="2" s="1"/>
  <c r="BI667" i="2"/>
  <c r="BH667" i="2"/>
  <c r="BG667" i="2"/>
  <c r="BF667" i="2"/>
  <c r="AA667" i="2"/>
  <c r="Y667" i="2"/>
  <c r="W667" i="2"/>
  <c r="BK667" i="2"/>
  <c r="N667" i="2"/>
  <c r="BE667" i="2"/>
  <c r="BI665" i="2"/>
  <c r="BH665" i="2"/>
  <c r="BG665" i="2"/>
  <c r="BF665" i="2"/>
  <c r="AA665" i="2"/>
  <c r="Y665" i="2"/>
  <c r="W665" i="2"/>
  <c r="BK665" i="2"/>
  <c r="N665" i="2"/>
  <c r="BE665" i="2" s="1"/>
  <c r="BI664" i="2"/>
  <c r="BH664" i="2"/>
  <c r="BG664" i="2"/>
  <c r="BF664" i="2"/>
  <c r="AA664" i="2"/>
  <c r="Y664" i="2"/>
  <c r="W664" i="2"/>
  <c r="BK664" i="2"/>
  <c r="N664" i="2"/>
  <c r="BE664" i="2" s="1"/>
  <c r="BI663" i="2"/>
  <c r="BH663" i="2"/>
  <c r="BG663" i="2"/>
  <c r="BF663" i="2"/>
  <c r="AA663" i="2"/>
  <c r="Y663" i="2"/>
  <c r="W663" i="2"/>
  <c r="BK663" i="2"/>
  <c r="N663" i="2"/>
  <c r="BE663" i="2" s="1"/>
  <c r="BI662" i="2"/>
  <c r="BH662" i="2"/>
  <c r="BG662" i="2"/>
  <c r="BF662" i="2"/>
  <c r="AA662" i="2"/>
  <c r="Y662" i="2"/>
  <c r="W662" i="2"/>
  <c r="BK662" i="2"/>
  <c r="N662" i="2"/>
  <c r="BE662" i="2" s="1"/>
  <c r="BI661" i="2"/>
  <c r="BH661" i="2"/>
  <c r="BG661" i="2"/>
  <c r="BF661" i="2"/>
  <c r="AA661" i="2"/>
  <c r="Y661" i="2"/>
  <c r="W661" i="2"/>
  <c r="BK661" i="2"/>
  <c r="N661" i="2"/>
  <c r="BE661" i="2" s="1"/>
  <c r="BI660" i="2"/>
  <c r="BH660" i="2"/>
  <c r="BG660" i="2"/>
  <c r="BF660" i="2"/>
  <c r="AA660" i="2"/>
  <c r="Y660" i="2"/>
  <c r="W660" i="2"/>
  <c r="BK660" i="2"/>
  <c r="N660" i="2"/>
  <c r="BE660" i="2" s="1"/>
  <c r="BI659" i="2"/>
  <c r="BH659" i="2"/>
  <c r="BG659" i="2"/>
  <c r="BF659" i="2"/>
  <c r="AA659" i="2"/>
  <c r="Y659" i="2"/>
  <c r="W659" i="2"/>
  <c r="BK659" i="2"/>
  <c r="N659" i="2"/>
  <c r="BE659" i="2"/>
  <c r="BI658" i="2"/>
  <c r="BH658" i="2"/>
  <c r="BG658" i="2"/>
  <c r="BF658" i="2"/>
  <c r="AA658" i="2"/>
  <c r="Y658" i="2"/>
  <c r="W658" i="2"/>
  <c r="BK658" i="2"/>
  <c r="N658" i="2"/>
  <c r="BE658" i="2"/>
  <c r="BI657" i="2"/>
  <c r="BH657" i="2"/>
  <c r="BG657" i="2"/>
  <c r="BF657" i="2"/>
  <c r="AA657" i="2"/>
  <c r="Y657" i="2"/>
  <c r="Y654" i="2" s="1"/>
  <c r="W657" i="2"/>
  <c r="BK657" i="2"/>
  <c r="N657" i="2"/>
  <c r="BE657" i="2" s="1"/>
  <c r="BI656" i="2"/>
  <c r="BH656" i="2"/>
  <c r="BG656" i="2"/>
  <c r="BF656" i="2"/>
  <c r="AA656" i="2"/>
  <c r="Y656" i="2"/>
  <c r="W656" i="2"/>
  <c r="BK656" i="2"/>
  <c r="N656" i="2"/>
  <c r="BE656" i="2"/>
  <c r="BI655" i="2"/>
  <c r="BH655" i="2"/>
  <c r="BG655" i="2"/>
  <c r="BF655" i="2"/>
  <c r="AA655" i="2"/>
  <c r="AA654" i="2"/>
  <c r="Y655" i="2"/>
  <c r="W655" i="2"/>
  <c r="BK655" i="2"/>
  <c r="N655" i="2"/>
  <c r="BE655" i="2" s="1"/>
  <c r="BI653" i="2"/>
  <c r="BH653" i="2"/>
  <c r="BG653" i="2"/>
  <c r="BF653" i="2"/>
  <c r="AA653" i="2"/>
  <c r="Y653" i="2"/>
  <c r="W653" i="2"/>
  <c r="BK653" i="2"/>
  <c r="N653" i="2"/>
  <c r="BE653" i="2"/>
  <c r="BI652" i="2"/>
  <c r="BH652" i="2"/>
  <c r="BG652" i="2"/>
  <c r="BF652" i="2"/>
  <c r="AA652" i="2"/>
  <c r="Y652" i="2"/>
  <c r="W652" i="2"/>
  <c r="BK652" i="2"/>
  <c r="N652" i="2"/>
  <c r="BE652" i="2"/>
  <c r="BI651" i="2"/>
  <c r="BH651" i="2"/>
  <c r="BG651" i="2"/>
  <c r="BF651" i="2"/>
  <c r="AA651" i="2"/>
  <c r="Y651" i="2"/>
  <c r="W651" i="2"/>
  <c r="BK651" i="2"/>
  <c r="N651" i="2"/>
  <c r="BE651" i="2"/>
  <c r="BI650" i="2"/>
  <c r="BH650" i="2"/>
  <c r="BG650" i="2"/>
  <c r="BF650" i="2"/>
  <c r="AA650" i="2"/>
  <c r="Y650" i="2"/>
  <c r="W650" i="2"/>
  <c r="BK650" i="2"/>
  <c r="N650" i="2"/>
  <c r="BE650" i="2"/>
  <c r="BI649" i="2"/>
  <c r="BH649" i="2"/>
  <c r="BG649" i="2"/>
  <c r="BF649" i="2"/>
  <c r="AA649" i="2"/>
  <c r="Y649" i="2"/>
  <c r="W649" i="2"/>
  <c r="BK649" i="2"/>
  <c r="N649" i="2"/>
  <c r="BE649" i="2" s="1"/>
  <c r="BI647" i="2"/>
  <c r="BH647" i="2"/>
  <c r="BG647" i="2"/>
  <c r="BF647" i="2"/>
  <c r="AA647" i="2"/>
  <c r="Y647" i="2"/>
  <c r="W647" i="2"/>
  <c r="BK647" i="2"/>
  <c r="N647" i="2"/>
  <c r="BE647" i="2" s="1"/>
  <c r="BI645" i="2"/>
  <c r="BH645" i="2"/>
  <c r="BG645" i="2"/>
  <c r="BF645" i="2"/>
  <c r="AA645" i="2"/>
  <c r="Y645" i="2"/>
  <c r="W645" i="2"/>
  <c r="BK645" i="2"/>
  <c r="N645" i="2"/>
  <c r="BE645" i="2" s="1"/>
  <c r="BI644" i="2"/>
  <c r="BH644" i="2"/>
  <c r="BG644" i="2"/>
  <c r="BF644" i="2"/>
  <c r="AA644" i="2"/>
  <c r="Y644" i="2"/>
  <c r="W644" i="2"/>
  <c r="BK644" i="2"/>
  <c r="N644" i="2"/>
  <c r="BE644" i="2"/>
  <c r="BI643" i="2"/>
  <c r="BH643" i="2"/>
  <c r="BG643" i="2"/>
  <c r="BF643" i="2"/>
  <c r="AA643" i="2"/>
  <c r="Y643" i="2"/>
  <c r="W643" i="2"/>
  <c r="BK643" i="2"/>
  <c r="N643" i="2"/>
  <c r="BE643" i="2"/>
  <c r="BI642" i="2"/>
  <c r="BH642" i="2"/>
  <c r="BG642" i="2"/>
  <c r="BF642" i="2"/>
  <c r="AA642" i="2"/>
  <c r="Y642" i="2"/>
  <c r="W642" i="2"/>
  <c r="BK642" i="2"/>
  <c r="N642" i="2"/>
  <c r="BE642" i="2"/>
  <c r="BI641" i="2"/>
  <c r="BH641" i="2"/>
  <c r="BG641" i="2"/>
  <c r="BF641" i="2"/>
  <c r="AA641" i="2"/>
  <c r="Y641" i="2"/>
  <c r="W641" i="2"/>
  <c r="BK641" i="2"/>
  <c r="N641" i="2"/>
  <c r="BE641" i="2"/>
  <c r="BI640" i="2"/>
  <c r="BH640" i="2"/>
  <c r="BG640" i="2"/>
  <c r="BF640" i="2"/>
  <c r="AA640" i="2"/>
  <c r="Y640" i="2"/>
  <c r="W640" i="2"/>
  <c r="BK640" i="2"/>
  <c r="N640" i="2"/>
  <c r="BE640" i="2"/>
  <c r="BI639" i="2"/>
  <c r="BH639" i="2"/>
  <c r="BG639" i="2"/>
  <c r="BF639" i="2"/>
  <c r="AA639" i="2"/>
  <c r="Y639" i="2"/>
  <c r="W639" i="2"/>
  <c r="BK639" i="2"/>
  <c r="N639" i="2"/>
  <c r="BE639" i="2"/>
  <c r="BI638" i="2"/>
  <c r="BH638" i="2"/>
  <c r="BG638" i="2"/>
  <c r="BF638" i="2"/>
  <c r="AA638" i="2"/>
  <c r="Y638" i="2"/>
  <c r="W638" i="2"/>
  <c r="BK638" i="2"/>
  <c r="N638" i="2"/>
  <c r="BE638" i="2"/>
  <c r="BI636" i="2"/>
  <c r="BH636" i="2"/>
  <c r="BG636" i="2"/>
  <c r="BF636" i="2"/>
  <c r="AA636" i="2"/>
  <c r="Y636" i="2"/>
  <c r="W636" i="2"/>
  <c r="BK636" i="2"/>
  <c r="N636" i="2"/>
  <c r="BE636" i="2"/>
  <c r="BI634" i="2"/>
  <c r="BH634" i="2"/>
  <c r="BG634" i="2"/>
  <c r="BF634" i="2"/>
  <c r="AA634" i="2"/>
  <c r="Y634" i="2"/>
  <c r="W634" i="2"/>
  <c r="BK634" i="2"/>
  <c r="N634" i="2"/>
  <c r="BE634" i="2" s="1"/>
  <c r="BI632" i="2"/>
  <c r="BH632" i="2"/>
  <c r="BG632" i="2"/>
  <c r="BF632" i="2"/>
  <c r="AA632" i="2"/>
  <c r="Y632" i="2"/>
  <c r="W632" i="2"/>
  <c r="W628" i="2" s="1"/>
  <c r="BK632" i="2"/>
  <c r="N632" i="2"/>
  <c r="BE632" i="2"/>
  <c r="BI631" i="2"/>
  <c r="BH631" i="2"/>
  <c r="BG631" i="2"/>
  <c r="BF631" i="2"/>
  <c r="AA631" i="2"/>
  <c r="Y631" i="2"/>
  <c r="W631" i="2"/>
  <c r="BK631" i="2"/>
  <c r="N631" i="2"/>
  <c r="BE631" i="2" s="1"/>
  <c r="BI630" i="2"/>
  <c r="BH630" i="2"/>
  <c r="BG630" i="2"/>
  <c r="BF630" i="2"/>
  <c r="AA630" i="2"/>
  <c r="Y630" i="2"/>
  <c r="W630" i="2"/>
  <c r="BK630" i="2"/>
  <c r="N630" i="2"/>
  <c r="BE630" i="2" s="1"/>
  <c r="BI629" i="2"/>
  <c r="BH629" i="2"/>
  <c r="BG629" i="2"/>
  <c r="BF629" i="2"/>
  <c r="AA629" i="2"/>
  <c r="AA628" i="2"/>
  <c r="Y629" i="2"/>
  <c r="W629" i="2"/>
  <c r="BK629" i="2"/>
  <c r="N629" i="2"/>
  <c r="BE629" i="2" s="1"/>
  <c r="BI627" i="2"/>
  <c r="BH627" i="2"/>
  <c r="BG627" i="2"/>
  <c r="BF627" i="2"/>
  <c r="AA627" i="2"/>
  <c r="Y627" i="2"/>
  <c r="W627" i="2"/>
  <c r="BK627" i="2"/>
  <c r="N627" i="2"/>
  <c r="BE627" i="2"/>
  <c r="BI626" i="2"/>
  <c r="BH626" i="2"/>
  <c r="BG626" i="2"/>
  <c r="BF626" i="2"/>
  <c r="AA626" i="2"/>
  <c r="Y626" i="2"/>
  <c r="W626" i="2"/>
  <c r="BK626" i="2"/>
  <c r="N626" i="2"/>
  <c r="BE626" i="2"/>
  <c r="BI625" i="2"/>
  <c r="BH625" i="2"/>
  <c r="BG625" i="2"/>
  <c r="BF625" i="2"/>
  <c r="AA625" i="2"/>
  <c r="Y625" i="2"/>
  <c r="W625" i="2"/>
  <c r="BK625" i="2"/>
  <c r="N625" i="2"/>
  <c r="BE625" i="2"/>
  <c r="BI624" i="2"/>
  <c r="BH624" i="2"/>
  <c r="BG624" i="2"/>
  <c r="BF624" i="2"/>
  <c r="AA624" i="2"/>
  <c r="Y624" i="2"/>
  <c r="W624" i="2"/>
  <c r="BK624" i="2"/>
  <c r="N624" i="2"/>
  <c r="BE624" i="2"/>
  <c r="BI623" i="2"/>
  <c r="BH623" i="2"/>
  <c r="BG623" i="2"/>
  <c r="BF623" i="2"/>
  <c r="AA623" i="2"/>
  <c r="Y623" i="2"/>
  <c r="W623" i="2"/>
  <c r="BK623" i="2"/>
  <c r="N623" i="2"/>
  <c r="BE623" i="2"/>
  <c r="BI622" i="2"/>
  <c r="BH622" i="2"/>
  <c r="BG622" i="2"/>
  <c r="BF622" i="2"/>
  <c r="AA622" i="2"/>
  <c r="Y622" i="2"/>
  <c r="W622" i="2"/>
  <c r="BK622" i="2"/>
  <c r="N622" i="2"/>
  <c r="BE622" i="2"/>
  <c r="BI621" i="2"/>
  <c r="BH621" i="2"/>
  <c r="BG621" i="2"/>
  <c r="BF621" i="2"/>
  <c r="AA621" i="2"/>
  <c r="Y621" i="2"/>
  <c r="W621" i="2"/>
  <c r="BK621" i="2"/>
  <c r="N621" i="2"/>
  <c r="BE621" i="2"/>
  <c r="BI620" i="2"/>
  <c r="BH620" i="2"/>
  <c r="BG620" i="2"/>
  <c r="BF620" i="2"/>
  <c r="AA620" i="2"/>
  <c r="Y620" i="2"/>
  <c r="W620" i="2"/>
  <c r="BK620" i="2"/>
  <c r="N620" i="2"/>
  <c r="BE620" i="2"/>
  <c r="BI619" i="2"/>
  <c r="BH619" i="2"/>
  <c r="BG619" i="2"/>
  <c r="BF619" i="2"/>
  <c r="AA619" i="2"/>
  <c r="Y619" i="2"/>
  <c r="W619" i="2"/>
  <c r="BK619" i="2"/>
  <c r="N619" i="2"/>
  <c r="BE619" i="2"/>
  <c r="BI618" i="2"/>
  <c r="BH618" i="2"/>
  <c r="BG618" i="2"/>
  <c r="BF618" i="2"/>
  <c r="AA618" i="2"/>
  <c r="Y618" i="2"/>
  <c r="W618" i="2"/>
  <c r="BK618" i="2"/>
  <c r="N618" i="2"/>
  <c r="BE618" i="2"/>
  <c r="BI617" i="2"/>
  <c r="BH617" i="2"/>
  <c r="BG617" i="2"/>
  <c r="BF617" i="2"/>
  <c r="AA617" i="2"/>
  <c r="Y617" i="2"/>
  <c r="W617" i="2"/>
  <c r="W612" i="2" s="1"/>
  <c r="BK617" i="2"/>
  <c r="N617" i="2"/>
  <c r="BE617" i="2"/>
  <c r="BI616" i="2"/>
  <c r="BH616" i="2"/>
  <c r="BG616" i="2"/>
  <c r="BF616" i="2"/>
  <c r="AA616" i="2"/>
  <c r="Y616" i="2"/>
  <c r="W616" i="2"/>
  <c r="BK616" i="2"/>
  <c r="N616" i="2"/>
  <c r="BE616" i="2"/>
  <c r="BI615" i="2"/>
  <c r="BH615" i="2"/>
  <c r="BG615" i="2"/>
  <c r="BF615" i="2"/>
  <c r="AA615" i="2"/>
  <c r="Y615" i="2"/>
  <c r="W615" i="2"/>
  <c r="BK615" i="2"/>
  <c r="N615" i="2"/>
  <c r="BE615" i="2"/>
  <c r="BI614" i="2"/>
  <c r="BH614" i="2"/>
  <c r="BG614" i="2"/>
  <c r="BF614" i="2"/>
  <c r="AA614" i="2"/>
  <c r="AA612" i="2" s="1"/>
  <c r="Y614" i="2"/>
  <c r="W614" i="2"/>
  <c r="BK614" i="2"/>
  <c r="N614" i="2"/>
  <c r="BE614" i="2"/>
  <c r="BI613" i="2"/>
  <c r="BH613" i="2"/>
  <c r="BG613" i="2"/>
  <c r="BF613" i="2"/>
  <c r="AA613" i="2"/>
  <c r="Y613" i="2"/>
  <c r="W613" i="2"/>
  <c r="BK613" i="2"/>
  <c r="N613" i="2"/>
  <c r="BE613" i="2" s="1"/>
  <c r="BI611" i="2"/>
  <c r="BH611" i="2"/>
  <c r="BG611" i="2"/>
  <c r="BF611" i="2"/>
  <c r="AA611" i="2"/>
  <c r="Y611" i="2"/>
  <c r="W611" i="2"/>
  <c r="BK611" i="2"/>
  <c r="N611" i="2"/>
  <c r="BE611" i="2" s="1"/>
  <c r="BI610" i="2"/>
  <c r="BH610" i="2"/>
  <c r="BG610" i="2"/>
  <c r="BF610" i="2"/>
  <c r="AA610" i="2"/>
  <c r="Y610" i="2"/>
  <c r="W610" i="2"/>
  <c r="BK610" i="2"/>
  <c r="N610" i="2"/>
  <c r="BE610" i="2"/>
  <c r="BI609" i="2"/>
  <c r="BH609" i="2"/>
  <c r="BG609" i="2"/>
  <c r="BF609" i="2"/>
  <c r="AA609" i="2"/>
  <c r="Y609" i="2"/>
  <c r="W609" i="2"/>
  <c r="BK609" i="2"/>
  <c r="N609" i="2"/>
  <c r="BE609" i="2"/>
  <c r="BI608" i="2"/>
  <c r="BH608" i="2"/>
  <c r="BG608" i="2"/>
  <c r="BF608" i="2"/>
  <c r="AA608" i="2"/>
  <c r="Y608" i="2"/>
  <c r="W608" i="2"/>
  <c r="BK608" i="2"/>
  <c r="N608" i="2"/>
  <c r="BE608" i="2"/>
  <c r="BI607" i="2"/>
  <c r="BH607" i="2"/>
  <c r="BG607" i="2"/>
  <c r="BF607" i="2"/>
  <c r="AA607" i="2"/>
  <c r="Y607" i="2"/>
  <c r="W607" i="2"/>
  <c r="BK607" i="2"/>
  <c r="N607" i="2"/>
  <c r="BE607" i="2"/>
  <c r="BI606" i="2"/>
  <c r="BH606" i="2"/>
  <c r="BG606" i="2"/>
  <c r="BF606" i="2"/>
  <c r="AA606" i="2"/>
  <c r="Y606" i="2"/>
  <c r="W606" i="2"/>
  <c r="BK606" i="2"/>
  <c r="N606" i="2"/>
  <c r="BE606" i="2"/>
  <c r="BI605" i="2"/>
  <c r="BH605" i="2"/>
  <c r="BG605" i="2"/>
  <c r="BF605" i="2"/>
  <c r="AA605" i="2"/>
  <c r="Y605" i="2"/>
  <c r="W605" i="2"/>
  <c r="BK605" i="2"/>
  <c r="N605" i="2"/>
  <c r="BE605" i="2"/>
  <c r="BI604" i="2"/>
  <c r="BH604" i="2"/>
  <c r="BG604" i="2"/>
  <c r="BF604" i="2"/>
  <c r="AA604" i="2"/>
  <c r="Y604" i="2"/>
  <c r="W604" i="2"/>
  <c r="BK604" i="2"/>
  <c r="N604" i="2"/>
  <c r="BE604" i="2"/>
  <c r="BI603" i="2"/>
  <c r="BH603" i="2"/>
  <c r="BG603" i="2"/>
  <c r="BF603" i="2"/>
  <c r="AA603" i="2"/>
  <c r="Y603" i="2"/>
  <c r="W603" i="2"/>
  <c r="BK603" i="2"/>
  <c r="N603" i="2"/>
  <c r="BE603" i="2" s="1"/>
  <c r="BI602" i="2"/>
  <c r="BH602" i="2"/>
  <c r="BG602" i="2"/>
  <c r="BF602" i="2"/>
  <c r="AA602" i="2"/>
  <c r="Y602" i="2"/>
  <c r="W602" i="2"/>
  <c r="BK602" i="2"/>
  <c r="N602" i="2"/>
  <c r="BE602" i="2"/>
  <c r="BI601" i="2"/>
  <c r="BH601" i="2"/>
  <c r="BG601" i="2"/>
  <c r="BF601" i="2"/>
  <c r="AA601" i="2"/>
  <c r="Y601" i="2"/>
  <c r="W601" i="2"/>
  <c r="BK601" i="2"/>
  <c r="N601" i="2"/>
  <c r="BE601" i="2"/>
  <c r="BI600" i="2"/>
  <c r="BH600" i="2"/>
  <c r="BG600" i="2"/>
  <c r="BF600" i="2"/>
  <c r="AA600" i="2"/>
  <c r="Y600" i="2"/>
  <c r="W600" i="2"/>
  <c r="BK600" i="2"/>
  <c r="N600" i="2"/>
  <c r="BE600" i="2"/>
  <c r="BI599" i="2"/>
  <c r="BH599" i="2"/>
  <c r="BG599" i="2"/>
  <c r="BF599" i="2"/>
  <c r="AA599" i="2"/>
  <c r="Y599" i="2"/>
  <c r="W599" i="2"/>
  <c r="BK599" i="2"/>
  <c r="N599" i="2"/>
  <c r="BE599" i="2"/>
  <c r="BI598" i="2"/>
  <c r="BH598" i="2"/>
  <c r="BG598" i="2"/>
  <c r="BF598" i="2"/>
  <c r="AA598" i="2"/>
  <c r="Y598" i="2"/>
  <c r="W598" i="2"/>
  <c r="BK598" i="2"/>
  <c r="N598" i="2"/>
  <c r="BE598" i="2" s="1"/>
  <c r="BI597" i="2"/>
  <c r="BH597" i="2"/>
  <c r="BG597" i="2"/>
  <c r="BF597" i="2"/>
  <c r="AA597" i="2"/>
  <c r="Y597" i="2"/>
  <c r="W597" i="2"/>
  <c r="BK597" i="2"/>
  <c r="N597" i="2"/>
  <c r="BE597" i="2"/>
  <c r="BI596" i="2"/>
  <c r="BH596" i="2"/>
  <c r="BG596" i="2"/>
  <c r="BF596" i="2"/>
  <c r="AA596" i="2"/>
  <c r="Y596" i="2"/>
  <c r="W596" i="2"/>
  <c r="BK596" i="2"/>
  <c r="N596" i="2"/>
  <c r="BE596" i="2" s="1"/>
  <c r="BI595" i="2"/>
  <c r="BH595" i="2"/>
  <c r="BG595" i="2"/>
  <c r="BF595" i="2"/>
  <c r="AA595" i="2"/>
  <c r="Y595" i="2"/>
  <c r="W595" i="2"/>
  <c r="BK595" i="2"/>
  <c r="N595" i="2"/>
  <c r="BE595" i="2"/>
  <c r="BI594" i="2"/>
  <c r="BH594" i="2"/>
  <c r="BG594" i="2"/>
  <c r="BF594" i="2"/>
  <c r="AA594" i="2"/>
  <c r="Y594" i="2"/>
  <c r="Y591" i="2" s="1"/>
  <c r="W594" i="2"/>
  <c r="BK594" i="2"/>
  <c r="N594" i="2"/>
  <c r="BE594" i="2"/>
  <c r="BI593" i="2"/>
  <c r="BH593" i="2"/>
  <c r="BG593" i="2"/>
  <c r="BF593" i="2"/>
  <c r="AA593" i="2"/>
  <c r="Y593" i="2"/>
  <c r="W593" i="2"/>
  <c r="BK593" i="2"/>
  <c r="N593" i="2"/>
  <c r="BE593" i="2" s="1"/>
  <c r="BI592" i="2"/>
  <c r="BH592" i="2"/>
  <c r="BG592" i="2"/>
  <c r="BF592" i="2"/>
  <c r="AA592" i="2"/>
  <c r="AA591" i="2"/>
  <c r="Y592" i="2"/>
  <c r="W592" i="2"/>
  <c r="BK592" i="2"/>
  <c r="N592" i="2"/>
  <c r="BE592" i="2" s="1"/>
  <c r="BI590" i="2"/>
  <c r="BH590" i="2"/>
  <c r="BG590" i="2"/>
  <c r="BF590" i="2"/>
  <c r="AA590" i="2"/>
  <c r="Y590" i="2"/>
  <c r="W590" i="2"/>
  <c r="BK590" i="2"/>
  <c r="N590" i="2"/>
  <c r="BE590" i="2"/>
  <c r="BI589" i="2"/>
  <c r="BH589" i="2"/>
  <c r="BG589" i="2"/>
  <c r="BF589" i="2"/>
  <c r="AA589" i="2"/>
  <c r="Y589" i="2"/>
  <c r="W589" i="2"/>
  <c r="BK589" i="2"/>
  <c r="N589" i="2"/>
  <c r="BE589" i="2" s="1"/>
  <c r="BI588" i="2"/>
  <c r="BH588" i="2"/>
  <c r="BG588" i="2"/>
  <c r="BF588" i="2"/>
  <c r="AA588" i="2"/>
  <c r="Y588" i="2"/>
  <c r="W588" i="2"/>
  <c r="BK588" i="2"/>
  <c r="N588" i="2"/>
  <c r="BE588" i="2"/>
  <c r="BI587" i="2"/>
  <c r="BH587" i="2"/>
  <c r="BG587" i="2"/>
  <c r="BF587" i="2"/>
  <c r="AA587" i="2"/>
  <c r="Y587" i="2"/>
  <c r="W587" i="2"/>
  <c r="BK587" i="2"/>
  <c r="N587" i="2"/>
  <c r="BE587" i="2"/>
  <c r="BI586" i="2"/>
  <c r="BH586" i="2"/>
  <c r="BG586" i="2"/>
  <c r="BF586" i="2"/>
  <c r="AA586" i="2"/>
  <c r="Y586" i="2"/>
  <c r="W586" i="2"/>
  <c r="BK586" i="2"/>
  <c r="N586" i="2"/>
  <c r="BE586" i="2"/>
  <c r="BI585" i="2"/>
  <c r="BH585" i="2"/>
  <c r="BG585" i="2"/>
  <c r="BF585" i="2"/>
  <c r="AA585" i="2"/>
  <c r="Y585" i="2"/>
  <c r="W585" i="2"/>
  <c r="BK585" i="2"/>
  <c r="N585" i="2"/>
  <c r="BE585" i="2"/>
  <c r="BI584" i="2"/>
  <c r="BH584" i="2"/>
  <c r="BG584" i="2"/>
  <c r="BF584" i="2"/>
  <c r="AA584" i="2"/>
  <c r="Y584" i="2"/>
  <c r="W584" i="2"/>
  <c r="BK584" i="2"/>
  <c r="N584" i="2"/>
  <c r="BE584" i="2"/>
  <c r="BI583" i="2"/>
  <c r="BH583" i="2"/>
  <c r="BG583" i="2"/>
  <c r="BF583" i="2"/>
  <c r="AA583" i="2"/>
  <c r="Y583" i="2"/>
  <c r="W583" i="2"/>
  <c r="BK583" i="2"/>
  <c r="N583" i="2"/>
  <c r="BE583" i="2" s="1"/>
  <c r="BI582" i="2"/>
  <c r="BH582" i="2"/>
  <c r="BG582" i="2"/>
  <c r="BF582" i="2"/>
  <c r="AA582" i="2"/>
  <c r="Y582" i="2"/>
  <c r="W582" i="2"/>
  <c r="BK582" i="2"/>
  <c r="N582" i="2"/>
  <c r="BE582" i="2"/>
  <c r="BI581" i="2"/>
  <c r="BH581" i="2"/>
  <c r="BG581" i="2"/>
  <c r="BF581" i="2"/>
  <c r="AA581" i="2"/>
  <c r="Y581" i="2"/>
  <c r="W581" i="2"/>
  <c r="BK581" i="2"/>
  <c r="N581" i="2"/>
  <c r="BE581" i="2"/>
  <c r="BI580" i="2"/>
  <c r="BH580" i="2"/>
  <c r="BG580" i="2"/>
  <c r="BF580" i="2"/>
  <c r="AA580" i="2"/>
  <c r="Y580" i="2"/>
  <c r="W580" i="2"/>
  <c r="BK580" i="2"/>
  <c r="N580" i="2"/>
  <c r="BE580" i="2"/>
  <c r="BI579" i="2"/>
  <c r="BH579" i="2"/>
  <c r="BG579" i="2"/>
  <c r="BF579" i="2"/>
  <c r="AA579" i="2"/>
  <c r="Y579" i="2"/>
  <c r="W579" i="2"/>
  <c r="BK579" i="2"/>
  <c r="N579" i="2"/>
  <c r="BE579" i="2"/>
  <c r="BI578" i="2"/>
  <c r="BH578" i="2"/>
  <c r="BG578" i="2"/>
  <c r="BF578" i="2"/>
  <c r="AA578" i="2"/>
  <c r="Y578" i="2"/>
  <c r="W578" i="2"/>
  <c r="BK578" i="2"/>
  <c r="N578" i="2"/>
  <c r="BE578" i="2"/>
  <c r="BI577" i="2"/>
  <c r="BH577" i="2"/>
  <c r="BG577" i="2"/>
  <c r="BF577" i="2"/>
  <c r="AA577" i="2"/>
  <c r="Y577" i="2"/>
  <c r="W577" i="2"/>
  <c r="BK577" i="2"/>
  <c r="N577" i="2"/>
  <c r="BE577" i="2" s="1"/>
  <c r="BI576" i="2"/>
  <c r="BH576" i="2"/>
  <c r="BG576" i="2"/>
  <c r="BF576" i="2"/>
  <c r="AA576" i="2"/>
  <c r="Y576" i="2"/>
  <c r="W576" i="2"/>
  <c r="BK576" i="2"/>
  <c r="N576" i="2"/>
  <c r="BE576" i="2"/>
  <c r="BI575" i="2"/>
  <c r="BH575" i="2"/>
  <c r="BG575" i="2"/>
  <c r="BF575" i="2"/>
  <c r="AA575" i="2"/>
  <c r="Y575" i="2"/>
  <c r="W575" i="2"/>
  <c r="BK575" i="2"/>
  <c r="N575" i="2"/>
  <c r="BE575" i="2"/>
  <c r="BI574" i="2"/>
  <c r="BH574" i="2"/>
  <c r="BG574" i="2"/>
  <c r="BF574" i="2"/>
  <c r="AA574" i="2"/>
  <c r="Y574" i="2"/>
  <c r="W574" i="2"/>
  <c r="BK574" i="2"/>
  <c r="N574" i="2"/>
  <c r="BE574" i="2"/>
  <c r="BI573" i="2"/>
  <c r="BH573" i="2"/>
  <c r="BG573" i="2"/>
  <c r="BF573" i="2"/>
  <c r="AA573" i="2"/>
  <c r="Y573" i="2"/>
  <c r="W573" i="2"/>
  <c r="BK573" i="2"/>
  <c r="N573" i="2"/>
  <c r="BE573" i="2"/>
  <c r="BI572" i="2"/>
  <c r="BH572" i="2"/>
  <c r="BG572" i="2"/>
  <c r="BF572" i="2"/>
  <c r="AA572" i="2"/>
  <c r="Y572" i="2"/>
  <c r="W572" i="2"/>
  <c r="BK572" i="2"/>
  <c r="N572" i="2"/>
  <c r="BE572" i="2"/>
  <c r="BI571" i="2"/>
  <c r="BH571" i="2"/>
  <c r="BG571" i="2"/>
  <c r="BF571" i="2"/>
  <c r="AA571" i="2"/>
  <c r="Y571" i="2"/>
  <c r="W571" i="2"/>
  <c r="BK571" i="2"/>
  <c r="N571" i="2"/>
  <c r="BE571" i="2" s="1"/>
  <c r="BI569" i="2"/>
  <c r="BH569" i="2"/>
  <c r="BG569" i="2"/>
  <c r="BF569" i="2"/>
  <c r="AA569" i="2"/>
  <c r="Y569" i="2"/>
  <c r="W569" i="2"/>
  <c r="BK569" i="2"/>
  <c r="N569" i="2"/>
  <c r="BE569" i="2"/>
  <c r="BI568" i="2"/>
  <c r="BH568" i="2"/>
  <c r="BG568" i="2"/>
  <c r="BF568" i="2"/>
  <c r="AA568" i="2"/>
  <c r="Y568" i="2"/>
  <c r="W568" i="2"/>
  <c r="BK568" i="2"/>
  <c r="N568" i="2"/>
  <c r="BE568" i="2"/>
  <c r="BI567" i="2"/>
  <c r="BH567" i="2"/>
  <c r="BG567" i="2"/>
  <c r="BF567" i="2"/>
  <c r="AA567" i="2"/>
  <c r="Y567" i="2"/>
  <c r="W567" i="2"/>
  <c r="BK567" i="2"/>
  <c r="N567" i="2"/>
  <c r="BE567" i="2"/>
  <c r="BI563" i="2"/>
  <c r="BH563" i="2"/>
  <c r="BG563" i="2"/>
  <c r="BF563" i="2"/>
  <c r="AA563" i="2"/>
  <c r="AA562" i="2"/>
  <c r="Y563" i="2"/>
  <c r="Y562" i="2"/>
  <c r="W563" i="2"/>
  <c r="W562" i="2" s="1"/>
  <c r="BK563" i="2"/>
  <c r="BK562" i="2"/>
  <c r="N562" i="2" s="1"/>
  <c r="N101" i="2" s="1"/>
  <c r="N563" i="2"/>
  <c r="BE563" i="2" s="1"/>
  <c r="BI561" i="2"/>
  <c r="BH561" i="2"/>
  <c r="BG561" i="2"/>
  <c r="BF561" i="2"/>
  <c r="AA561" i="2"/>
  <c r="Y561" i="2"/>
  <c r="W561" i="2"/>
  <c r="BK561" i="2"/>
  <c r="N561" i="2"/>
  <c r="BE561" i="2"/>
  <c r="BI560" i="2"/>
  <c r="BH560" i="2"/>
  <c r="BG560" i="2"/>
  <c r="BF560" i="2"/>
  <c r="AA560" i="2"/>
  <c r="Y560" i="2"/>
  <c r="W560" i="2"/>
  <c r="BK560" i="2"/>
  <c r="N560" i="2"/>
  <c r="BE560" i="2" s="1"/>
  <c r="BI559" i="2"/>
  <c r="BH559" i="2"/>
  <c r="BG559" i="2"/>
  <c r="BF559" i="2"/>
  <c r="AA559" i="2"/>
  <c r="Y559" i="2"/>
  <c r="W559" i="2"/>
  <c r="BK559" i="2"/>
  <c r="N559" i="2"/>
  <c r="BE559" i="2"/>
  <c r="BI558" i="2"/>
  <c r="BH558" i="2"/>
  <c r="BG558" i="2"/>
  <c r="BF558" i="2"/>
  <c r="AA558" i="2"/>
  <c r="Y558" i="2"/>
  <c r="W558" i="2"/>
  <c r="BK558" i="2"/>
  <c r="N558" i="2"/>
  <c r="BE558" i="2" s="1"/>
  <c r="BI557" i="2"/>
  <c r="BH557" i="2"/>
  <c r="BG557" i="2"/>
  <c r="BF557" i="2"/>
  <c r="AA557" i="2"/>
  <c r="Y557" i="2"/>
  <c r="W557" i="2"/>
  <c r="BK557" i="2"/>
  <c r="N557" i="2"/>
  <c r="BE557" i="2"/>
  <c r="BI556" i="2"/>
  <c r="BH556" i="2"/>
  <c r="BG556" i="2"/>
  <c r="BF556" i="2"/>
  <c r="AA556" i="2"/>
  <c r="Y556" i="2"/>
  <c r="W556" i="2"/>
  <c r="BK556" i="2"/>
  <c r="N556" i="2"/>
  <c r="BE556" i="2" s="1"/>
  <c r="BI552" i="2"/>
  <c r="BH552" i="2"/>
  <c r="BG552" i="2"/>
  <c r="BF552" i="2"/>
  <c r="AA552" i="2"/>
  <c r="Y552" i="2"/>
  <c r="W552" i="2"/>
  <c r="BK552" i="2"/>
  <c r="N552" i="2"/>
  <c r="BE552" i="2"/>
  <c r="BI551" i="2"/>
  <c r="BH551" i="2"/>
  <c r="BG551" i="2"/>
  <c r="BF551" i="2"/>
  <c r="AA551" i="2"/>
  <c r="Y551" i="2"/>
  <c r="W551" i="2"/>
  <c r="BK551" i="2"/>
  <c r="N551" i="2"/>
  <c r="BE551" i="2" s="1"/>
  <c r="BI547" i="2"/>
  <c r="BH547" i="2"/>
  <c r="BG547" i="2"/>
  <c r="BF547" i="2"/>
  <c r="AA547" i="2"/>
  <c r="Y547" i="2"/>
  <c r="W547" i="2"/>
  <c r="BK547" i="2"/>
  <c r="N547" i="2"/>
  <c r="BE547" i="2"/>
  <c r="BI543" i="2"/>
  <c r="BH543" i="2"/>
  <c r="BG543" i="2"/>
  <c r="BF543" i="2"/>
  <c r="AA543" i="2"/>
  <c r="Y543" i="2"/>
  <c r="W543" i="2"/>
  <c r="BK543" i="2"/>
  <c r="N543" i="2"/>
  <c r="BE543" i="2"/>
  <c r="BI542" i="2"/>
  <c r="BH542" i="2"/>
  <c r="BG542" i="2"/>
  <c r="BF542" i="2"/>
  <c r="AA542" i="2"/>
  <c r="Y542" i="2"/>
  <c r="W542" i="2"/>
  <c r="BK542" i="2"/>
  <c r="N542" i="2"/>
  <c r="BE542" i="2"/>
  <c r="BI541" i="2"/>
  <c r="BH541" i="2"/>
  <c r="BG541" i="2"/>
  <c r="BF541" i="2"/>
  <c r="AA541" i="2"/>
  <c r="AA540" i="2"/>
  <c r="Y541" i="2"/>
  <c r="W541" i="2"/>
  <c r="W540" i="2"/>
  <c r="BK541" i="2"/>
  <c r="N541" i="2"/>
  <c r="BE541" i="2" s="1"/>
  <c r="BI539" i="2"/>
  <c r="BH539" i="2"/>
  <c r="BG539" i="2"/>
  <c r="BF539" i="2"/>
  <c r="AA539" i="2"/>
  <c r="Y539" i="2"/>
  <c r="W539" i="2"/>
  <c r="BK539" i="2"/>
  <c r="N539" i="2"/>
  <c r="BE539" i="2" s="1"/>
  <c r="BI538" i="2"/>
  <c r="BH538" i="2"/>
  <c r="BG538" i="2"/>
  <c r="BF538" i="2"/>
  <c r="AA538" i="2"/>
  <c r="Y538" i="2"/>
  <c r="W538" i="2"/>
  <c r="BK538" i="2"/>
  <c r="N538" i="2"/>
  <c r="BE538" i="2"/>
  <c r="BI537" i="2"/>
  <c r="BH537" i="2"/>
  <c r="BG537" i="2"/>
  <c r="BF537" i="2"/>
  <c r="AA537" i="2"/>
  <c r="Y537" i="2"/>
  <c r="W537" i="2"/>
  <c r="BK537" i="2"/>
  <c r="N537" i="2"/>
  <c r="BE537" i="2"/>
  <c r="BI535" i="2"/>
  <c r="BH535" i="2"/>
  <c r="BG535" i="2"/>
  <c r="BF535" i="2"/>
  <c r="AA535" i="2"/>
  <c r="Y535" i="2"/>
  <c r="W535" i="2"/>
  <c r="BK535" i="2"/>
  <c r="N535" i="2"/>
  <c r="BE535" i="2"/>
  <c r="BI531" i="2"/>
  <c r="BH531" i="2"/>
  <c r="BG531" i="2"/>
  <c r="BF531" i="2"/>
  <c r="AA531" i="2"/>
  <c r="Y531" i="2"/>
  <c r="W531" i="2"/>
  <c r="BK531" i="2"/>
  <c r="N531" i="2"/>
  <c r="BE531" i="2" s="1"/>
  <c r="BI529" i="2"/>
  <c r="BH529" i="2"/>
  <c r="BG529" i="2"/>
  <c r="BF529" i="2"/>
  <c r="AA529" i="2"/>
  <c r="Y529" i="2"/>
  <c r="W529" i="2"/>
  <c r="BK529" i="2"/>
  <c r="N529" i="2"/>
  <c r="BE529" i="2"/>
  <c r="BI528" i="2"/>
  <c r="BH528" i="2"/>
  <c r="BG528" i="2"/>
  <c r="BF528" i="2"/>
  <c r="AA528" i="2"/>
  <c r="Y528" i="2"/>
  <c r="W528" i="2"/>
  <c r="BK528" i="2"/>
  <c r="N528" i="2"/>
  <c r="BE528" i="2"/>
  <c r="BI523" i="2"/>
  <c r="BH523" i="2"/>
  <c r="BG523" i="2"/>
  <c r="BF523" i="2"/>
  <c r="AA523" i="2"/>
  <c r="Y523" i="2"/>
  <c r="W523" i="2"/>
  <c r="W521" i="2" s="1"/>
  <c r="BK523" i="2"/>
  <c r="N523" i="2"/>
  <c r="BE523" i="2" s="1"/>
  <c r="BI522" i="2"/>
  <c r="BH522" i="2"/>
  <c r="BG522" i="2"/>
  <c r="BF522" i="2"/>
  <c r="AA522" i="2"/>
  <c r="AA521" i="2"/>
  <c r="Y522" i="2"/>
  <c r="W522" i="2"/>
  <c r="BK522" i="2"/>
  <c r="N522" i="2"/>
  <c r="BE522" i="2"/>
  <c r="BI519" i="2"/>
  <c r="BH519" i="2"/>
  <c r="BG519" i="2"/>
  <c r="BF519" i="2"/>
  <c r="AA519" i="2"/>
  <c r="AA518" i="2"/>
  <c r="Y519" i="2"/>
  <c r="Y518" i="2"/>
  <c r="W519" i="2"/>
  <c r="W518" i="2" s="1"/>
  <c r="BK519" i="2"/>
  <c r="BK518" i="2" s="1"/>
  <c r="N518" i="2" s="1"/>
  <c r="N97" i="2" s="1"/>
  <c r="N519" i="2"/>
  <c r="BE519" i="2" s="1"/>
  <c r="BI517" i="2"/>
  <c r="BH517" i="2"/>
  <c r="BG517" i="2"/>
  <c r="BF517" i="2"/>
  <c r="AA517" i="2"/>
  <c r="Y517" i="2"/>
  <c r="W517" i="2"/>
  <c r="BK517" i="2"/>
  <c r="N517" i="2"/>
  <c r="BE517" i="2" s="1"/>
  <c r="BI515" i="2"/>
  <c r="BH515" i="2"/>
  <c r="BG515" i="2"/>
  <c r="BF515" i="2"/>
  <c r="AA515" i="2"/>
  <c r="Y515" i="2"/>
  <c r="Y512" i="2" s="1"/>
  <c r="W515" i="2"/>
  <c r="BK515" i="2"/>
  <c r="N515" i="2"/>
  <c r="BE515" i="2"/>
  <c r="BI514" i="2"/>
  <c r="BH514" i="2"/>
  <c r="BG514" i="2"/>
  <c r="BF514" i="2"/>
  <c r="AA514" i="2"/>
  <c r="Y514" i="2"/>
  <c r="W514" i="2"/>
  <c r="BK514" i="2"/>
  <c r="N514" i="2"/>
  <c r="BE514" i="2" s="1"/>
  <c r="BI513" i="2"/>
  <c r="BH513" i="2"/>
  <c r="BG513" i="2"/>
  <c r="BF513" i="2"/>
  <c r="AA513" i="2"/>
  <c r="AA512" i="2"/>
  <c r="Y513" i="2"/>
  <c r="W513" i="2"/>
  <c r="W512" i="2" s="1"/>
  <c r="BK513" i="2"/>
  <c r="N513" i="2"/>
  <c r="BE513" i="2" s="1"/>
  <c r="BI496" i="2"/>
  <c r="BH496" i="2"/>
  <c r="BG496" i="2"/>
  <c r="BF496" i="2"/>
  <c r="AA496" i="2"/>
  <c r="Y496" i="2"/>
  <c r="W496" i="2"/>
  <c r="BK496" i="2"/>
  <c r="N496" i="2"/>
  <c r="BE496" i="2"/>
  <c r="BI495" i="2"/>
  <c r="BH495" i="2"/>
  <c r="BG495" i="2"/>
  <c r="BF495" i="2"/>
  <c r="AA495" i="2"/>
  <c r="Y495" i="2"/>
  <c r="W495" i="2"/>
  <c r="BK495" i="2"/>
  <c r="N495" i="2"/>
  <c r="BE495" i="2"/>
  <c r="BI490" i="2"/>
  <c r="BH490" i="2"/>
  <c r="BG490" i="2"/>
  <c r="BF490" i="2"/>
  <c r="AA490" i="2"/>
  <c r="Y490" i="2"/>
  <c r="W490" i="2"/>
  <c r="BK490" i="2"/>
  <c r="N490" i="2"/>
  <c r="BE490" i="2"/>
  <c r="BI489" i="2"/>
  <c r="BH489" i="2"/>
  <c r="BG489" i="2"/>
  <c r="BF489" i="2"/>
  <c r="AA489" i="2"/>
  <c r="Y489" i="2"/>
  <c r="W489" i="2"/>
  <c r="BK489" i="2"/>
  <c r="N489" i="2"/>
  <c r="BE489" i="2"/>
  <c r="BI487" i="2"/>
  <c r="BH487" i="2"/>
  <c r="BG487" i="2"/>
  <c r="BF487" i="2"/>
  <c r="AA487" i="2"/>
  <c r="Y487" i="2"/>
  <c r="W487" i="2"/>
  <c r="BK487" i="2"/>
  <c r="N487" i="2"/>
  <c r="BE487" i="2" s="1"/>
  <c r="BI482" i="2"/>
  <c r="BH482" i="2"/>
  <c r="BG482" i="2"/>
  <c r="BF482" i="2"/>
  <c r="AA482" i="2"/>
  <c r="Y482" i="2"/>
  <c r="W482" i="2"/>
  <c r="BK482" i="2"/>
  <c r="N482" i="2"/>
  <c r="BE482" i="2"/>
  <c r="BI481" i="2"/>
  <c r="BH481" i="2"/>
  <c r="BG481" i="2"/>
  <c r="BF481" i="2"/>
  <c r="AA481" i="2"/>
  <c r="Y481" i="2"/>
  <c r="W481" i="2"/>
  <c r="BK481" i="2"/>
  <c r="N481" i="2"/>
  <c r="BE481" i="2"/>
  <c r="BI480" i="2"/>
  <c r="BH480" i="2"/>
  <c r="BG480" i="2"/>
  <c r="BF480" i="2"/>
  <c r="AA480" i="2"/>
  <c r="Y480" i="2"/>
  <c r="W480" i="2"/>
  <c r="BK480" i="2"/>
  <c r="N480" i="2"/>
  <c r="BE480" i="2"/>
  <c r="BI462" i="2"/>
  <c r="BH462" i="2"/>
  <c r="BG462" i="2"/>
  <c r="BF462" i="2"/>
  <c r="AA462" i="2"/>
  <c r="Y462" i="2"/>
  <c r="W462" i="2"/>
  <c r="BK462" i="2"/>
  <c r="N462" i="2"/>
  <c r="BE462" i="2"/>
  <c r="BI460" i="2"/>
  <c r="BH460" i="2"/>
  <c r="BG460" i="2"/>
  <c r="BF460" i="2"/>
  <c r="AA460" i="2"/>
  <c r="Y460" i="2"/>
  <c r="W460" i="2"/>
  <c r="BK460" i="2"/>
  <c r="N460" i="2"/>
  <c r="BE460" i="2"/>
  <c r="BI458" i="2"/>
  <c r="BH458" i="2"/>
  <c r="BG458" i="2"/>
  <c r="BF458" i="2"/>
  <c r="AA458" i="2"/>
  <c r="Y458" i="2"/>
  <c r="W458" i="2"/>
  <c r="BK458" i="2"/>
  <c r="N458" i="2"/>
  <c r="BE458" i="2"/>
  <c r="BI456" i="2"/>
  <c r="BH456" i="2"/>
  <c r="BG456" i="2"/>
  <c r="BF456" i="2"/>
  <c r="AA456" i="2"/>
  <c r="Y456" i="2"/>
  <c r="W456" i="2"/>
  <c r="BK456" i="2"/>
  <c r="N456" i="2"/>
  <c r="BE456" i="2"/>
  <c r="BI452" i="2"/>
  <c r="BH452" i="2"/>
  <c r="BG452" i="2"/>
  <c r="BF452" i="2"/>
  <c r="AA452" i="2"/>
  <c r="Y452" i="2"/>
  <c r="W452" i="2"/>
  <c r="BK452" i="2"/>
  <c r="N452" i="2"/>
  <c r="BE452" i="2"/>
  <c r="BI450" i="2"/>
  <c r="BH450" i="2"/>
  <c r="BG450" i="2"/>
  <c r="BF450" i="2"/>
  <c r="AA450" i="2"/>
  <c r="Y450" i="2"/>
  <c r="W450" i="2"/>
  <c r="BK450" i="2"/>
  <c r="N450" i="2"/>
  <c r="BE450" i="2"/>
  <c r="BI448" i="2"/>
  <c r="BH448" i="2"/>
  <c r="BG448" i="2"/>
  <c r="BF448" i="2"/>
  <c r="AA448" i="2"/>
  <c r="Y448" i="2"/>
  <c r="W448" i="2"/>
  <c r="BK448" i="2"/>
  <c r="N448" i="2"/>
  <c r="BE448" i="2" s="1"/>
  <c r="BI447" i="2"/>
  <c r="BH447" i="2"/>
  <c r="BG447" i="2"/>
  <c r="BF447" i="2"/>
  <c r="AA447" i="2"/>
  <c r="Y447" i="2"/>
  <c r="W447" i="2"/>
  <c r="BK447" i="2"/>
  <c r="N447" i="2"/>
  <c r="BE447" i="2"/>
  <c r="BI443" i="2"/>
  <c r="BH443" i="2"/>
  <c r="BG443" i="2"/>
  <c r="BF443" i="2"/>
  <c r="AA443" i="2"/>
  <c r="Y443" i="2"/>
  <c r="W443" i="2"/>
  <c r="BK443" i="2"/>
  <c r="N443" i="2"/>
  <c r="BE443" i="2" s="1"/>
  <c r="BI441" i="2"/>
  <c r="BH441" i="2"/>
  <c r="BG441" i="2"/>
  <c r="BF441" i="2"/>
  <c r="AA441" i="2"/>
  <c r="Y441" i="2"/>
  <c r="W441" i="2"/>
  <c r="BK441" i="2"/>
  <c r="N441" i="2"/>
  <c r="BE441" i="2"/>
  <c r="BI439" i="2"/>
  <c r="BH439" i="2"/>
  <c r="BG439" i="2"/>
  <c r="BF439" i="2"/>
  <c r="AA439" i="2"/>
  <c r="Y439" i="2"/>
  <c r="W439" i="2"/>
  <c r="BK439" i="2"/>
  <c r="N439" i="2"/>
  <c r="BE439" i="2" s="1"/>
  <c r="BI433" i="2"/>
  <c r="BH433" i="2"/>
  <c r="BG433" i="2"/>
  <c r="BF433" i="2"/>
  <c r="AA433" i="2"/>
  <c r="Y433" i="2"/>
  <c r="W433" i="2"/>
  <c r="BK433" i="2"/>
  <c r="N433" i="2"/>
  <c r="BE433" i="2"/>
  <c r="BI431" i="2"/>
  <c r="BH431" i="2"/>
  <c r="BG431" i="2"/>
  <c r="BF431" i="2"/>
  <c r="AA431" i="2"/>
  <c r="Y431" i="2"/>
  <c r="W431" i="2"/>
  <c r="BK431" i="2"/>
  <c r="N431" i="2"/>
  <c r="BE431" i="2"/>
  <c r="BI429" i="2"/>
  <c r="BH429" i="2"/>
  <c r="BG429" i="2"/>
  <c r="BF429" i="2"/>
  <c r="AA429" i="2"/>
  <c r="Y429" i="2"/>
  <c r="W429" i="2"/>
  <c r="BK429" i="2"/>
  <c r="N429" i="2"/>
  <c r="BE429" i="2"/>
  <c r="BI413" i="2"/>
  <c r="BH413" i="2"/>
  <c r="BG413" i="2"/>
  <c r="BF413" i="2"/>
  <c r="AA413" i="2"/>
  <c r="Y413" i="2"/>
  <c r="W413" i="2"/>
  <c r="BK413" i="2"/>
  <c r="N413" i="2"/>
  <c r="BE413" i="2" s="1"/>
  <c r="BI410" i="2"/>
  <c r="BH410" i="2"/>
  <c r="BG410" i="2"/>
  <c r="BF410" i="2"/>
  <c r="AA410" i="2"/>
  <c r="Y410" i="2"/>
  <c r="W410" i="2"/>
  <c r="BK410" i="2"/>
  <c r="N410" i="2"/>
  <c r="BE410" i="2" s="1"/>
  <c r="BI408" i="2"/>
  <c r="BH408" i="2"/>
  <c r="BG408" i="2"/>
  <c r="BF408" i="2"/>
  <c r="AA408" i="2"/>
  <c r="Y408" i="2"/>
  <c r="W408" i="2"/>
  <c r="BK408" i="2"/>
  <c r="N408" i="2"/>
  <c r="BE408" i="2"/>
  <c r="BI403" i="2"/>
  <c r="BH403" i="2"/>
  <c r="BG403" i="2"/>
  <c r="BF403" i="2"/>
  <c r="AA403" i="2"/>
  <c r="Y403" i="2"/>
  <c r="W403" i="2"/>
  <c r="BK403" i="2"/>
  <c r="N403" i="2"/>
  <c r="BE403" i="2"/>
  <c r="BI398" i="2"/>
  <c r="BH398" i="2"/>
  <c r="BG398" i="2"/>
  <c r="BF398" i="2"/>
  <c r="AA398" i="2"/>
  <c r="Y398" i="2"/>
  <c r="W398" i="2"/>
  <c r="BK398" i="2"/>
  <c r="N398" i="2"/>
  <c r="BE398" i="2" s="1"/>
  <c r="BI396" i="2"/>
  <c r="BH396" i="2"/>
  <c r="BG396" i="2"/>
  <c r="BF396" i="2"/>
  <c r="AA396" i="2"/>
  <c r="Y396" i="2"/>
  <c r="W396" i="2"/>
  <c r="BK396" i="2"/>
  <c r="N396" i="2"/>
  <c r="BE396" i="2" s="1"/>
  <c r="BI392" i="2"/>
  <c r="BH392" i="2"/>
  <c r="BG392" i="2"/>
  <c r="BF392" i="2"/>
  <c r="AA392" i="2"/>
  <c r="Y392" i="2"/>
  <c r="W392" i="2"/>
  <c r="BK392" i="2"/>
  <c r="N392" i="2"/>
  <c r="BE392" i="2"/>
  <c r="BI388" i="2"/>
  <c r="BH388" i="2"/>
  <c r="BG388" i="2"/>
  <c r="BF388" i="2"/>
  <c r="AA388" i="2"/>
  <c r="Y388" i="2"/>
  <c r="W388" i="2"/>
  <c r="BK388" i="2"/>
  <c r="N388" i="2"/>
  <c r="BE388" i="2" s="1"/>
  <c r="BI386" i="2"/>
  <c r="BH386" i="2"/>
  <c r="BG386" i="2"/>
  <c r="BF386" i="2"/>
  <c r="AA386" i="2"/>
  <c r="Y386" i="2"/>
  <c r="W386" i="2"/>
  <c r="BK386" i="2"/>
  <c r="N386" i="2"/>
  <c r="BE386" i="2"/>
  <c r="BI384" i="2"/>
  <c r="BH384" i="2"/>
  <c r="BG384" i="2"/>
  <c r="BF384" i="2"/>
  <c r="AA384" i="2"/>
  <c r="Y384" i="2"/>
  <c r="W384" i="2"/>
  <c r="BK384" i="2"/>
  <c r="N384" i="2"/>
  <c r="BE384" i="2"/>
  <c r="BI379" i="2"/>
  <c r="BH379" i="2"/>
  <c r="BG379" i="2"/>
  <c r="BF379" i="2"/>
  <c r="AA379" i="2"/>
  <c r="Y379" i="2"/>
  <c r="W379" i="2"/>
  <c r="BK379" i="2"/>
  <c r="N379" i="2"/>
  <c r="BE379" i="2"/>
  <c r="BI377" i="2"/>
  <c r="BH377" i="2"/>
  <c r="BG377" i="2"/>
  <c r="BF377" i="2"/>
  <c r="AA377" i="2"/>
  <c r="Y377" i="2"/>
  <c r="W377" i="2"/>
  <c r="BK377" i="2"/>
  <c r="N377" i="2"/>
  <c r="BE377" i="2"/>
  <c r="BI375" i="2"/>
  <c r="BH375" i="2"/>
  <c r="BG375" i="2"/>
  <c r="BF375" i="2"/>
  <c r="AA375" i="2"/>
  <c r="Y375" i="2"/>
  <c r="W375" i="2"/>
  <c r="BK375" i="2"/>
  <c r="N375" i="2"/>
  <c r="BE375" i="2"/>
  <c r="BI373" i="2"/>
  <c r="BH373" i="2"/>
  <c r="BG373" i="2"/>
  <c r="BF373" i="2"/>
  <c r="AA373" i="2"/>
  <c r="Y373" i="2"/>
  <c r="W373" i="2"/>
  <c r="BK373" i="2"/>
  <c r="N373" i="2"/>
  <c r="BE373" i="2"/>
  <c r="BI372" i="2"/>
  <c r="BH372" i="2"/>
  <c r="BG372" i="2"/>
  <c r="BF372" i="2"/>
  <c r="AA372" i="2"/>
  <c r="Y372" i="2"/>
  <c r="W372" i="2"/>
  <c r="BK372" i="2"/>
  <c r="N372" i="2"/>
  <c r="BE372" i="2" s="1"/>
  <c r="BI371" i="2"/>
  <c r="BH371" i="2"/>
  <c r="BG371" i="2"/>
  <c r="BF371" i="2"/>
  <c r="AA371" i="2"/>
  <c r="Y371" i="2"/>
  <c r="W371" i="2"/>
  <c r="BK371" i="2"/>
  <c r="N371" i="2"/>
  <c r="BE371" i="2"/>
  <c r="BI366" i="2"/>
  <c r="BH366" i="2"/>
  <c r="BG366" i="2"/>
  <c r="BF366" i="2"/>
  <c r="AA366" i="2"/>
  <c r="Y366" i="2"/>
  <c r="W366" i="2"/>
  <c r="BK366" i="2"/>
  <c r="N366" i="2"/>
  <c r="BE366" i="2" s="1"/>
  <c r="BI364" i="2"/>
  <c r="BH364" i="2"/>
  <c r="BG364" i="2"/>
  <c r="BF364" i="2"/>
  <c r="AA364" i="2"/>
  <c r="Y364" i="2"/>
  <c r="W364" i="2"/>
  <c r="BK364" i="2"/>
  <c r="N364" i="2"/>
  <c r="BE364" i="2"/>
  <c r="BI362" i="2"/>
  <c r="BH362" i="2"/>
  <c r="BG362" i="2"/>
  <c r="BF362" i="2"/>
  <c r="AA362" i="2"/>
  <c r="Y362" i="2"/>
  <c r="W362" i="2"/>
  <c r="BK362" i="2"/>
  <c r="N362" i="2"/>
  <c r="BE362" i="2" s="1"/>
  <c r="BI361" i="2"/>
  <c r="BH361" i="2"/>
  <c r="BG361" i="2"/>
  <c r="BF361" i="2"/>
  <c r="AA361" i="2"/>
  <c r="Y361" i="2"/>
  <c r="W361" i="2"/>
  <c r="BK361" i="2"/>
  <c r="N361" i="2"/>
  <c r="BE361" i="2"/>
  <c r="BI359" i="2"/>
  <c r="BH359" i="2"/>
  <c r="BG359" i="2"/>
  <c r="BF359" i="2"/>
  <c r="AA359" i="2"/>
  <c r="Y359" i="2"/>
  <c r="W359" i="2"/>
  <c r="BK359" i="2"/>
  <c r="N359" i="2"/>
  <c r="BE359" i="2"/>
  <c r="BI354" i="2"/>
  <c r="BH354" i="2"/>
  <c r="BG354" i="2"/>
  <c r="BF354" i="2"/>
  <c r="AA354" i="2"/>
  <c r="Y354" i="2"/>
  <c r="W354" i="2"/>
  <c r="BK354" i="2"/>
  <c r="N354" i="2"/>
  <c r="BE354" i="2"/>
  <c r="BI353" i="2"/>
  <c r="BH353" i="2"/>
  <c r="BG353" i="2"/>
  <c r="BF353" i="2"/>
  <c r="AA353" i="2"/>
  <c r="Y353" i="2"/>
  <c r="W353" i="2"/>
  <c r="BK353" i="2"/>
  <c r="N353" i="2"/>
  <c r="BE353" i="2" s="1"/>
  <c r="BI351" i="2"/>
  <c r="BH351" i="2"/>
  <c r="BG351" i="2"/>
  <c r="BF351" i="2"/>
  <c r="AA351" i="2"/>
  <c r="Y351" i="2"/>
  <c r="W351" i="2"/>
  <c r="BK351" i="2"/>
  <c r="N351" i="2"/>
  <c r="BE351" i="2"/>
  <c r="BI346" i="2"/>
  <c r="BH346" i="2"/>
  <c r="BG346" i="2"/>
  <c r="BF346" i="2"/>
  <c r="AA346" i="2"/>
  <c r="Y346" i="2"/>
  <c r="W346" i="2"/>
  <c r="BK346" i="2"/>
  <c r="N346" i="2"/>
  <c r="BE346" i="2" s="1"/>
  <c r="BI344" i="2"/>
  <c r="BH344" i="2"/>
  <c r="BG344" i="2"/>
  <c r="BF344" i="2"/>
  <c r="AA344" i="2"/>
  <c r="Y344" i="2"/>
  <c r="W344" i="2"/>
  <c r="BK344" i="2"/>
  <c r="N344" i="2"/>
  <c r="BE344" i="2"/>
  <c r="BI343" i="2"/>
  <c r="BH343" i="2"/>
  <c r="BG343" i="2"/>
  <c r="BF343" i="2"/>
  <c r="AA343" i="2"/>
  <c r="Y343" i="2"/>
  <c r="W343" i="2"/>
  <c r="BK343" i="2"/>
  <c r="N343" i="2"/>
  <c r="BE343" i="2"/>
  <c r="BI342" i="2"/>
  <c r="BH342" i="2"/>
  <c r="BG342" i="2"/>
  <c r="BF342" i="2"/>
  <c r="AA342" i="2"/>
  <c r="Y342" i="2"/>
  <c r="W342" i="2"/>
  <c r="BK342" i="2"/>
  <c r="N342" i="2"/>
  <c r="BE342" i="2" s="1"/>
  <c r="BI341" i="2"/>
  <c r="BH341" i="2"/>
  <c r="BG341" i="2"/>
  <c r="BF341" i="2"/>
  <c r="AA341" i="2"/>
  <c r="Y341" i="2"/>
  <c r="W341" i="2"/>
  <c r="BK341" i="2"/>
  <c r="N341" i="2"/>
  <c r="BE341" i="2"/>
  <c r="BI340" i="2"/>
  <c r="BH340" i="2"/>
  <c r="BG340" i="2"/>
  <c r="BF340" i="2"/>
  <c r="AA340" i="2"/>
  <c r="Y340" i="2"/>
  <c r="W340" i="2"/>
  <c r="BK340" i="2"/>
  <c r="N340" i="2"/>
  <c r="BE340" i="2"/>
  <c r="BI339" i="2"/>
  <c r="BH339" i="2"/>
  <c r="BG339" i="2"/>
  <c r="BF339" i="2"/>
  <c r="AA339" i="2"/>
  <c r="Y339" i="2"/>
  <c r="W339" i="2"/>
  <c r="BK339" i="2"/>
  <c r="N339" i="2"/>
  <c r="BE339" i="2"/>
  <c r="BI332" i="2"/>
  <c r="BH332" i="2"/>
  <c r="BG332" i="2"/>
  <c r="BF332" i="2"/>
  <c r="AA332" i="2"/>
  <c r="Y332" i="2"/>
  <c r="W332" i="2"/>
  <c r="BK332" i="2"/>
  <c r="N332" i="2"/>
  <c r="BE332" i="2"/>
  <c r="BI330" i="2"/>
  <c r="BH330" i="2"/>
  <c r="BG330" i="2"/>
  <c r="BF330" i="2"/>
  <c r="AA330" i="2"/>
  <c r="Y330" i="2"/>
  <c r="W330" i="2"/>
  <c r="BK330" i="2"/>
  <c r="N330" i="2"/>
  <c r="BE330" i="2"/>
  <c r="BI329" i="2"/>
  <c r="BH329" i="2"/>
  <c r="BG329" i="2"/>
  <c r="BF329" i="2"/>
  <c r="AA329" i="2"/>
  <c r="Y329" i="2"/>
  <c r="W329" i="2"/>
  <c r="BK329" i="2"/>
  <c r="N329" i="2"/>
  <c r="BE329" i="2"/>
  <c r="BI327" i="2"/>
  <c r="BH327" i="2"/>
  <c r="BG327" i="2"/>
  <c r="BF327" i="2"/>
  <c r="AA327" i="2"/>
  <c r="Y327" i="2"/>
  <c r="W327" i="2"/>
  <c r="BK327" i="2"/>
  <c r="N327" i="2"/>
  <c r="BE327" i="2"/>
  <c r="BI325" i="2"/>
  <c r="BH325" i="2"/>
  <c r="BG325" i="2"/>
  <c r="BF325" i="2"/>
  <c r="AA325" i="2"/>
  <c r="Y325" i="2"/>
  <c r="W325" i="2"/>
  <c r="BK325" i="2"/>
  <c r="N325" i="2"/>
  <c r="BE325" i="2"/>
  <c r="BI316" i="2"/>
  <c r="BH316" i="2"/>
  <c r="BG316" i="2"/>
  <c r="BF316" i="2"/>
  <c r="AA316" i="2"/>
  <c r="Y316" i="2"/>
  <c r="W316" i="2"/>
  <c r="BK316" i="2"/>
  <c r="N316" i="2"/>
  <c r="BE316" i="2"/>
  <c r="BI314" i="2"/>
  <c r="BH314" i="2"/>
  <c r="BG314" i="2"/>
  <c r="BF314" i="2"/>
  <c r="AA314" i="2"/>
  <c r="Y314" i="2"/>
  <c r="W314" i="2"/>
  <c r="BK314" i="2"/>
  <c r="N314" i="2"/>
  <c r="BE314" i="2" s="1"/>
  <c r="BI313" i="2"/>
  <c r="BH313" i="2"/>
  <c r="BG313" i="2"/>
  <c r="BF313" i="2"/>
  <c r="AA313" i="2"/>
  <c r="Y313" i="2"/>
  <c r="W313" i="2"/>
  <c r="BK313" i="2"/>
  <c r="N313" i="2"/>
  <c r="BE313" i="2"/>
  <c r="BI311" i="2"/>
  <c r="BH311" i="2"/>
  <c r="BG311" i="2"/>
  <c r="BF311" i="2"/>
  <c r="AA311" i="2"/>
  <c r="Y311" i="2"/>
  <c r="W311" i="2"/>
  <c r="BK311" i="2"/>
  <c r="N311" i="2"/>
  <c r="BE311" i="2"/>
  <c r="BI303" i="2"/>
  <c r="BH303" i="2"/>
  <c r="BG303" i="2"/>
  <c r="BF303" i="2"/>
  <c r="AA303" i="2"/>
  <c r="Y303" i="2"/>
  <c r="W303" i="2"/>
  <c r="BK303" i="2"/>
  <c r="N303" i="2"/>
  <c r="BE303" i="2"/>
  <c r="BI293" i="2"/>
  <c r="BH293" i="2"/>
  <c r="BG293" i="2"/>
  <c r="BF293" i="2"/>
  <c r="AA293" i="2"/>
  <c r="Y293" i="2"/>
  <c r="W293" i="2"/>
  <c r="BK293" i="2"/>
  <c r="N293" i="2"/>
  <c r="BE293" i="2"/>
  <c r="BI292" i="2"/>
  <c r="BH292" i="2"/>
  <c r="BG292" i="2"/>
  <c r="BF292" i="2"/>
  <c r="AA292" i="2"/>
  <c r="Y292" i="2"/>
  <c r="W292" i="2"/>
  <c r="BK292" i="2"/>
  <c r="N292" i="2"/>
  <c r="BE292" i="2"/>
  <c r="BI280" i="2"/>
  <c r="BH280" i="2"/>
  <c r="BG280" i="2"/>
  <c r="BF280" i="2"/>
  <c r="AA280" i="2"/>
  <c r="Y280" i="2"/>
  <c r="W280" i="2"/>
  <c r="BK280" i="2"/>
  <c r="N280" i="2"/>
  <c r="BE280" i="2"/>
  <c r="BI278" i="2"/>
  <c r="BH278" i="2"/>
  <c r="BG278" i="2"/>
  <c r="BF278" i="2"/>
  <c r="AA278" i="2"/>
  <c r="Y278" i="2"/>
  <c r="W278" i="2"/>
  <c r="BK278" i="2"/>
  <c r="N278" i="2"/>
  <c r="BE278" i="2"/>
  <c r="BI277" i="2"/>
  <c r="BH277" i="2"/>
  <c r="BG277" i="2"/>
  <c r="BF277" i="2"/>
  <c r="AA277" i="2"/>
  <c r="Y277" i="2"/>
  <c r="W277" i="2"/>
  <c r="BK277" i="2"/>
  <c r="N277" i="2"/>
  <c r="BE277" i="2"/>
  <c r="BI269" i="2"/>
  <c r="BH269" i="2"/>
  <c r="BG269" i="2"/>
  <c r="BF269" i="2"/>
  <c r="AA269" i="2"/>
  <c r="Y269" i="2"/>
  <c r="W269" i="2"/>
  <c r="BK269" i="2"/>
  <c r="N269" i="2"/>
  <c r="BE269" i="2"/>
  <c r="BI257" i="2"/>
  <c r="BH257" i="2"/>
  <c r="BG257" i="2"/>
  <c r="BF257" i="2"/>
  <c r="AA257" i="2"/>
  <c r="Y257" i="2"/>
  <c r="W257" i="2"/>
  <c r="BK257" i="2"/>
  <c r="N257" i="2"/>
  <c r="BE257" i="2"/>
  <c r="BI256" i="2"/>
  <c r="BH256" i="2"/>
  <c r="BG256" i="2"/>
  <c r="BF256" i="2"/>
  <c r="AA256" i="2"/>
  <c r="Y256" i="2"/>
  <c r="W256" i="2"/>
  <c r="BK256" i="2"/>
  <c r="N256" i="2"/>
  <c r="BE256" i="2"/>
  <c r="BI243" i="2"/>
  <c r="BH243" i="2"/>
  <c r="BG243" i="2"/>
  <c r="BF243" i="2"/>
  <c r="AA243" i="2"/>
  <c r="Y243" i="2"/>
  <c r="W243" i="2"/>
  <c r="BK243" i="2"/>
  <c r="N243" i="2"/>
  <c r="BE243" i="2"/>
  <c r="BI230" i="2"/>
  <c r="BH230" i="2"/>
  <c r="BG230" i="2"/>
  <c r="BF230" i="2"/>
  <c r="AA230" i="2"/>
  <c r="Y230" i="2"/>
  <c r="W230" i="2"/>
  <c r="BK230" i="2"/>
  <c r="N230" i="2"/>
  <c r="BE230" i="2"/>
  <c r="BI229" i="2"/>
  <c r="BH229" i="2"/>
  <c r="BG229" i="2"/>
  <c r="BF229" i="2"/>
  <c r="AA229" i="2"/>
  <c r="Y229" i="2"/>
  <c r="W229" i="2"/>
  <c r="BK229" i="2"/>
  <c r="N229" i="2"/>
  <c r="BE229" i="2"/>
  <c r="BI228" i="2"/>
  <c r="BH228" i="2"/>
  <c r="BG228" i="2"/>
  <c r="BF228" i="2"/>
  <c r="AA228" i="2"/>
  <c r="Y228" i="2"/>
  <c r="W228" i="2"/>
  <c r="BK228" i="2"/>
  <c r="N228" i="2"/>
  <c r="BE228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/>
  <c r="BI225" i="2"/>
  <c r="BH225" i="2"/>
  <c r="BG225" i="2"/>
  <c r="BF225" i="2"/>
  <c r="AA225" i="2"/>
  <c r="AA224" i="2"/>
  <c r="Y225" i="2"/>
  <c r="W225" i="2"/>
  <c r="BK225" i="2"/>
  <c r="N225" i="2"/>
  <c r="BE225" i="2" s="1"/>
  <c r="BI223" i="2"/>
  <c r="BH223" i="2"/>
  <c r="BG223" i="2"/>
  <c r="BF223" i="2"/>
  <c r="AA223" i="2"/>
  <c r="Y223" i="2"/>
  <c r="W223" i="2"/>
  <c r="BK223" i="2"/>
  <c r="N223" i="2"/>
  <c r="BE223" i="2"/>
  <c r="BI222" i="2"/>
  <c r="BH222" i="2"/>
  <c r="BG222" i="2"/>
  <c r="BF222" i="2"/>
  <c r="AA222" i="2"/>
  <c r="Y222" i="2"/>
  <c r="W222" i="2"/>
  <c r="BK222" i="2"/>
  <c r="N222" i="2"/>
  <c r="BE222" i="2"/>
  <c r="BI220" i="2"/>
  <c r="BH220" i="2"/>
  <c r="BG220" i="2"/>
  <c r="BF220" i="2"/>
  <c r="AA220" i="2"/>
  <c r="Y220" i="2"/>
  <c r="W220" i="2"/>
  <c r="BK220" i="2"/>
  <c r="N220" i="2"/>
  <c r="BE220" i="2"/>
  <c r="BI219" i="2"/>
  <c r="BH219" i="2"/>
  <c r="BG219" i="2"/>
  <c r="BF219" i="2"/>
  <c r="AA219" i="2"/>
  <c r="Y219" i="2"/>
  <c r="W219" i="2"/>
  <c r="BK219" i="2"/>
  <c r="BK208" i="2" s="1"/>
  <c r="N208" i="2" s="1"/>
  <c r="N93" i="2" s="1"/>
  <c r="N219" i="2"/>
  <c r="BE219" i="2"/>
  <c r="BI210" i="2"/>
  <c r="BH210" i="2"/>
  <c r="BG210" i="2"/>
  <c r="BF210" i="2"/>
  <c r="AA210" i="2"/>
  <c r="Y210" i="2"/>
  <c r="W210" i="2"/>
  <c r="BK210" i="2"/>
  <c r="N210" i="2"/>
  <c r="BE210" i="2"/>
  <c r="BI209" i="2"/>
  <c r="BH209" i="2"/>
  <c r="BG209" i="2"/>
  <c r="BF209" i="2"/>
  <c r="AA209" i="2"/>
  <c r="AA208" i="2"/>
  <c r="Y209" i="2"/>
  <c r="Y208" i="2"/>
  <c r="W209" i="2"/>
  <c r="W208" i="2" s="1"/>
  <c r="BK209" i="2"/>
  <c r="N209" i="2"/>
  <c r="BE209" i="2" s="1"/>
  <c r="BI204" i="2"/>
  <c r="BH204" i="2"/>
  <c r="BG204" i="2"/>
  <c r="BF204" i="2"/>
  <c r="AA204" i="2"/>
  <c r="Y204" i="2"/>
  <c r="W204" i="2"/>
  <c r="BK204" i="2"/>
  <c r="N204" i="2"/>
  <c r="BE204" i="2"/>
  <c r="BI202" i="2"/>
  <c r="BH202" i="2"/>
  <c r="BG202" i="2"/>
  <c r="BF202" i="2"/>
  <c r="AA202" i="2"/>
  <c r="Y202" i="2"/>
  <c r="W202" i="2"/>
  <c r="BK202" i="2"/>
  <c r="N202" i="2"/>
  <c r="BE202" i="2"/>
  <c r="BI201" i="2"/>
  <c r="BH201" i="2"/>
  <c r="BG201" i="2"/>
  <c r="BF201" i="2"/>
  <c r="AA201" i="2"/>
  <c r="Y201" i="2"/>
  <c r="W201" i="2"/>
  <c r="BK201" i="2"/>
  <c r="N201" i="2"/>
  <c r="BE201" i="2"/>
  <c r="BI200" i="2"/>
  <c r="BH200" i="2"/>
  <c r="BG200" i="2"/>
  <c r="BF200" i="2"/>
  <c r="AA200" i="2"/>
  <c r="Y200" i="2"/>
  <c r="W200" i="2"/>
  <c r="BK200" i="2"/>
  <c r="N200" i="2"/>
  <c r="BE200" i="2"/>
  <c r="BI199" i="2"/>
  <c r="BH199" i="2"/>
  <c r="BG199" i="2"/>
  <c r="BF199" i="2"/>
  <c r="AA199" i="2"/>
  <c r="Y199" i="2"/>
  <c r="W199" i="2"/>
  <c r="BK199" i="2"/>
  <c r="N199" i="2"/>
  <c r="BE199" i="2"/>
  <c r="BI198" i="2"/>
  <c r="BH198" i="2"/>
  <c r="BG198" i="2"/>
  <c r="BF198" i="2"/>
  <c r="AA198" i="2"/>
  <c r="Y198" i="2"/>
  <c r="W198" i="2"/>
  <c r="BK198" i="2"/>
  <c r="N198" i="2"/>
  <c r="BE198" i="2"/>
  <c r="BI197" i="2"/>
  <c r="BH197" i="2"/>
  <c r="BG197" i="2"/>
  <c r="BF197" i="2"/>
  <c r="AA197" i="2"/>
  <c r="Y197" i="2"/>
  <c r="W197" i="2"/>
  <c r="BK197" i="2"/>
  <c r="N197" i="2"/>
  <c r="BE197" i="2"/>
  <c r="BI190" i="2"/>
  <c r="BH190" i="2"/>
  <c r="BG190" i="2"/>
  <c r="BF190" i="2"/>
  <c r="AA190" i="2"/>
  <c r="Y190" i="2"/>
  <c r="W190" i="2"/>
  <c r="BK190" i="2"/>
  <c r="N190" i="2"/>
  <c r="BE190" i="2"/>
  <c r="BI178" i="2"/>
  <c r="BH178" i="2"/>
  <c r="BG178" i="2"/>
  <c r="BF178" i="2"/>
  <c r="AA178" i="2"/>
  <c r="Y178" i="2"/>
  <c r="W178" i="2"/>
  <c r="BK178" i="2"/>
  <c r="N178" i="2"/>
  <c r="BE178" i="2"/>
  <c r="BI174" i="2"/>
  <c r="BH174" i="2"/>
  <c r="BG174" i="2"/>
  <c r="BF174" i="2"/>
  <c r="AA174" i="2"/>
  <c r="Y174" i="2"/>
  <c r="W174" i="2"/>
  <c r="BK174" i="2"/>
  <c r="N174" i="2"/>
  <c r="BE174" i="2"/>
  <c r="BI173" i="2"/>
  <c r="BH173" i="2"/>
  <c r="BG173" i="2"/>
  <c r="BF173" i="2"/>
  <c r="AA173" i="2"/>
  <c r="AA172" i="2"/>
  <c r="Y173" i="2"/>
  <c r="W173" i="2"/>
  <c r="W172" i="2" s="1"/>
  <c r="BK173" i="2"/>
  <c r="N173" i="2"/>
  <c r="BE173" i="2" s="1"/>
  <c r="BI160" i="2"/>
  <c r="BH160" i="2"/>
  <c r="BG160" i="2"/>
  <c r="BF160" i="2"/>
  <c r="AA160" i="2"/>
  <c r="Y160" i="2"/>
  <c r="W160" i="2"/>
  <c r="BK160" i="2"/>
  <c r="N160" i="2"/>
  <c r="BE160" i="2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/>
  <c r="BI147" i="2"/>
  <c r="BH147" i="2"/>
  <c r="BG147" i="2"/>
  <c r="BF147" i="2"/>
  <c r="AA147" i="2"/>
  <c r="AA146" i="2"/>
  <c r="Y147" i="2"/>
  <c r="W147" i="2"/>
  <c r="W146" i="2" s="1"/>
  <c r="BK147" i="2"/>
  <c r="N147" i="2"/>
  <c r="BE147" i="2" s="1"/>
  <c r="BI144" i="2"/>
  <c r="BH144" i="2"/>
  <c r="BG144" i="2"/>
  <c r="BF144" i="2"/>
  <c r="AA144" i="2"/>
  <c r="Y144" i="2"/>
  <c r="W144" i="2"/>
  <c r="BK144" i="2"/>
  <c r="N144" i="2"/>
  <c r="BE144" i="2"/>
  <c r="BI143" i="2"/>
  <c r="BH143" i="2"/>
  <c r="BG143" i="2"/>
  <c r="BF143" i="2"/>
  <c r="AA143" i="2"/>
  <c r="Y143" i="2"/>
  <c r="W143" i="2"/>
  <c r="BK143" i="2"/>
  <c r="N143" i="2"/>
  <c r="BE143" i="2"/>
  <c r="BI141" i="2"/>
  <c r="BH141" i="2"/>
  <c r="BG141" i="2"/>
  <c r="BF141" i="2"/>
  <c r="AA141" i="2"/>
  <c r="Y141" i="2"/>
  <c r="W141" i="2"/>
  <c r="BK141" i="2"/>
  <c r="N141" i="2"/>
  <c r="BE141" i="2"/>
  <c r="BI140" i="2"/>
  <c r="BH140" i="2"/>
  <c r="BG140" i="2"/>
  <c r="BF140" i="2"/>
  <c r="AA140" i="2"/>
  <c r="Y140" i="2"/>
  <c r="W140" i="2"/>
  <c r="BK140" i="2"/>
  <c r="N140" i="2"/>
  <c r="BE140" i="2"/>
  <c r="BI139" i="2"/>
  <c r="BH139" i="2"/>
  <c r="BG139" i="2"/>
  <c r="BF139" i="2"/>
  <c r="AA139" i="2"/>
  <c r="AA138" i="2"/>
  <c r="Y139" i="2"/>
  <c r="Y138" i="2"/>
  <c r="W139" i="2"/>
  <c r="BK139" i="2"/>
  <c r="N139" i="2"/>
  <c r="BE139" i="2" s="1"/>
  <c r="F133" i="2"/>
  <c r="M132" i="2"/>
  <c r="F132" i="2"/>
  <c r="F130" i="2"/>
  <c r="F128" i="2"/>
  <c r="N116" i="2"/>
  <c r="M28" i="2" s="1"/>
  <c r="AS88" i="1" s="1"/>
  <c r="AS87" i="1" s="1"/>
  <c r="BI117" i="2"/>
  <c r="BH117" i="2"/>
  <c r="BG117" i="2"/>
  <c r="BF117" i="2"/>
  <c r="BE117" i="2"/>
  <c r="F84" i="2"/>
  <c r="M83" i="2"/>
  <c r="F83" i="2"/>
  <c r="F81" i="2"/>
  <c r="F79" i="2"/>
  <c r="O21" i="2"/>
  <c r="E21" i="2"/>
  <c r="M133" i="2" s="1"/>
  <c r="M84" i="2"/>
  <c r="O20" i="2"/>
  <c r="O9" i="2"/>
  <c r="M130" i="2" s="1"/>
  <c r="M81" i="2"/>
  <c r="F6" i="2"/>
  <c r="F78" i="2" s="1"/>
  <c r="F127" i="2"/>
  <c r="AK27" i="1"/>
  <c r="AM83" i="1"/>
  <c r="L83" i="1"/>
  <c r="AM82" i="1"/>
  <c r="L82" i="1"/>
  <c r="AM80" i="1"/>
  <c r="L80" i="1"/>
  <c r="L78" i="1"/>
  <c r="L77" i="1"/>
  <c r="AA345" i="2" l="1"/>
  <c r="AA137" i="2" s="1"/>
  <c r="AA570" i="2"/>
  <c r="AA633" i="2"/>
  <c r="Y146" i="2"/>
  <c r="Y172" i="2"/>
  <c r="Y224" i="2"/>
  <c r="Y345" i="2"/>
  <c r="Y521" i="2"/>
  <c r="Y540" i="2"/>
  <c r="Y570" i="2"/>
  <c r="Y612" i="2"/>
  <c r="Y628" i="2"/>
  <c r="Y633" i="2"/>
  <c r="Y759" i="2"/>
  <c r="Y747" i="2" s="1"/>
  <c r="Y735" i="2" s="1"/>
  <c r="W828" i="2"/>
  <c r="W759" i="2"/>
  <c r="W708" i="2"/>
  <c r="W676" i="2"/>
  <c r="W654" i="2"/>
  <c r="W633" i="2"/>
  <c r="W591" i="2"/>
  <c r="W570" i="2"/>
  <c r="W345" i="2"/>
  <c r="W224" i="2"/>
  <c r="W138" i="2"/>
  <c r="BK828" i="2"/>
  <c r="N828" i="2" s="1"/>
  <c r="N114" i="2" s="1"/>
  <c r="BK759" i="2"/>
  <c r="BK716" i="2"/>
  <c r="N716" i="2" s="1"/>
  <c r="N110" i="2" s="1"/>
  <c r="BK708" i="2"/>
  <c r="N708" i="2" s="1"/>
  <c r="N109" i="2" s="1"/>
  <c r="BK676" i="2"/>
  <c r="N676" i="2" s="1"/>
  <c r="N108" i="2" s="1"/>
  <c r="BK654" i="2"/>
  <c r="N654" i="2" s="1"/>
  <c r="N107" i="2" s="1"/>
  <c r="BK633" i="2"/>
  <c r="N633" i="2" s="1"/>
  <c r="N106" i="2" s="1"/>
  <c r="BK628" i="2"/>
  <c r="N628" i="2" s="1"/>
  <c r="N105" i="2" s="1"/>
  <c r="BK612" i="2"/>
  <c r="N612" i="2" s="1"/>
  <c r="N104" i="2" s="1"/>
  <c r="BK591" i="2"/>
  <c r="N591" i="2" s="1"/>
  <c r="N103" i="2" s="1"/>
  <c r="BK570" i="2"/>
  <c r="N570" i="2" s="1"/>
  <c r="N102" i="2" s="1"/>
  <c r="BK540" i="2"/>
  <c r="N540" i="2" s="1"/>
  <c r="N100" i="2" s="1"/>
  <c r="BK521" i="2"/>
  <c r="BK512" i="2"/>
  <c r="N512" i="2" s="1"/>
  <c r="N96" i="2" s="1"/>
  <c r="BK345" i="2"/>
  <c r="N345" i="2" s="1"/>
  <c r="N95" i="2" s="1"/>
  <c r="BK224" i="2"/>
  <c r="N224" i="2" s="1"/>
  <c r="N94" i="2" s="1"/>
  <c r="BK172" i="2"/>
  <c r="N172" i="2" s="1"/>
  <c r="N92" i="2" s="1"/>
  <c r="H36" i="2"/>
  <c r="BD88" i="1" s="1"/>
  <c r="BK146" i="2"/>
  <c r="N146" i="2" s="1"/>
  <c r="N91" i="2" s="1"/>
  <c r="H35" i="2"/>
  <c r="BC88" i="1" s="1"/>
  <c r="M33" i="2"/>
  <c r="AW88" i="1" s="1"/>
  <c r="BK138" i="2"/>
  <c r="H34" i="2"/>
  <c r="BB88" i="1" s="1"/>
  <c r="Y147" i="3"/>
  <c r="Y163" i="3"/>
  <c r="Y119" i="3" s="1"/>
  <c r="Y118" i="3" s="1"/>
  <c r="Y174" i="3"/>
  <c r="W120" i="3"/>
  <c r="BK174" i="3"/>
  <c r="N174" i="3" s="1"/>
  <c r="N94" i="3" s="1"/>
  <c r="BK163" i="3"/>
  <c r="N163" i="3" s="1"/>
  <c r="N93" i="3" s="1"/>
  <c r="H33" i="3"/>
  <c r="BA89" i="1" s="1"/>
  <c r="BK155" i="3"/>
  <c r="N155" i="3" s="1"/>
  <c r="N92" i="3" s="1"/>
  <c r="BK147" i="3"/>
  <c r="N147" i="3" s="1"/>
  <c r="N91" i="3" s="1"/>
  <c r="H35" i="3"/>
  <c r="BC89" i="1" s="1"/>
  <c r="BK120" i="3"/>
  <c r="N120" i="3" s="1"/>
  <c r="N90" i="3" s="1"/>
  <c r="M33" i="3"/>
  <c r="AW89" i="1" s="1"/>
  <c r="H32" i="3"/>
  <c r="AZ89" i="1" s="1"/>
  <c r="H36" i="3"/>
  <c r="BD89" i="1" s="1"/>
  <c r="AA118" i="4"/>
  <c r="AA117" i="4" s="1"/>
  <c r="W119" i="4"/>
  <c r="W118" i="4" s="1"/>
  <c r="W117" i="4" s="1"/>
  <c r="AU90" i="1" s="1"/>
  <c r="BK162" i="4"/>
  <c r="N162" i="4" s="1"/>
  <c r="N95" i="4" s="1"/>
  <c r="BK138" i="4"/>
  <c r="N138" i="4" s="1"/>
  <c r="N92" i="4" s="1"/>
  <c r="H36" i="4"/>
  <c r="BD90" i="1" s="1"/>
  <c r="H34" i="4"/>
  <c r="BB90" i="1" s="1"/>
  <c r="BK138" i="5"/>
  <c r="N138" i="5" s="1"/>
  <c r="N92" i="5" s="1"/>
  <c r="H36" i="5"/>
  <c r="BD91" i="1" s="1"/>
  <c r="BK124" i="5"/>
  <c r="N124" i="5" s="1"/>
  <c r="N90" i="5" s="1"/>
  <c r="BK114" i="5"/>
  <c r="N114" i="5" s="1"/>
  <c r="N89" i="5" s="1"/>
  <c r="BK174" i="6"/>
  <c r="N174" i="6" s="1"/>
  <c r="N96" i="6" s="1"/>
  <c r="BK168" i="6"/>
  <c r="N168" i="6" s="1"/>
  <c r="N95" i="6" s="1"/>
  <c r="BK161" i="6"/>
  <c r="N161" i="6" s="1"/>
  <c r="N94" i="6" s="1"/>
  <c r="BK154" i="6"/>
  <c r="N154" i="6" s="1"/>
  <c r="N93" i="6" s="1"/>
  <c r="BK146" i="6"/>
  <c r="N146" i="6" s="1"/>
  <c r="N92" i="6" s="1"/>
  <c r="BK127" i="6"/>
  <c r="N127" i="6" s="1"/>
  <c r="N91" i="6" s="1"/>
  <c r="BK123" i="6"/>
  <c r="N123" i="6" s="1"/>
  <c r="N90" i="6" s="1"/>
  <c r="H34" i="6"/>
  <c r="BB92" i="1" s="1"/>
  <c r="H33" i="6"/>
  <c r="BA92" i="1" s="1"/>
  <c r="H36" i="6"/>
  <c r="BD92" i="1" s="1"/>
  <c r="BK118" i="6"/>
  <c r="N118" i="6" s="1"/>
  <c r="N89" i="6" s="1"/>
  <c r="BK342" i="7"/>
  <c r="N342" i="7" s="1"/>
  <c r="N102" i="7" s="1"/>
  <c r="BK329" i="7"/>
  <c r="N329" i="7" s="1"/>
  <c r="N101" i="7" s="1"/>
  <c r="BK292" i="7"/>
  <c r="N292" i="7" s="1"/>
  <c r="N99" i="7" s="1"/>
  <c r="BK274" i="7"/>
  <c r="N274" i="7" s="1"/>
  <c r="N98" i="7" s="1"/>
  <c r="BK245" i="7"/>
  <c r="N245" i="7" s="1"/>
  <c r="N97" i="7" s="1"/>
  <c r="BK205" i="7"/>
  <c r="N205" i="7" s="1"/>
  <c r="N96" i="7" s="1"/>
  <c r="BK159" i="7"/>
  <c r="N159" i="7" s="1"/>
  <c r="N95" i="7" s="1"/>
  <c r="BK149" i="7"/>
  <c r="N149" i="7" s="1"/>
  <c r="N94" i="7" s="1"/>
  <c r="BK145" i="7"/>
  <c r="N145" i="7" s="1"/>
  <c r="N92" i="7" s="1"/>
  <c r="BK141" i="7"/>
  <c r="N141" i="7" s="1"/>
  <c r="N91" i="7" s="1"/>
  <c r="H34" i="7"/>
  <c r="BB93" i="1" s="1"/>
  <c r="H36" i="7"/>
  <c r="BD93" i="1" s="1"/>
  <c r="BK126" i="7"/>
  <c r="N126" i="7" s="1"/>
  <c r="N90" i="7" s="1"/>
  <c r="BK132" i="8"/>
  <c r="N132" i="8" s="1"/>
  <c r="N91" i="8" s="1"/>
  <c r="H34" i="8"/>
  <c r="BB94" i="1" s="1"/>
  <c r="BK116" i="8"/>
  <c r="N116" i="8" s="1"/>
  <c r="N90" i="8" s="1"/>
  <c r="H36" i="8"/>
  <c r="BD94" i="1" s="1"/>
  <c r="N113" i="8"/>
  <c r="N89" i="8" s="1"/>
  <c r="H34" i="9"/>
  <c r="BB95" i="1" s="1"/>
  <c r="BK112" i="9"/>
  <c r="BK111" i="9" s="1"/>
  <c r="N111" i="9" s="1"/>
  <c r="N88" i="9" s="1"/>
  <c r="H34" i="10"/>
  <c r="BB96" i="1" s="1"/>
  <c r="H36" i="10"/>
  <c r="BD96" i="1" s="1"/>
  <c r="H34" i="11"/>
  <c r="BB97" i="1" s="1"/>
  <c r="H35" i="11"/>
  <c r="BC97" i="1" s="1"/>
  <c r="M32" i="11"/>
  <c r="AV97" i="1" s="1"/>
  <c r="BK175" i="12"/>
  <c r="N175" i="12" s="1"/>
  <c r="N96" i="12" s="1"/>
  <c r="BK161" i="12"/>
  <c r="N161" i="12" s="1"/>
  <c r="N95" i="12" s="1"/>
  <c r="BK149" i="12"/>
  <c r="N149" i="12" s="1"/>
  <c r="N94" i="12" s="1"/>
  <c r="BK142" i="12"/>
  <c r="N142" i="12" s="1"/>
  <c r="N92" i="12" s="1"/>
  <c r="BK139" i="12"/>
  <c r="N139" i="12" s="1"/>
  <c r="N91" i="12" s="1"/>
  <c r="H36" i="12"/>
  <c r="BD98" i="1" s="1"/>
  <c r="BK127" i="12"/>
  <c r="N127" i="12" s="1"/>
  <c r="N90" i="12" s="1"/>
  <c r="H32" i="12"/>
  <c r="AZ98" i="1" s="1"/>
  <c r="H35" i="12"/>
  <c r="BC98" i="1" s="1"/>
  <c r="H33" i="12"/>
  <c r="BA98" i="1" s="1"/>
  <c r="BK118" i="12"/>
  <c r="N118" i="12"/>
  <c r="N89" i="12" s="1"/>
  <c r="M33" i="12"/>
  <c r="AW98" i="1" s="1"/>
  <c r="H35" i="13"/>
  <c r="BC99" i="1" s="1"/>
  <c r="BK109" i="13"/>
  <c r="N109" i="13" s="1"/>
  <c r="N88" i="13" s="1"/>
  <c r="L92" i="13" s="1"/>
  <c r="M33" i="13"/>
  <c r="AW99" i="1" s="1"/>
  <c r="H33" i="13"/>
  <c r="BA99" i="1" s="1"/>
  <c r="H35" i="14"/>
  <c r="BC100" i="1" s="1"/>
  <c r="BK111" i="14"/>
  <c r="N111" i="14" s="1"/>
  <c r="N89" i="14" s="1"/>
  <c r="M33" i="14"/>
  <c r="AW100" i="1" s="1"/>
  <c r="H36" i="14"/>
  <c r="BD100" i="1" s="1"/>
  <c r="H33" i="14"/>
  <c r="BA100" i="1" s="1"/>
  <c r="M32" i="14"/>
  <c r="AV100" i="1" s="1"/>
  <c r="N138" i="2"/>
  <c r="N90" i="2" s="1"/>
  <c r="N521" i="2"/>
  <c r="N99" i="2" s="1"/>
  <c r="M32" i="2"/>
  <c r="AV88" i="1" s="1"/>
  <c r="H32" i="2"/>
  <c r="AZ88" i="1" s="1"/>
  <c r="F110" i="5"/>
  <c r="F84" i="5"/>
  <c r="M32" i="6"/>
  <c r="AV92" i="1" s="1"/>
  <c r="H32" i="6"/>
  <c r="AZ92" i="1" s="1"/>
  <c r="H33" i="2"/>
  <c r="BA88" i="1" s="1"/>
  <c r="W174" i="3"/>
  <c r="W119" i="3" s="1"/>
  <c r="W118" i="3" s="1"/>
  <c r="AU89" i="1" s="1"/>
  <c r="M108" i="9"/>
  <c r="M84" i="9"/>
  <c r="AA716" i="2"/>
  <c r="N759" i="2"/>
  <c r="N113" i="2" s="1"/>
  <c r="BK747" i="2"/>
  <c r="N747" i="2" s="1"/>
  <c r="N112" i="2" s="1"/>
  <c r="H34" i="3"/>
  <c r="BB89" i="1" s="1"/>
  <c r="H35" i="4"/>
  <c r="BC90" i="1" s="1"/>
  <c r="M33" i="4"/>
  <c r="AW90" i="1" s="1"/>
  <c r="H33" i="4"/>
  <c r="BA90" i="1" s="1"/>
  <c r="Y118" i="4"/>
  <c r="Y117" i="4" s="1"/>
  <c r="M32" i="5"/>
  <c r="AV91" i="1" s="1"/>
  <c r="H32" i="5"/>
  <c r="AZ91" i="1" s="1"/>
  <c r="F108" i="6"/>
  <c r="F78" i="6"/>
  <c r="F114" i="6"/>
  <c r="F84" i="6"/>
  <c r="Y117" i="6"/>
  <c r="F104" i="5"/>
  <c r="F78" i="5"/>
  <c r="Y676" i="2"/>
  <c r="Y708" i="2"/>
  <c r="W716" i="2"/>
  <c r="W747" i="2"/>
  <c r="W735" i="2" s="1"/>
  <c r="AA828" i="2"/>
  <c r="AA759" i="2" s="1"/>
  <c r="AA747" i="2" s="1"/>
  <c r="AA735" i="2" s="1"/>
  <c r="H33" i="5"/>
  <c r="BA91" i="1" s="1"/>
  <c r="AA117" i="6"/>
  <c r="H32" i="10"/>
  <c r="AZ96" i="1" s="1"/>
  <c r="M32" i="10"/>
  <c r="AV96" i="1" s="1"/>
  <c r="M32" i="3"/>
  <c r="AV89" i="1" s="1"/>
  <c r="H32" i="4"/>
  <c r="AZ90" i="1" s="1"/>
  <c r="M32" i="4"/>
  <c r="AV90" i="1" s="1"/>
  <c r="AT90" i="1" s="1"/>
  <c r="H32" i="7"/>
  <c r="AZ93" i="1" s="1"/>
  <c r="M114" i="12"/>
  <c r="M84" i="12"/>
  <c r="BK119" i="4"/>
  <c r="H35" i="5"/>
  <c r="BC91" i="1" s="1"/>
  <c r="H35" i="6"/>
  <c r="BC92" i="1" s="1"/>
  <c r="W148" i="7"/>
  <c r="W123" i="7" s="1"/>
  <c r="AU93" i="1" s="1"/>
  <c r="N112" i="9"/>
  <c r="N89" i="9" s="1"/>
  <c r="M33" i="5"/>
  <c r="AW91" i="1" s="1"/>
  <c r="M33" i="6"/>
  <c r="AW92" i="1" s="1"/>
  <c r="F109" i="8"/>
  <c r="F84" i="8"/>
  <c r="M32" i="8"/>
  <c r="H32" i="8"/>
  <c r="AZ94" i="1" s="1"/>
  <c r="H35" i="8"/>
  <c r="BC94" i="1" s="1"/>
  <c r="Y112" i="9"/>
  <c r="Y111" i="9" s="1"/>
  <c r="M33" i="9"/>
  <c r="AW95" i="1" s="1"/>
  <c r="H33" i="9"/>
  <c r="BA95" i="1" s="1"/>
  <c r="H35" i="9"/>
  <c r="BC95" i="1" s="1"/>
  <c r="H35" i="10"/>
  <c r="BC96" i="1" s="1"/>
  <c r="M106" i="11"/>
  <c r="M84" i="11"/>
  <c r="Y109" i="11"/>
  <c r="BK109" i="11"/>
  <c r="N109" i="11" s="1"/>
  <c r="N88" i="11" s="1"/>
  <c r="H33" i="11"/>
  <c r="BA97" i="1" s="1"/>
  <c r="M33" i="11"/>
  <c r="AW97" i="1" s="1"/>
  <c r="H34" i="12"/>
  <c r="BB98" i="1" s="1"/>
  <c r="BK110" i="14"/>
  <c r="N110" i="14" s="1"/>
  <c r="N88" i="14" s="1"/>
  <c r="M27" i="14" s="1"/>
  <c r="M120" i="7"/>
  <c r="M84" i="7"/>
  <c r="M33" i="7"/>
  <c r="AW93" i="1" s="1"/>
  <c r="H33" i="7"/>
  <c r="BA93" i="1" s="1"/>
  <c r="H35" i="7"/>
  <c r="BC93" i="1" s="1"/>
  <c r="Y148" i="7"/>
  <c r="Y113" i="8"/>
  <c r="Y112" i="8" s="1"/>
  <c r="H33" i="8"/>
  <c r="BA94" i="1" s="1"/>
  <c r="H32" i="9"/>
  <c r="AZ95" i="1" s="1"/>
  <c r="M106" i="10"/>
  <c r="M84" i="10"/>
  <c r="H33" i="10"/>
  <c r="BA96" i="1" s="1"/>
  <c r="BK124" i="7"/>
  <c r="Y124" i="7"/>
  <c r="Y123" i="7" s="1"/>
  <c r="F103" i="8"/>
  <c r="F78" i="8"/>
  <c r="W112" i="8"/>
  <c r="AU94" i="1" s="1"/>
  <c r="BK109" i="10"/>
  <c r="N109" i="10" s="1"/>
  <c r="N88" i="10" s="1"/>
  <c r="H32" i="11"/>
  <c r="AZ97" i="1" s="1"/>
  <c r="F83" i="14"/>
  <c r="F106" i="14"/>
  <c r="M32" i="7"/>
  <c r="AV93" i="1" s="1"/>
  <c r="M33" i="8"/>
  <c r="AW94" i="1" s="1"/>
  <c r="M83" i="9"/>
  <c r="M32" i="9"/>
  <c r="AV95" i="1" s="1"/>
  <c r="M83" i="10"/>
  <c r="M33" i="10"/>
  <c r="AW96" i="1" s="1"/>
  <c r="M83" i="11"/>
  <c r="M83" i="12"/>
  <c r="M32" i="12"/>
  <c r="AV98" i="1" s="1"/>
  <c r="AA118" i="12"/>
  <c r="AA127" i="12"/>
  <c r="AA161" i="12"/>
  <c r="W175" i="12"/>
  <c r="F83" i="13"/>
  <c r="F105" i="13"/>
  <c r="H32" i="13"/>
  <c r="AZ99" i="1" s="1"/>
  <c r="M32" i="13"/>
  <c r="AV99" i="1" s="1"/>
  <c r="W109" i="13"/>
  <c r="AU99" i="1" s="1"/>
  <c r="W111" i="14"/>
  <c r="W110" i="14" s="1"/>
  <c r="AU100" i="1" s="1"/>
  <c r="W127" i="12"/>
  <c r="W117" i="12" s="1"/>
  <c r="AU98" i="1" s="1"/>
  <c r="W139" i="12"/>
  <c r="AA149" i="12"/>
  <c r="W161" i="12"/>
  <c r="M81" i="14"/>
  <c r="M104" i="14"/>
  <c r="H32" i="14"/>
  <c r="AZ100" i="1" s="1"/>
  <c r="H34" i="14"/>
  <c r="BB100" i="1" s="1"/>
  <c r="W149" i="12"/>
  <c r="M81" i="13"/>
  <c r="M103" i="13"/>
  <c r="M27" i="13"/>
  <c r="M30" i="13" s="1"/>
  <c r="H34" i="13"/>
  <c r="BB99" i="1" s="1"/>
  <c r="H36" i="13"/>
  <c r="BD99" i="1" s="1"/>
  <c r="M84" i="13"/>
  <c r="Y137" i="2" l="1"/>
  <c r="Y520" i="2"/>
  <c r="W520" i="2"/>
  <c r="W137" i="2"/>
  <c r="BK137" i="2"/>
  <c r="N137" i="2" s="1"/>
  <c r="N89" i="2" s="1"/>
  <c r="AT88" i="1"/>
  <c r="BK119" i="3"/>
  <c r="BK118" i="3" s="1"/>
  <c r="N118" i="3" s="1"/>
  <c r="N88" i="3" s="1"/>
  <c r="AT89" i="1"/>
  <c r="BK113" i="5"/>
  <c r="N113" i="5" s="1"/>
  <c r="N88" i="5" s="1"/>
  <c r="L96" i="5" s="1"/>
  <c r="BK117" i="6"/>
  <c r="N117" i="6" s="1"/>
  <c r="N88" i="6" s="1"/>
  <c r="L100" i="6" s="1"/>
  <c r="AT92" i="1"/>
  <c r="BK148" i="7"/>
  <c r="N148" i="7" s="1"/>
  <c r="N93" i="7" s="1"/>
  <c r="BK112" i="8"/>
  <c r="N112" i="8" s="1"/>
  <c r="N88" i="8" s="1"/>
  <c r="M27" i="8" s="1"/>
  <c r="M30" i="8" s="1"/>
  <c r="AG94" i="1" s="1"/>
  <c r="AT95" i="1"/>
  <c r="AT97" i="1"/>
  <c r="BK117" i="12"/>
  <c r="N117" i="12" s="1"/>
  <c r="N88" i="12" s="1"/>
  <c r="M27" i="12" s="1"/>
  <c r="M30" i="12" s="1"/>
  <c r="AG98" i="1" s="1"/>
  <c r="AT98" i="1"/>
  <c r="AT99" i="1"/>
  <c r="BC87" i="1"/>
  <c r="W34" i="1" s="1"/>
  <c r="BD87" i="1"/>
  <c r="W35" i="1" s="1"/>
  <c r="AT100" i="1"/>
  <c r="BB87" i="1"/>
  <c r="W33" i="1" s="1"/>
  <c r="AA520" i="2"/>
  <c r="AA136" i="2" s="1"/>
  <c r="AG99" i="1"/>
  <c r="L38" i="13"/>
  <c r="AA117" i="12"/>
  <c r="M27" i="9"/>
  <c r="M30" i="9" s="1"/>
  <c r="L94" i="9"/>
  <c r="BK735" i="2"/>
  <c r="M27" i="11"/>
  <c r="M30" i="11" s="1"/>
  <c r="L92" i="11"/>
  <c r="AT91" i="1"/>
  <c r="AT93" i="1"/>
  <c r="M27" i="10"/>
  <c r="M30" i="10" s="1"/>
  <c r="L92" i="10"/>
  <c r="N119" i="4"/>
  <c r="N90" i="4" s="1"/>
  <c r="BK118" i="4"/>
  <c r="BA87" i="1"/>
  <c r="AZ87" i="1"/>
  <c r="N124" i="7"/>
  <c r="N89" i="7" s="1"/>
  <c r="M30" i="14"/>
  <c r="L93" i="14"/>
  <c r="AV94" i="1"/>
  <c r="AT94" i="1" s="1"/>
  <c r="AT96" i="1"/>
  <c r="Y136" i="2" l="1"/>
  <c r="W136" i="2"/>
  <c r="AU88" i="1" s="1"/>
  <c r="AU87" i="1" s="1"/>
  <c r="N119" i="3"/>
  <c r="N89" i="3" s="1"/>
  <c r="M27" i="5"/>
  <c r="M30" i="5" s="1"/>
  <c r="AG91" i="1" s="1"/>
  <c r="AN91" i="1" s="1"/>
  <c r="M27" i="6"/>
  <c r="M30" i="6" s="1"/>
  <c r="AG92" i="1" s="1"/>
  <c r="AN92" i="1" s="1"/>
  <c r="BK123" i="7"/>
  <c r="N123" i="7" s="1"/>
  <c r="N88" i="7" s="1"/>
  <c r="M27" i="7" s="1"/>
  <c r="M30" i="7" s="1"/>
  <c r="L38" i="8"/>
  <c r="AN94" i="1"/>
  <c r="L95" i="8"/>
  <c r="L100" i="12"/>
  <c r="AN98" i="1"/>
  <c r="L38" i="12"/>
  <c r="AN99" i="1"/>
  <c r="AY87" i="1"/>
  <c r="AX87" i="1"/>
  <c r="L101" i="3"/>
  <c r="M27" i="3"/>
  <c r="M30" i="3" s="1"/>
  <c r="AG100" i="1"/>
  <c r="AN100" i="1" s="1"/>
  <c r="L38" i="14"/>
  <c r="W31" i="1"/>
  <c r="AV87" i="1"/>
  <c r="N735" i="2"/>
  <c r="N111" i="2" s="1"/>
  <c r="BK520" i="2"/>
  <c r="AG95" i="1"/>
  <c r="AN95" i="1" s="1"/>
  <c r="L38" i="9"/>
  <c r="BK117" i="4"/>
  <c r="N117" i="4" s="1"/>
  <c r="N88" i="4" s="1"/>
  <c r="N118" i="4"/>
  <c r="N89" i="4" s="1"/>
  <c r="AW87" i="1"/>
  <c r="AK32" i="1" s="1"/>
  <c r="W32" i="1"/>
  <c r="AG96" i="1"/>
  <c r="AN96" i="1" s="1"/>
  <c r="L38" i="10"/>
  <c r="AG97" i="1"/>
  <c r="AN97" i="1" s="1"/>
  <c r="L38" i="11"/>
  <c r="L38" i="5" l="1"/>
  <c r="L38" i="6"/>
  <c r="L106" i="7"/>
  <c r="AT87" i="1"/>
  <c r="AK31" i="1"/>
  <c r="AG93" i="1"/>
  <c r="AN93" i="1" s="1"/>
  <c r="L38" i="7"/>
  <c r="N520" i="2"/>
  <c r="N98" i="2" s="1"/>
  <c r="BK136" i="2"/>
  <c r="N136" i="2" s="1"/>
  <c r="N88" i="2" s="1"/>
  <c r="AG89" i="1"/>
  <c r="AN89" i="1" s="1"/>
  <c r="L38" i="3"/>
  <c r="M27" i="4"/>
  <c r="M30" i="4" s="1"/>
  <c r="L100" i="4"/>
  <c r="AG90" i="1" l="1"/>
  <c r="AN90" i="1" s="1"/>
  <c r="L38" i="4"/>
  <c r="L119" i="2"/>
  <c r="M27" i="2"/>
  <c r="M30" i="2" s="1"/>
  <c r="L38" i="2" l="1"/>
  <c r="AG88" i="1"/>
  <c r="AG87" i="1" l="1"/>
  <c r="AN88" i="1"/>
  <c r="AK26" i="1" l="1"/>
  <c r="AK29" i="1" s="1"/>
  <c r="AK37" i="1" s="1"/>
  <c r="AN87" i="1"/>
  <c r="AN104" i="1" s="1"/>
  <c r="AG104" i="1"/>
</calcChain>
</file>

<file path=xl/sharedStrings.xml><?xml version="1.0" encoding="utf-8"?>
<sst xmlns="http://schemas.openxmlformats.org/spreadsheetml/2006/main" count="16680" uniqueCount="2566">
  <si>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</si>
  <si>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</si>
  <si>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</si>
  <si>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</si>
  <si>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</si>
  <si>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</si>
  <si>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</si>
  <si>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</si>
  <si>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</si>
  <si>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</si>
  <si>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</si>
  <si>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</si>
  <si>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</si>
  <si>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</si>
  <si>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</si>
  <si>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</si>
  <si>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151/2018</t>
  </si>
  <si>
    <t>0,1</t>
  </si>
  <si>
    <t>Stavba:</t>
  </si>
  <si>
    <t>Měnírna Výškovice - Rekonstrukce měnírny Výškovice</t>
  </si>
  <si>
    <t>JKSO:</t>
  </si>
  <si>
    <t>CC-CZ:</t>
  </si>
  <si>
    <t>Místo:</t>
  </si>
  <si>
    <t>Výškovice</t>
  </si>
  <si>
    <t>Datum:</t>
  </si>
  <si>
    <t>25. 10. 2018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</si>
  <si>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</si>
  <si>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</si>
  <si>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</si>
  <si>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</si>
  <si>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</si>
  <si>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</si>
  <si>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</si>
  <si>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</si>
  <si>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</si>
  <si>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</si>
  <si>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</si>
  <si>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</si>
  <si>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</si>
  <si>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</si>
  <si>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</si>
  <si>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</si>
  <si>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</si>
  <si>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</si>
  <si>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</si>
  <si>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</si>
  <si>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</si>
  <si>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</si>
  <si>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</si>
  <si>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</si>
  <si>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</si>
  <si>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</si>
  <si>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</si>
  <si>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</si>
  <si>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</si>
  <si>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</si>
  <si>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</si>
  <si>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</si>
  <si>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</si>
  <si>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</si>
  <si>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</si>
  <si>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</si>
  <si>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</si>
  <si>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</si>
  <si>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</si>
  <si>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</si>
  <si>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</si>
  <si>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</si>
  <si>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</si>
  <si>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</si>
  <si>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</si>
  <si>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</si>
  <si>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</si>
  <si>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</si>
  <si>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</si>
  <si>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</si>
  <si>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</si>
  <si>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{39a7e5fe-35fe-407f-a121-6104fdcda0a8}</t>
  </si>
  <si>
    <t>{00000000-0000-0000-0000-000000000000}</t>
  </si>
  <si>
    <t>/</t>
  </si>
  <si>
    <t>1</t>
  </si>
  <si>
    <t>SO 01 Rekonstrukce budovy měnírny Výškovice</t>
  </si>
  <si>
    <t>{aded1f01-a02f-4a73-a974-72f40bc1d5e9}</t>
  </si>
  <si>
    <t>2</t>
  </si>
  <si>
    <t>SO 01 Vnější plochy</t>
  </si>
  <si>
    <t>{a0b5ef8e-14cf-48c8-8962-a31437994514}</t>
  </si>
  <si>
    <t>3</t>
  </si>
  <si>
    <t>SO 01 Oplocení</t>
  </si>
  <si>
    <t>{4e2a8627-35c8-45cf-8cdf-5f42827e6eac}</t>
  </si>
  <si>
    <t>4</t>
  </si>
  <si>
    <t>SO 01 Vzduchotechnika</t>
  </si>
  <si>
    <t>{887ddacd-cfc9-4504-aea4-c5a30298549d}</t>
  </si>
  <si>
    <t>PS 1</t>
  </si>
  <si>
    <t>Společná část</t>
  </si>
  <si>
    <t>{a81414df-cc49-4140-bd3e-aee1fb70541d}</t>
  </si>
  <si>
    <t>PS 2</t>
  </si>
  <si>
    <t>Rozvodna 22 kV</t>
  </si>
  <si>
    <t>{b3ae2ad7-9aa4-4565-ba0d-77b6bdfdd3f2}</t>
  </si>
  <si>
    <t>PS 3</t>
  </si>
  <si>
    <t>Stejnosměrné zařízení</t>
  </si>
  <si>
    <t>{27ad7d33-a745-4797-a7ba-0990200c5f83}</t>
  </si>
  <si>
    <t>PS 4</t>
  </si>
  <si>
    <t>Vlastní spotřeba</t>
  </si>
  <si>
    <t>{09d9bf96-06db-4232-a1b4-bcf91035d217}</t>
  </si>
  <si>
    <t>PS 5</t>
  </si>
  <si>
    <t>Zařízení pro detekci požáru</t>
  </si>
  <si>
    <t>{f328416a-36f8-45bf-ab81-a29c89c83ee2}</t>
  </si>
  <si>
    <t>PS 6</t>
  </si>
  <si>
    <t>Dálkové ovládání a poruchová signalizace</t>
  </si>
  <si>
    <t>{f53352ee-6414-4905-810f-44e3159b70ac}</t>
  </si>
  <si>
    <t>PS 7</t>
  </si>
  <si>
    <t>Elektroinstalace</t>
  </si>
  <si>
    <t>{514d2ae2-0edc-4d4e-b600-1c3d3c7f2653}</t>
  </si>
  <si>
    <t>PS 8</t>
  </si>
  <si>
    <t>Kamerový systém</t>
  </si>
  <si>
    <t>{82f5643d-7703-494f-a559-f7d4a657f0a6}</t>
  </si>
  <si>
    <t>VRN</t>
  </si>
  <si>
    <t>Vedlejší rozpočtové náklady PS</t>
  </si>
  <si>
    <t>{cb9f16ed-6506-420c-a5b9-a3c4bfc4e1ca}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</si>
  <si>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</si>
  <si>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</si>
  <si>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</si>
  <si>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</si>
  <si>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</si>
  <si>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</si>
  <si>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</si>
  <si>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</si>
  <si>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</si>
  <si>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</si>
  <si>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</si>
  <si>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1 - SO 01 Rekonstrukce budovy měnírny Výškovice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</si>
  <si>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</si>
  <si>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</si>
  <si>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</si>
  <si>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</si>
  <si>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</si>
  <si>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</si>
  <si>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</si>
  <si>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 Práce a dodávky HSV</t>
  </si>
  <si>
    <t xml:space="preserve">    1 -  Zemní práce</t>
  </si>
  <si>
    <t xml:space="preserve">    2 -  Zakládání</t>
  </si>
  <si>
    <t xml:space="preserve">    3 -  Svislé a kompletní konstrukce</t>
  </si>
  <si>
    <t xml:space="preserve">    4 -  Vodorovné konstrukce</t>
  </si>
  <si>
    <t xml:space="preserve">    6 -  Úpravy povrchů, podlahy a osazování výplní</t>
  </si>
  <si>
    <t xml:space="preserve">    9 -  Ostatní konstrukce a práce, bourání</t>
  </si>
  <si>
    <t xml:space="preserve">    997 -  Přesun sutě</t>
  </si>
  <si>
    <t xml:space="preserve">    998 -  Přesun hmot</t>
  </si>
  <si>
    <t>PSV -  Práce a dodávky PSV</t>
  </si>
  <si>
    <t xml:space="preserve">    711 -  Izolace proti vodě, vlhkosti a plynům</t>
  </si>
  <si>
    <t xml:space="preserve">    712 -  Povlakové krytiny</t>
  </si>
  <si>
    <t xml:space="preserve">    713 -  Izolace tepelné</t>
  </si>
  <si>
    <t xml:space="preserve">    721 -  Zdravotechnika</t>
  </si>
  <si>
    <t xml:space="preserve">    722 -  Zdravotechnika</t>
  </si>
  <si>
    <t xml:space="preserve">    725 -  Zdravotechnika</t>
  </si>
  <si>
    <t xml:space="preserve">    727 -  Zdravotechnika</t>
  </si>
  <si>
    <t xml:space="preserve">    764 -  Konstrukce klempířské</t>
  </si>
  <si>
    <t xml:space="preserve">    766 -  Konstrukce truhlářské</t>
  </si>
  <si>
    <t xml:space="preserve">    767 -  Konstrukce zámečnické</t>
  </si>
  <si>
    <t xml:space="preserve">    771 -  Podlahy z dlaždic</t>
  </si>
  <si>
    <t xml:space="preserve">    776 -  Podlahy povlakové</t>
  </si>
  <si>
    <t xml:space="preserve">    777 -  Podlahy lité</t>
  </si>
  <si>
    <t xml:space="preserve">      781 -  Dokončovací práce</t>
  </si>
  <si>
    <t xml:space="preserve">        783 -  Dokončovací práce</t>
  </si>
  <si>
    <t xml:space="preserve">          784 -  Dokončovací práce</t>
  </si>
  <si>
    <t>2) Ostatní náklady</t>
  </si>
  <si>
    <t>Zařízení staveniště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</si>
  <si>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</si>
  <si>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</si>
  <si>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</si>
  <si>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</si>
  <si>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</si>
  <si>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</si>
  <si>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</si>
  <si>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</si>
  <si>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</si>
  <si>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</si>
  <si>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</si>
  <si>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</si>
  <si>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</si>
  <si>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</si>
  <si>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</si>
  <si>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</si>
  <si>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139711101-1</t>
  </si>
  <si>
    <t>Vykopávky v uzavřených prostorách v hornině tř. 1 až 4 -štěrk v kobkách</t>
  </si>
  <si>
    <t>m3</t>
  </si>
  <si>
    <t>609524138</t>
  </si>
  <si>
    <t>162701105</t>
  </si>
  <si>
    <t>Vodorovné přemístění do 10000 m výkopku/sypaniny z horniny tř. 1 až 4</t>
  </si>
  <si>
    <t>-540756901</t>
  </si>
  <si>
    <t>162701109</t>
  </si>
  <si>
    <t>Příplatek k vodorovnému přemístění výkopku/sypaniny z horniny tř. 1 až 4 ZKD 1000 m přes 10000 m</t>
  </si>
  <si>
    <t>-1851493649</t>
  </si>
  <si>
    <t>15,00*5</t>
  </si>
  <si>
    <t>VV</t>
  </si>
  <si>
    <t>171201201</t>
  </si>
  <si>
    <t>Uložení sypaniny na skládky</t>
  </si>
  <si>
    <t>1657875172</t>
  </si>
  <si>
    <t>5</t>
  </si>
  <si>
    <t>171201211</t>
  </si>
  <si>
    <t>Poplatek za uložení odpadu ze sypaniny na skládce (skládkovné)</t>
  </si>
  <si>
    <t>t</t>
  </si>
  <si>
    <t>94837912</t>
  </si>
  <si>
    <t>15,00*1,8</t>
  </si>
  <si>
    <t>6</t>
  </si>
  <si>
    <t>274351215</t>
  </si>
  <si>
    <t>Zřízení bednění stěn základových pasů</t>
  </si>
  <si>
    <t>m2</t>
  </si>
  <si>
    <t>-1238717637</t>
  </si>
  <si>
    <t>2*3,14*0,15*1,04*4</t>
  </si>
  <si>
    <t>2*3,14*0,15*1,10*7</t>
  </si>
  <si>
    <t>(1,53+0,25)*0,71*2</t>
  </si>
  <si>
    <t>(1,20+0,30)*0,80*2*3</t>
  </si>
  <si>
    <t>(1,45+0,25)*0,98*2*3</t>
  </si>
  <si>
    <t>(1,45+0,25)*0,75*2</t>
  </si>
  <si>
    <t>Součet</t>
  </si>
  <si>
    <t>7</t>
  </si>
  <si>
    <t>274351216</t>
  </si>
  <si>
    <t>Odstranění bednění stěn základových pasů</t>
  </si>
  <si>
    <t>1345196874</t>
  </si>
  <si>
    <t>8</t>
  </si>
  <si>
    <t>274362021</t>
  </si>
  <si>
    <t>Výztuž základových pásů svařovanými sítěmi Kari - z9</t>
  </si>
  <si>
    <t>-1447246552</t>
  </si>
  <si>
    <t>1,20*0,80*2*3*4,44*0,001*1,1</t>
  </si>
  <si>
    <t>1,45*0,98*2*3*4,44*0,001*1,1</t>
  </si>
  <si>
    <t>9</t>
  </si>
  <si>
    <t>275311127</t>
  </si>
  <si>
    <t>Základové patky a bloky z betonu prostého C 25/30 XF2</t>
  </si>
  <si>
    <t>1512461904</t>
  </si>
  <si>
    <t>z8</t>
  </si>
  <si>
    <t>3,14*0,15*0,15*1,04*4</t>
  </si>
  <si>
    <t>z9</t>
  </si>
  <si>
    <t>1,53*0,25*0,71</t>
  </si>
  <si>
    <t>1,20*0,30*0,80*3</t>
  </si>
  <si>
    <t>1,45*0,25*0,98*3</t>
  </si>
  <si>
    <t>3,14*0,15*0,15*1,10*7</t>
  </si>
  <si>
    <t>z10</t>
  </si>
  <si>
    <t>0,30*0,30*0,75*4</t>
  </si>
  <si>
    <t>1,45*0,25*0,75</t>
  </si>
  <si>
    <t>10</t>
  </si>
  <si>
    <t>310237251</t>
  </si>
  <si>
    <t>Zazdívka otvorů pl do 0,25 m2 ve zdivu nadzákladovém cihlami pálenými tl do 450 mm</t>
  </si>
  <si>
    <t>kus</t>
  </si>
  <si>
    <t>1571187186</t>
  </si>
  <si>
    <t>11</t>
  </si>
  <si>
    <t>310238211</t>
  </si>
  <si>
    <t>Zazdívka otvorů pl do 1 m2 ve zdivu nadzákladovém cihlami pálenými na MVC - 1PP</t>
  </si>
  <si>
    <t>-188546079</t>
  </si>
  <si>
    <t>0,60*0,45*0,60*3</t>
  </si>
  <si>
    <t>0,50*0,45*0,90</t>
  </si>
  <si>
    <t>12</t>
  </si>
  <si>
    <t>311272312</t>
  </si>
  <si>
    <t>Zdivo nosné tl 300 mm z pórobetonových přesných hladkých tvárnic</t>
  </si>
  <si>
    <t>-1457125078</t>
  </si>
  <si>
    <t>1NP zvýšená část</t>
  </si>
  <si>
    <t>1,35*0,30*1,00*3</t>
  </si>
  <si>
    <t>1NP</t>
  </si>
  <si>
    <t>1,75*0,30*2,50</t>
  </si>
  <si>
    <t>3,30*0,30*3,60*4</t>
  </si>
  <si>
    <t>-0,80*0,30*1,97*4</t>
  </si>
  <si>
    <t>-0,90*0,30*0,60*2</t>
  </si>
  <si>
    <t>0,75*0,30*1,90*20</t>
  </si>
  <si>
    <t>2,05*0,30*2,50</t>
  </si>
  <si>
    <t>1,00</t>
  </si>
  <si>
    <t>13</t>
  </si>
  <si>
    <t>311272611</t>
  </si>
  <si>
    <t xml:space="preserve">Zdivo nosné tl 450 mm z pórobetonových přesných hladkých tvárnic </t>
  </si>
  <si>
    <t>-65071660</t>
  </si>
  <si>
    <t>2,55*0,45*1,30*6</t>
  </si>
  <si>
    <t>1,50*0,45*1,90</t>
  </si>
  <si>
    <t>1,50*0,45*0,62</t>
  </si>
  <si>
    <t>14</t>
  </si>
  <si>
    <t>317121101</t>
  </si>
  <si>
    <t>Montáž prefabrikovaných překladů pro světlost otvoru do 1050 mm - P1</t>
  </si>
  <si>
    <t>769921257</t>
  </si>
  <si>
    <t>317121102</t>
  </si>
  <si>
    <t>Montáž prefabrikovaných překladů pro světlost otvoru do 1800 mm</t>
  </si>
  <si>
    <t>1378098115</t>
  </si>
  <si>
    <t>16</t>
  </si>
  <si>
    <t>M</t>
  </si>
  <si>
    <t>593218720</t>
  </si>
  <si>
    <t>překlad nosný YTONG NOP P4,4-600 130x24,9x30 cm II/4/23</t>
  </si>
  <si>
    <t>1913719830</t>
  </si>
  <si>
    <t>17</t>
  </si>
  <si>
    <t>593218790</t>
  </si>
  <si>
    <t>překlad nosný YTONG NOP P4,4-600 150x24,9x30 cm III/4/22</t>
  </si>
  <si>
    <t>1886471300</t>
  </si>
  <si>
    <t>18</t>
  </si>
  <si>
    <t>317944321</t>
  </si>
  <si>
    <t>Válcované nosníky do č.12 dodatečně osazované do připravených otvorů - Z7</t>
  </si>
  <si>
    <t>1891903708</t>
  </si>
  <si>
    <t>19</t>
  </si>
  <si>
    <t>331231116</t>
  </si>
  <si>
    <t>Zdivo pilířů z cihel dl 290 mm pevnosti P 15 na MC 10 - 1NP</t>
  </si>
  <si>
    <t>645988246</t>
  </si>
  <si>
    <t>0,45*0,30*2,50</t>
  </si>
  <si>
    <t>20</t>
  </si>
  <si>
    <t>346244381</t>
  </si>
  <si>
    <t>Plentování jednostranné v do 200 mm válcovaných nosníků cihlami</t>
  </si>
  <si>
    <t>-580845600</t>
  </si>
  <si>
    <t>1,30*0,90</t>
  </si>
  <si>
    <t>2,00</t>
  </si>
  <si>
    <t>411388621</t>
  </si>
  <si>
    <t>Zabetonování otvorů tl do 150 mm ze suchých směsí pl do 0,25 m2 ve stropech</t>
  </si>
  <si>
    <t>-656126238</t>
  </si>
  <si>
    <t>22</t>
  </si>
  <si>
    <t>411388631</t>
  </si>
  <si>
    <t>Zabetonování otvorů tl do 150 mm ze suchých směsí pl do 1 m2 ve stropech</t>
  </si>
  <si>
    <t>-1452740324</t>
  </si>
  <si>
    <t>0,75*1,30*2</t>
  </si>
  <si>
    <t>1,48*0,60*2</t>
  </si>
  <si>
    <t>1,30*0,40*8</t>
  </si>
  <si>
    <t>0,90*0,65</t>
  </si>
  <si>
    <t>1,20*0,30</t>
  </si>
  <si>
    <t>23</t>
  </si>
  <si>
    <t>434311115</t>
  </si>
  <si>
    <t>Schodišťové stupně dusané na terén z betonu tř. C 20/25 bez potěru</t>
  </si>
  <si>
    <t>m</t>
  </si>
  <si>
    <t>-821373720</t>
  </si>
  <si>
    <t>24</t>
  </si>
  <si>
    <t>434351141</t>
  </si>
  <si>
    <t>Zřízení bednění stupňů přímočarých schodišť</t>
  </si>
  <si>
    <t>294613913</t>
  </si>
  <si>
    <t>0,90*0,15</t>
  </si>
  <si>
    <t>25</t>
  </si>
  <si>
    <t>434351142</t>
  </si>
  <si>
    <t>Odstranění bednění stupňů přímočarých schodišť</t>
  </si>
  <si>
    <t>393267856</t>
  </si>
  <si>
    <t>26</t>
  </si>
  <si>
    <t>451573111</t>
  </si>
  <si>
    <t>Obsyp potrubí otevřený výkop ze štěrkopísku</t>
  </si>
  <si>
    <t>-586091268</t>
  </si>
  <si>
    <t>27</t>
  </si>
  <si>
    <t>6-1</t>
  </si>
  <si>
    <t>Injektáž zjevných trhlin</t>
  </si>
  <si>
    <t>celk</t>
  </si>
  <si>
    <t>-1911958516</t>
  </si>
  <si>
    <t>28</t>
  </si>
  <si>
    <t>611325202</t>
  </si>
  <si>
    <t>Vápenocementová hrubá omítka malých ploch do 0,25 m2 na stropech</t>
  </si>
  <si>
    <t>2121209041</t>
  </si>
  <si>
    <t>29</t>
  </si>
  <si>
    <t>611325222</t>
  </si>
  <si>
    <t>Vápenocementová štuková omítka malých ploch do 0,25 m2 na stropech</t>
  </si>
  <si>
    <t>247835102</t>
  </si>
  <si>
    <t>30</t>
  </si>
  <si>
    <t>611325221</t>
  </si>
  <si>
    <t>Vápenocementová štuková omítka malých ploch do 0,09 m2 na stropech</t>
  </si>
  <si>
    <t>842924689</t>
  </si>
  <si>
    <t>31</t>
  </si>
  <si>
    <t>611325223</t>
  </si>
  <si>
    <t>Vápenocementová štuková omítka malých ploch do 1,0 m2 na stropech</t>
  </si>
  <si>
    <t>549236424</t>
  </si>
  <si>
    <t>32</t>
  </si>
  <si>
    <t>612311131</t>
  </si>
  <si>
    <t>Potažení vnitřních stěn vápenným štukem tloušťky do 3 mm</t>
  </si>
  <si>
    <t>883253622</t>
  </si>
  <si>
    <t>(19,10+3,30)*5,50*2</t>
  </si>
  <si>
    <t>(15,50+9,00)*3,40*2</t>
  </si>
  <si>
    <t>(4,40+5,00)*3,40*2</t>
  </si>
  <si>
    <t>(4,40+2,20)*2,00*2</t>
  </si>
  <si>
    <t>(1,00+1,50)*2,00*2</t>
  </si>
  <si>
    <t>(2,30+1,50)*1,40*2</t>
  </si>
  <si>
    <t>(2,50+3,00)*5,50*2</t>
  </si>
  <si>
    <t>(4,00+3,00)*5,50*2</t>
  </si>
  <si>
    <t>nová omítka na dozdívkách</t>
  </si>
  <si>
    <t>-136,56</t>
  </si>
  <si>
    <t>33</t>
  </si>
  <si>
    <t>612321141</t>
  </si>
  <si>
    <t>Vápenocementová omítka štuková dvouvrstvá vnitřních stěn nanášená ručně - dozdívka</t>
  </si>
  <si>
    <t>819673506</t>
  </si>
  <si>
    <t>zvýšená část</t>
  </si>
  <si>
    <t>1,35*1,00*3</t>
  </si>
  <si>
    <t>2,55*1,30*6</t>
  </si>
  <si>
    <t>+-0</t>
  </si>
  <si>
    <t>1,75*2,50</t>
  </si>
  <si>
    <t>3,30*3,60*4</t>
  </si>
  <si>
    <t>1,50*1,90*2</t>
  </si>
  <si>
    <t>2,05*2,50</t>
  </si>
  <si>
    <t>0,75*1,90*(16+12)</t>
  </si>
  <si>
    <t>10,00</t>
  </si>
  <si>
    <t>34</t>
  </si>
  <si>
    <t>612325101</t>
  </si>
  <si>
    <t>Vápenocementová hrubá omítka rýh ve stěnách šířky do 150 mm</t>
  </si>
  <si>
    <t>530643955</t>
  </si>
  <si>
    <t>35</t>
  </si>
  <si>
    <t>612325302</t>
  </si>
  <si>
    <t>Vápenocementová štuková omítka ostění nebo nadpraží</t>
  </si>
  <si>
    <t>1949244636</t>
  </si>
  <si>
    <t>1PP</t>
  </si>
  <si>
    <t>(0,60+0,90+0,60)*0,15*13</t>
  </si>
  <si>
    <t>(1,97+0,80+1,97)*0,15*6</t>
  </si>
  <si>
    <t>(0,60+0,90+0,60)*0,15*2</t>
  </si>
  <si>
    <t>(0,90+0,60+0,90)*0,15*2</t>
  </si>
  <si>
    <t>(1,25+0,75+1,25)*0,15*10</t>
  </si>
  <si>
    <t>(1,97+0,90+1,97)*0,15*5</t>
  </si>
  <si>
    <t>(2,50+1,80+2,50)*0,45</t>
  </si>
  <si>
    <t>3,00</t>
  </si>
  <si>
    <t>36</t>
  </si>
  <si>
    <t>612331111</t>
  </si>
  <si>
    <t>Cementová omítka hrubá jednovrstvá zatřená vnitřních stěn nanášená ručně - pod obklady</t>
  </si>
  <si>
    <t>-1031185415</t>
  </si>
  <si>
    <t>(1,00+1,50)*1,50*2</t>
  </si>
  <si>
    <t>(2,20+1,50)*2,00*2</t>
  </si>
  <si>
    <t>0,60*2,00*2</t>
  </si>
  <si>
    <t>-0,60*1,50</t>
  </si>
  <si>
    <t>-0,60*2,00</t>
  </si>
  <si>
    <t>37</t>
  </si>
  <si>
    <t>612821002</t>
  </si>
  <si>
    <t>Vnitřní sanační štuková omítka pro vlhké zdivo prováděná ručně - 1PP</t>
  </si>
  <si>
    <t>-896494535</t>
  </si>
  <si>
    <t>38</t>
  </si>
  <si>
    <t>619325131</t>
  </si>
  <si>
    <t>Vytažení vápenocementových nebo vápenných fabionů, hran nebo koutů</t>
  </si>
  <si>
    <t>1318004147</t>
  </si>
  <si>
    <t>(20,00+17,10)*2</t>
  </si>
  <si>
    <t>39</t>
  </si>
  <si>
    <t>619995001</t>
  </si>
  <si>
    <t>Začištění omítek kolem oken, dveří, podlah nebo obkladů</t>
  </si>
  <si>
    <t>1557804614</t>
  </si>
  <si>
    <t>(0,75+1,25)*2*10</t>
  </si>
  <si>
    <t>(0,60+0,90)*2*(2+11+4)</t>
  </si>
  <si>
    <t>1,97+0,90+1,97</t>
  </si>
  <si>
    <t>2,50+1,80+2,50</t>
  </si>
  <si>
    <t>(1,97+0,80+1,97)*9</t>
  </si>
  <si>
    <t>(1,97+0,60+1,97)*2</t>
  </si>
  <si>
    <t>(1,00+1,50)*2</t>
  </si>
  <si>
    <t>(2,30+1,50)*2</t>
  </si>
  <si>
    <t>0,60*2</t>
  </si>
  <si>
    <t>15,00</t>
  </si>
  <si>
    <t>40</t>
  </si>
  <si>
    <t>6-2</t>
  </si>
  <si>
    <t>Dod+osazení dřevěných špalíků</t>
  </si>
  <si>
    <t>ks</t>
  </si>
  <si>
    <t>1725820836</t>
  </si>
  <si>
    <t>41</t>
  </si>
  <si>
    <t>622142001</t>
  </si>
  <si>
    <t>Potažení vnějších stěn sklovláknitým pletivem vtlačeným do tenkovrstvé hmoty</t>
  </si>
  <si>
    <t>-1845183775</t>
  </si>
  <si>
    <t>(20,00+17,10)*5,45*2</t>
  </si>
  <si>
    <t>(20,00+7,65)*2,15*2</t>
  </si>
  <si>
    <t>-0,90*0,60*20</t>
  </si>
  <si>
    <t>-0,80*1,97*4</t>
  </si>
  <si>
    <t>-1,80*2,50</t>
  </si>
  <si>
    <t>-0,90*1,97</t>
  </si>
  <si>
    <t>-0,75*1,25*10</t>
  </si>
  <si>
    <t>42</t>
  </si>
  <si>
    <t>622331101</t>
  </si>
  <si>
    <t>Cementová omítka hrubá jednovrstvá nezatřená vnějších stěn nanášená ručně - doplnění omítky na nové dozdívky+podklad soklu</t>
  </si>
  <si>
    <t>51410557</t>
  </si>
  <si>
    <t>0,75*1,90*20</t>
  </si>
  <si>
    <t>85,33</t>
  </si>
  <si>
    <t>43</t>
  </si>
  <si>
    <t>622331111-1</t>
  </si>
  <si>
    <t>Cementová omítka hrubá jednovrstvá z vodotěsné armovací malty</t>
  </si>
  <si>
    <t>835810470</t>
  </si>
  <si>
    <t>(20,00+17,10)*1,40*2</t>
  </si>
  <si>
    <t>44</t>
  </si>
  <si>
    <t>622335102</t>
  </si>
  <si>
    <t>Oprava cementové hladké omítky vnějších stěn v rozsahu do 30%</t>
  </si>
  <si>
    <t>196792865</t>
  </si>
  <si>
    <t>45</t>
  </si>
  <si>
    <t>622511111</t>
  </si>
  <si>
    <t>Tenkovrstvá mozaiková střednězrnná omítka včetně penetrace vnějších stěn - sokl</t>
  </si>
  <si>
    <t>1986109748</t>
  </si>
  <si>
    <t>(20,00+17,10)*1,15*2</t>
  </si>
  <si>
    <t>46</t>
  </si>
  <si>
    <t>629991011</t>
  </si>
  <si>
    <t>Zakrytí výplní otvorů a svislých ploch fólií přilepenou lepící páskou</t>
  </si>
  <si>
    <t>-1794748082</t>
  </si>
  <si>
    <t>0,75*1,25*1</t>
  </si>
  <si>
    <t>0,60*0,90*17</t>
  </si>
  <si>
    <t>0,90*2,00</t>
  </si>
  <si>
    <t>1,80*2,50</t>
  </si>
  <si>
    <t>0,80*2,00*9</t>
  </si>
  <si>
    <t>30,00</t>
  </si>
  <si>
    <t>47</t>
  </si>
  <si>
    <t>6-3</t>
  </si>
  <si>
    <t>Chemické utěsnění stěny 1PP beztlakovou injektáží</t>
  </si>
  <si>
    <t>1783094446</t>
  </si>
  <si>
    <t>19,10*1,00</t>
  </si>
  <si>
    <t>48</t>
  </si>
  <si>
    <t>631351101-1</t>
  </si>
  <si>
    <t>Zřízení bednění hran atik</t>
  </si>
  <si>
    <t>1668955983</t>
  </si>
  <si>
    <t>(17,10+19,70+17,10)*0,15</t>
  </si>
  <si>
    <t>49</t>
  </si>
  <si>
    <t>631351102-1</t>
  </si>
  <si>
    <t>Odstranění bednění hran atik</t>
  </si>
  <si>
    <t>1004402855</t>
  </si>
  <si>
    <t>50</t>
  </si>
  <si>
    <t>632451023</t>
  </si>
  <si>
    <t>Vyrovnávací potěr tl do 40 mm z MC 15 provedený v pásu - atiky</t>
  </si>
  <si>
    <t>1310733720</t>
  </si>
  <si>
    <t>(17,10+19,70+17,1)*0,15</t>
  </si>
  <si>
    <t>51</t>
  </si>
  <si>
    <t>632451034</t>
  </si>
  <si>
    <t>Vyrovnávací potěr tl do 50 mm z MC 15 provedený v ploše - doplnění stávajících podlah</t>
  </si>
  <si>
    <t>1378772298</t>
  </si>
  <si>
    <t>(95,00+8,96+47,20+8,70+62,50)*0,3</t>
  </si>
  <si>
    <t>(7,05+11,10+11,10+11,10+11,60)*0,3</t>
  </si>
  <si>
    <t>(8,00+13,00+13,00+13,00)*0,3</t>
  </si>
  <si>
    <t>52</t>
  </si>
  <si>
    <t>6-4</t>
  </si>
  <si>
    <t>Utěsnění stávajících prostupů</t>
  </si>
  <si>
    <t>soub</t>
  </si>
  <si>
    <t>-1385288189</t>
  </si>
  <si>
    <t>53</t>
  </si>
  <si>
    <t>642942221</t>
  </si>
  <si>
    <t>Osazování zárubní nebo rámů dveřních kovových do 4 m2 na MC - D2</t>
  </si>
  <si>
    <t>-1902498080</t>
  </si>
  <si>
    <t>54</t>
  </si>
  <si>
    <t>553311580</t>
  </si>
  <si>
    <t>zárubeň ocelová pro běžné zdění H 160 900 L/P - D1</t>
  </si>
  <si>
    <t>-1298001727</t>
  </si>
  <si>
    <t>55</t>
  </si>
  <si>
    <t>553311560</t>
  </si>
  <si>
    <t>zárubeň ocelová pro běžné zdění H 160 800 L/P - D3,4,5</t>
  </si>
  <si>
    <t>-1207368556</t>
  </si>
  <si>
    <t>56</t>
  </si>
  <si>
    <t>553311520</t>
  </si>
  <si>
    <t>zárubeň ocelová pro běžné zdění H 160 600 L/P - D6</t>
  </si>
  <si>
    <t>-918400078</t>
  </si>
  <si>
    <t>57</t>
  </si>
  <si>
    <t>642942611</t>
  </si>
  <si>
    <t>Osazování zárubní nebo rámů dveřních kovových do 2,5 m2 - D1,3,4,5,6</t>
  </si>
  <si>
    <t>389931372</t>
  </si>
  <si>
    <t>58</t>
  </si>
  <si>
    <t>941111111</t>
  </si>
  <si>
    <t>Montáž lešení řadového trubkového lehkého s podlahami zatížení do 200 kg/m2 š do 0,9 m v do 10 m</t>
  </si>
  <si>
    <t>-729769387</t>
  </si>
  <si>
    <t>fasáda</t>
  </si>
  <si>
    <t>(22,00+18,00)*5,00*2</t>
  </si>
  <si>
    <t>(22,00+9,00)*2,15*2</t>
  </si>
  <si>
    <t>59</t>
  </si>
  <si>
    <t>941111211</t>
  </si>
  <si>
    <t>Příplatek k lešení řadovému trubkovému lehkému s podlahami š 0,9 m v 10 m za první a ZKD den použití</t>
  </si>
  <si>
    <t>6852018</t>
  </si>
  <si>
    <t>533,30*60</t>
  </si>
  <si>
    <t>60</t>
  </si>
  <si>
    <t>941111811</t>
  </si>
  <si>
    <t>Demontáž lešení řadového trubkového lehkého s podlahami zatížení do 200 kg/m2 š do 0,9 m v do 10 m</t>
  </si>
  <si>
    <t>593471439</t>
  </si>
  <si>
    <t>61</t>
  </si>
  <si>
    <t>943211111</t>
  </si>
  <si>
    <t>Montáž lešení prostorového rámového lehkého s podlahami zatížení do 200 kg/m2 v do 10 m - vnitřní</t>
  </si>
  <si>
    <t>-1120669385</t>
  </si>
  <si>
    <t>2,50*3,00*3,80</t>
  </si>
  <si>
    <t>4,00*3,00*3,80*4</t>
  </si>
  <si>
    <t>19,10*3,30*3,80</t>
  </si>
  <si>
    <t>62</t>
  </si>
  <si>
    <t>943211211</t>
  </si>
  <si>
    <t>Příplatek k lešení prostorovému rámovému lehkému s podlahami v do 10 m za první a ZKD den použití</t>
  </si>
  <si>
    <t>184311148</t>
  </si>
  <si>
    <t>450,414*60</t>
  </si>
  <si>
    <t>63</t>
  </si>
  <si>
    <t>943211811</t>
  </si>
  <si>
    <t>Demontáž lešení prostorového rámového lehkého s podlahami zatížení do 200 kg/m2 v do 10 m</t>
  </si>
  <si>
    <t>-2061824719</t>
  </si>
  <si>
    <t>64</t>
  </si>
  <si>
    <t>949101111</t>
  </si>
  <si>
    <t>Lešení pomocné pro objekty pozemních staveb s lešeňovou podlahou v do 1,9 m zatížení do 150 kg/m2 - vnitřní</t>
  </si>
  <si>
    <t>-455762157</t>
  </si>
  <si>
    <t>139,50+17,30+5,00+1,50+3,40+2,30</t>
  </si>
  <si>
    <t>65</t>
  </si>
  <si>
    <t>952901221</t>
  </si>
  <si>
    <t>Vyčištění budov průmyslových objektů při jakékoliv výšce podlaží</t>
  </si>
  <si>
    <t>-900910652</t>
  </si>
  <si>
    <t>20,00*17,10*2</t>
  </si>
  <si>
    <t>66</t>
  </si>
  <si>
    <t>953312122</t>
  </si>
  <si>
    <t>Vložky do svislých dilatačních spár z extrudovaných polystyrénových desek tl 20 mm</t>
  </si>
  <si>
    <t>-1021301170</t>
  </si>
  <si>
    <t>0,30*0,75*4</t>
  </si>
  <si>
    <t>0,25*0,75</t>
  </si>
  <si>
    <t>1,45*0,98*3</t>
  </si>
  <si>
    <t>67</t>
  </si>
  <si>
    <t>953943112</t>
  </si>
  <si>
    <t>Osazování výrobků do 5 kg/kus do vysekaných kapes zdiva bez jejich dodání - Z15</t>
  </si>
  <si>
    <t>1067959791</t>
  </si>
  <si>
    <t>68</t>
  </si>
  <si>
    <t>9-1</t>
  </si>
  <si>
    <t>Ocelová chránička - Z15</t>
  </si>
  <si>
    <t>kg</t>
  </si>
  <si>
    <t>1618300805</t>
  </si>
  <si>
    <t>69</t>
  </si>
  <si>
    <t>953965111</t>
  </si>
  <si>
    <t xml:space="preserve">Kotevní šroub pro chemické kotvy M 8 </t>
  </si>
  <si>
    <t>807400674</t>
  </si>
  <si>
    <t>4+4+4</t>
  </si>
  <si>
    <t>70</t>
  </si>
  <si>
    <t>953965121</t>
  </si>
  <si>
    <t xml:space="preserve">Kotevní šroub pro chemické kotvy M 12 </t>
  </si>
  <si>
    <t>371427730</t>
  </si>
  <si>
    <t>40+8+60+4+6+26</t>
  </si>
  <si>
    <t>71</t>
  </si>
  <si>
    <t>953965131</t>
  </si>
  <si>
    <t xml:space="preserve">Kotevní šroub pro chemické kotvy M 16 </t>
  </si>
  <si>
    <t>-1701564862</t>
  </si>
  <si>
    <t>6+16+3</t>
  </si>
  <si>
    <t>72</t>
  </si>
  <si>
    <t>96-1</t>
  </si>
  <si>
    <t>Vybourání ocelových roštů - 1PP</t>
  </si>
  <si>
    <t>-1540459943</t>
  </si>
  <si>
    <t>2,35*3,00</t>
  </si>
  <si>
    <t>3,70*3,00*3</t>
  </si>
  <si>
    <t>3,85*3,00</t>
  </si>
  <si>
    <t>73</t>
  </si>
  <si>
    <t>961044111</t>
  </si>
  <si>
    <t>Bourání základů z betonu prostého - schodiště</t>
  </si>
  <si>
    <t>1205771265</t>
  </si>
  <si>
    <t>1,20*0,40*1,00</t>
  </si>
  <si>
    <t>74</t>
  </si>
  <si>
    <t>962031132</t>
  </si>
  <si>
    <t>Bourání příček z cihel pálených na MVC tl do 100 mm - přizdívky</t>
  </si>
  <si>
    <t>1088335109</t>
  </si>
  <si>
    <t>(20,20+17,10)*1,10*2</t>
  </si>
  <si>
    <t>75</t>
  </si>
  <si>
    <t>962081131</t>
  </si>
  <si>
    <t>Bourání příček ze skleněných tvárnic tl do 100 mm</t>
  </si>
  <si>
    <t>-1599346815</t>
  </si>
  <si>
    <t>0,60*1,80*30</t>
  </si>
  <si>
    <t>2,55*1,309*6</t>
  </si>
  <si>
    <t>76</t>
  </si>
  <si>
    <t>963051213</t>
  </si>
  <si>
    <t>Bourání ŽB stropů žebrových s viditelnými trámy - rampa</t>
  </si>
  <si>
    <t>-2069936023</t>
  </si>
  <si>
    <t>(19,70+5,50)*1,50*0,12</t>
  </si>
  <si>
    <t>1,50*0,20*0,12*17</t>
  </si>
  <si>
    <t>77</t>
  </si>
  <si>
    <t>963053935</t>
  </si>
  <si>
    <t>Bourání ŽB schodišťových ramen monolitických zazděných oboustranně</t>
  </si>
  <si>
    <t>-728306986</t>
  </si>
  <si>
    <t>4,00*1,20</t>
  </si>
  <si>
    <t>78</t>
  </si>
  <si>
    <t>964076221</t>
  </si>
  <si>
    <t>Vybourání válcovaných nosníků ze zdiva betonového nebo kamenného dl do 4 m hmotnosti do 20 kg/m - 1PP</t>
  </si>
  <si>
    <t>1570644356</t>
  </si>
  <si>
    <t>2,35*14,40*3*0,001</t>
  </si>
  <si>
    <t>3,70*14,40*3*3*0,001</t>
  </si>
  <si>
    <t>3,85*14,40*3*0,001</t>
  </si>
  <si>
    <t>79</t>
  </si>
  <si>
    <t>964076231</t>
  </si>
  <si>
    <t>Vybourání válcovaných nosníků ze zdiva betonového nebo kamenného dl do 4 m hmotnosti do 35 kg/m</t>
  </si>
  <si>
    <t>-1033039112</t>
  </si>
  <si>
    <t>1,70*23,60*6*0,001</t>
  </si>
  <si>
    <t>4,95*23,60*2*0,001</t>
  </si>
  <si>
    <t>80</t>
  </si>
  <si>
    <t>965046111</t>
  </si>
  <si>
    <t>Broušení stávajících betonových podlah úběr do 3 mm - 1NP</t>
  </si>
  <si>
    <t>-2112883329</t>
  </si>
  <si>
    <t>63,00+139,50+17,30+5,00+2,30</t>
  </si>
  <si>
    <t>81</t>
  </si>
  <si>
    <t>965081113</t>
  </si>
  <si>
    <t>Bourání dlažby z dlaždic půdních plochy přes 1 m2</t>
  </si>
  <si>
    <t>1869260971</t>
  </si>
  <si>
    <t>1,50+3,40</t>
  </si>
  <si>
    <t>82</t>
  </si>
  <si>
    <t>967041112</t>
  </si>
  <si>
    <t>Přisekání rovných ostění v betonu - zešikmení otvorů 1NP</t>
  </si>
  <si>
    <t>-843297841</t>
  </si>
  <si>
    <t>1,48*0,15*4</t>
  </si>
  <si>
    <t>0,25*0,15*18</t>
  </si>
  <si>
    <t>0,30*0,15*4</t>
  </si>
  <si>
    <t>0,60*0,15*8</t>
  </si>
  <si>
    <t>(0,75+1,20)*0,15*2*3</t>
  </si>
  <si>
    <t>0,40*0,15*8</t>
  </si>
  <si>
    <t>0,50*0,15*2</t>
  </si>
  <si>
    <t>(0,57+1,30)*0,15*8</t>
  </si>
  <si>
    <t>0,90*0,15*2*2</t>
  </si>
  <si>
    <t>1,10*0,15*52</t>
  </si>
  <si>
    <t>(0,44+0,61+0,46+0,54+0,40+0,14)*0,15*2</t>
  </si>
  <si>
    <t>(0,20+0,34+0,54)*0,15*2</t>
  </si>
  <si>
    <t>(1,20+0,40)*0,15*2</t>
  </si>
  <si>
    <t>83</t>
  </si>
  <si>
    <t>968062456</t>
  </si>
  <si>
    <t>Vybourání dřevěných dveřních zárubní pl přes 2 m2</t>
  </si>
  <si>
    <t>-115136649</t>
  </si>
  <si>
    <t>1,45*1,97</t>
  </si>
  <si>
    <t>84</t>
  </si>
  <si>
    <t>968072354</t>
  </si>
  <si>
    <t>Vybourání kovových rámů oken dvojitých včetně křídel pl do 1 m2 - 1PP</t>
  </si>
  <si>
    <t>-1083558856</t>
  </si>
  <si>
    <t>0,90*0,60*23</t>
  </si>
  <si>
    <t>85</t>
  </si>
  <si>
    <t>968072455</t>
  </si>
  <si>
    <t>Vybourání kovových dveřních zárubní pl do 2 m2</t>
  </si>
  <si>
    <t>-1133481295</t>
  </si>
  <si>
    <t>0,80*1,97*9</t>
  </si>
  <si>
    <t>0,90*1,97</t>
  </si>
  <si>
    <t>0,60*1,97*2</t>
  </si>
  <si>
    <t>86</t>
  </si>
  <si>
    <t>968072875</t>
  </si>
  <si>
    <t>Vybourání mříží - 1PP</t>
  </si>
  <si>
    <t>1809507270</t>
  </si>
  <si>
    <t>87</t>
  </si>
  <si>
    <t>971033651</t>
  </si>
  <si>
    <t>Vybourání otvorů ve zdivu cihelném pl do 4 m2 na MVC nebo MV tl do 600 mm - 1NP</t>
  </si>
  <si>
    <t>1440831260</t>
  </si>
  <si>
    <t>1,00*0,45*2,05</t>
  </si>
  <si>
    <t>88</t>
  </si>
  <si>
    <t>972054491</t>
  </si>
  <si>
    <t>Vybourání otvorů v ŽB stropech nebo klenbách pl do 1 m2 tl přes 80 mm</t>
  </si>
  <si>
    <t>-1500773711</t>
  </si>
  <si>
    <t>0,30*1,00*0,10*6</t>
  </si>
  <si>
    <t>0,30*0,20*0,10*6</t>
  </si>
  <si>
    <t>89</t>
  </si>
  <si>
    <t>973045121</t>
  </si>
  <si>
    <t>Vysekání kapes ve zdivu z betonu pro upevňovací prvky hl do 100 mm</t>
  </si>
  <si>
    <t>-226366104</t>
  </si>
  <si>
    <t>90</t>
  </si>
  <si>
    <t>974031664</t>
  </si>
  <si>
    <t>Vysekání rýh ve zdivu cihelném pro vtahování nosníků hl do 150 mm v do 150 mm - 1NP</t>
  </si>
  <si>
    <t>1106215654</t>
  </si>
  <si>
    <t>1,40*3</t>
  </si>
  <si>
    <t>91</t>
  </si>
  <si>
    <t>977151115</t>
  </si>
  <si>
    <t>Jádrové vrty diamantovými korunkami do D 70 mm do stavebních materiálů</t>
  </si>
  <si>
    <t>-1318575111</t>
  </si>
  <si>
    <t>0,45*8</t>
  </si>
  <si>
    <t>92</t>
  </si>
  <si>
    <t>977151117</t>
  </si>
  <si>
    <t>Jádrové vrty diamantovými korunkami do D 90 mm do stavebních materiálů - 1PP</t>
  </si>
  <si>
    <t>4430754</t>
  </si>
  <si>
    <t>93</t>
  </si>
  <si>
    <t>977151118</t>
  </si>
  <si>
    <t>Jádrové vrty diamantovými korunkami do D 100 mm do stavebních materiálů</t>
  </si>
  <si>
    <t>1950279876</t>
  </si>
  <si>
    <t>0,10*59</t>
  </si>
  <si>
    <t>94</t>
  </si>
  <si>
    <t>977151121</t>
  </si>
  <si>
    <t>Jádrové vrty diamantovými korunkami do D 120 mm do stavebních materiálů</t>
  </si>
  <si>
    <t>-384257374</t>
  </si>
  <si>
    <t>0,12*6</t>
  </si>
  <si>
    <t>95</t>
  </si>
  <si>
    <t>977211111</t>
  </si>
  <si>
    <t>Řezání ŽB kcí hl do 200 mm stěnovou pilou do průměru výztuže 16 mm - rampy</t>
  </si>
  <si>
    <t>702011352</t>
  </si>
  <si>
    <t>19,70+5,50</t>
  </si>
  <si>
    <t>96</t>
  </si>
  <si>
    <t>978011191</t>
  </si>
  <si>
    <t>Otlučení vnitřní vápenné nebo vápenocementové omítky stropů v rozsahu do 100 %</t>
  </si>
  <si>
    <t>-1000848205</t>
  </si>
  <si>
    <t>obvodové stěny</t>
  </si>
  <si>
    <t>2,35+(3,70*4)*2,02</t>
  </si>
  <si>
    <t>(2,50+2,65+2,95+3,30+3,00)*2,02</t>
  </si>
  <si>
    <t>(19,10+5,60+2,95+3,30+3,00)*2,02</t>
  </si>
  <si>
    <t>vnitřní stěny</t>
  </si>
  <si>
    <t>(2,35+3,00)*1,00</t>
  </si>
  <si>
    <t>(3,00+3,70+3,00)*1,00*3</t>
  </si>
  <si>
    <t>(3,00+3,85)*1,00</t>
  </si>
  <si>
    <t>19,10*1,00*5</t>
  </si>
  <si>
    <t>1,90*1,00*2*2</t>
  </si>
  <si>
    <t>2,95*1,00*2</t>
  </si>
  <si>
    <t>(2,00+1,50)*1,00*2</t>
  </si>
  <si>
    <t>4,30*1,00*2</t>
  </si>
  <si>
    <t>0,45*1,00*4*4</t>
  </si>
  <si>
    <t>97</t>
  </si>
  <si>
    <t>978021191</t>
  </si>
  <si>
    <t>Otlučení cementových omítek vnitřních stěn o rozsahu do 100 % - 1PP</t>
  </si>
  <si>
    <t>-95088707</t>
  </si>
  <si>
    <t>98</t>
  </si>
  <si>
    <t>978036141</t>
  </si>
  <si>
    <t>Otlučení cementových omítek vnějších ploch rozsahu do 30 %</t>
  </si>
  <si>
    <t>-1140888</t>
  </si>
  <si>
    <t>99</t>
  </si>
  <si>
    <t>978059541</t>
  </si>
  <si>
    <t>Odsekání a odebrání obkladů stěn z vnitřních obkládaček plochy přes 1 m2</t>
  </si>
  <si>
    <t>-1028266461</t>
  </si>
  <si>
    <t>(1,20+1,50)*2,00*2</t>
  </si>
  <si>
    <t>100</t>
  </si>
  <si>
    <t>978059641</t>
  </si>
  <si>
    <t>Odsekání a odebrání obkladů stěn z vnějších obkládaček plochy přes 1 m2</t>
  </si>
  <si>
    <t>-849820840</t>
  </si>
  <si>
    <t>(20,00+17,10)*1,00*2</t>
  </si>
  <si>
    <t>101</t>
  </si>
  <si>
    <t>978071221</t>
  </si>
  <si>
    <t>Otlučení omítky a odstranění izolace z lepenky svislé pl přes 1 m2</t>
  </si>
  <si>
    <t>492589844</t>
  </si>
  <si>
    <t>102</t>
  </si>
  <si>
    <t>96-3</t>
  </si>
  <si>
    <t>Demontáž žaluzií</t>
  </si>
  <si>
    <t>1609840274</t>
  </si>
  <si>
    <t>1,35*1,00*6</t>
  </si>
  <si>
    <t>0,90*0,60*6</t>
  </si>
  <si>
    <t>0,30*0,30*9</t>
  </si>
  <si>
    <t>103</t>
  </si>
  <si>
    <t>96-2</t>
  </si>
  <si>
    <t>Ostatní nepodchycené bourání</t>
  </si>
  <si>
    <t>hod</t>
  </si>
  <si>
    <t>-324489100</t>
  </si>
  <si>
    <t>104</t>
  </si>
  <si>
    <t>985131111</t>
  </si>
  <si>
    <t>Očištění ploch stěn, rubu a podlah tlakovou vodou - fasáda, jímky</t>
  </si>
  <si>
    <t>-1085353850</t>
  </si>
  <si>
    <t>-0,90*0,60*23</t>
  </si>
  <si>
    <t>-0,75*1,80*18</t>
  </si>
  <si>
    <t>-2,55*1,30*6</t>
  </si>
  <si>
    <t>-0,80*1,97*5</t>
  </si>
  <si>
    <t>-0,75*1,80*12</t>
  </si>
  <si>
    <t>jímky</t>
  </si>
  <si>
    <t>7,05+(11,10*3)+11,60</t>
  </si>
  <si>
    <t>(2,35+3,00)*2,02*2</t>
  </si>
  <si>
    <t>(3,70+3,00)*2,02*2*3</t>
  </si>
  <si>
    <t>(3,85+3,00)*2,02*2</t>
  </si>
  <si>
    <t>105</t>
  </si>
  <si>
    <t>997013112</t>
  </si>
  <si>
    <t>Vnitrostaveništní doprava suti a vybouraných hmot pro budovy v do 9 m s použitím mechanizace</t>
  </si>
  <si>
    <t>-1201975590</t>
  </si>
  <si>
    <t>106</t>
  </si>
  <si>
    <t>997013501</t>
  </si>
  <si>
    <t>Odvoz suti a vybouraných hmot na skládku nebo meziskládku do 1 km se složením</t>
  </si>
  <si>
    <t>1923973784</t>
  </si>
  <si>
    <t>107</t>
  </si>
  <si>
    <t>997013509</t>
  </si>
  <si>
    <t>Příplatek k odvozu suti a vybouraných hmot na skládku ZKD 1 km přes 1 km</t>
  </si>
  <si>
    <t>486443225</t>
  </si>
  <si>
    <t>112,054*14</t>
  </si>
  <si>
    <t>108</t>
  </si>
  <si>
    <t>997013831</t>
  </si>
  <si>
    <t>Poplatek za uložení stavebního směsného odpadu na skládce (skládkovné)</t>
  </si>
  <si>
    <t>-908853391</t>
  </si>
  <si>
    <t>109</t>
  </si>
  <si>
    <t>998011002</t>
  </si>
  <si>
    <t>Přesun hmot pro budovy zděné v do 12 m</t>
  </si>
  <si>
    <t>2008735360</t>
  </si>
  <si>
    <t>110</t>
  </si>
  <si>
    <t>711-1</t>
  </si>
  <si>
    <t>Těsnění prostupů ve vnější stěně - proti vlhkosti</t>
  </si>
  <si>
    <t>-268887735</t>
  </si>
  <si>
    <t>111</t>
  </si>
  <si>
    <t>711112001</t>
  </si>
  <si>
    <t>Provedení izolace proti zemní vlhkosti svislé za studena nátěrem penetračním</t>
  </si>
  <si>
    <t>-932682394</t>
  </si>
  <si>
    <t>základové patky</t>
  </si>
  <si>
    <t>37,00*3</t>
  </si>
  <si>
    <t>112</t>
  </si>
  <si>
    <t>111631500-1</t>
  </si>
  <si>
    <t>lak asfaltový ALP/9 (MJ t) bal 9 kg</t>
  </si>
  <si>
    <t>-391503264</t>
  </si>
  <si>
    <t>113</t>
  </si>
  <si>
    <t>711161381</t>
  </si>
  <si>
    <t>Izolace proti zemní vlhkosti foliemi nopovými ukončené horní lištou</t>
  </si>
  <si>
    <t>-1036786743</t>
  </si>
  <si>
    <t>114</t>
  </si>
  <si>
    <t>711193121</t>
  </si>
  <si>
    <t>Izolace proti zemní vlhkosti na vodorovné ploše těsnicí kaší AQUAFIN 2K</t>
  </si>
  <si>
    <t>324822094</t>
  </si>
  <si>
    <t>1,00*1,50</t>
  </si>
  <si>
    <t>2,30*1,50</t>
  </si>
  <si>
    <t>115</t>
  </si>
  <si>
    <t>711193131</t>
  </si>
  <si>
    <t>Izolace proti zemní vlhkosti na svislé ploše těsnicí kaší AQUAFIN 2K</t>
  </si>
  <si>
    <t>-734223233</t>
  </si>
  <si>
    <t>(1,00+1,20+1,50+1,20)*2,00</t>
  </si>
  <si>
    <t>116</t>
  </si>
  <si>
    <t>711493121-1</t>
  </si>
  <si>
    <t>Izolace proti podpovrchové a tlakové vodě svislá 2*stěrka asfalt s armovacím rounem celk. tl. 4 mm</t>
  </si>
  <si>
    <t>-737737846</t>
  </si>
  <si>
    <t>117</t>
  </si>
  <si>
    <t>998711202</t>
  </si>
  <si>
    <t>Přesun hmot procentní pro izolace proti vodě, vlhkosti a plynům v objektech v do 12 m</t>
  </si>
  <si>
    <t>%</t>
  </si>
  <si>
    <t>-2081414826</t>
  </si>
  <si>
    <t>118</t>
  </si>
  <si>
    <t>998711292</t>
  </si>
  <si>
    <t>Příplatek k přesunu hmot procentní 711 za zvětšený přesun do 100 m</t>
  </si>
  <si>
    <t>-1848597102</t>
  </si>
  <si>
    <t>119</t>
  </si>
  <si>
    <t>712-1</t>
  </si>
  <si>
    <t>Dod+uložení ochranného asfaltového pásu vč. betonovéhobloku - podložení bleskosvodu</t>
  </si>
  <si>
    <t>-383189915</t>
  </si>
  <si>
    <t>120</t>
  </si>
  <si>
    <t>712-3</t>
  </si>
  <si>
    <t>Vyrovnání podkladu pod střešní lepenku</t>
  </si>
  <si>
    <t>-864512890</t>
  </si>
  <si>
    <t>121</t>
  </si>
  <si>
    <t>712300831</t>
  </si>
  <si>
    <t>Odstranění povlakové krytiny střech do 10° jednovrstvé</t>
  </si>
  <si>
    <t>1298268229</t>
  </si>
  <si>
    <t>(19,40+6,50)*1,00*2</t>
  </si>
  <si>
    <t>(19,70+7,45)*1,00*2</t>
  </si>
  <si>
    <t>122</t>
  </si>
  <si>
    <t>712311101</t>
  </si>
  <si>
    <t>Provedení povlakové krytiny střech do 10° za studena lakem penetračním nebo asfaltovým</t>
  </si>
  <si>
    <t>1106484935</t>
  </si>
  <si>
    <t>(19,40+6,50)*1,20*2</t>
  </si>
  <si>
    <t>(19,70+7,45)*1,20*2</t>
  </si>
  <si>
    <t>123</t>
  </si>
  <si>
    <t>111631500</t>
  </si>
  <si>
    <t>-1918808331</t>
  </si>
  <si>
    <t>124</t>
  </si>
  <si>
    <t>712341559-1</t>
  </si>
  <si>
    <t>Provedení povlakové krytiny střech do 10° pásy NAIP přitavením v plné ploše</t>
  </si>
  <si>
    <t>-383001026</t>
  </si>
  <si>
    <t>(19,90+5,50)*1,65*2</t>
  </si>
  <si>
    <t>(19,90+8,30)*1,65*2</t>
  </si>
  <si>
    <t>125</t>
  </si>
  <si>
    <t>712341559</t>
  </si>
  <si>
    <t>1049719432</t>
  </si>
  <si>
    <t>126</t>
  </si>
  <si>
    <t>628522590-1</t>
  </si>
  <si>
    <t xml:space="preserve">pás asfaltovaný modifikovaný </t>
  </si>
  <si>
    <t>-1832741839</t>
  </si>
  <si>
    <t>127</t>
  </si>
  <si>
    <t>628522590-2</t>
  </si>
  <si>
    <t>pás asfaltovaný modifikovaný SBS</t>
  </si>
  <si>
    <t>328837264</t>
  </si>
  <si>
    <t>128</t>
  </si>
  <si>
    <t>712-4</t>
  </si>
  <si>
    <t>Úprava krytiny střechy u ventilační hlavice</t>
  </si>
  <si>
    <t>-963486471</t>
  </si>
  <si>
    <t>129</t>
  </si>
  <si>
    <t>998712202</t>
  </si>
  <si>
    <t>Přesun hmot procentní pro krytiny povlakové v objektech v do 12 m</t>
  </si>
  <si>
    <t>-1447559183</t>
  </si>
  <si>
    <t>130</t>
  </si>
  <si>
    <t>998712292</t>
  </si>
  <si>
    <t>Příplatek k přesunu hmot procentní 712 za zvětšený přesun do 100 m</t>
  </si>
  <si>
    <t>-1119467209</t>
  </si>
  <si>
    <t>131</t>
  </si>
  <si>
    <t>713141211</t>
  </si>
  <si>
    <t>Montáž izolace tepelné střech plochých volně položené atikový klín</t>
  </si>
  <si>
    <t>1647101189</t>
  </si>
  <si>
    <t>7,65+19,70+7,65</t>
  </si>
  <si>
    <t>9,45+20,00+9,45</t>
  </si>
  <si>
    <t>132</t>
  </si>
  <si>
    <t>631529020</t>
  </si>
  <si>
    <t>klín atikový přechodný ISOVER AK tl.50 x 50 mm</t>
  </si>
  <si>
    <t>-1130186983</t>
  </si>
  <si>
    <t>133</t>
  </si>
  <si>
    <t>998713202</t>
  </si>
  <si>
    <t>Přesun hmot procentní pro izolace tepelné v objektech v do 12 m</t>
  </si>
  <si>
    <t>1022966992</t>
  </si>
  <si>
    <t>134</t>
  </si>
  <si>
    <t>998713292</t>
  </si>
  <si>
    <t>Příplatek k přesunu hmot procentní 713 za zvětšený přesun do 100 m</t>
  </si>
  <si>
    <t>98159913</t>
  </si>
  <si>
    <t>135</t>
  </si>
  <si>
    <t>721-1</t>
  </si>
  <si>
    <t>Kamerová revize kanalizace</t>
  </si>
  <si>
    <t>-908079065</t>
  </si>
  <si>
    <t>136</t>
  </si>
  <si>
    <t>721-2</t>
  </si>
  <si>
    <t>Demontáž stávajícího vodovodu</t>
  </si>
  <si>
    <t>1652241635</t>
  </si>
  <si>
    <t>137</t>
  </si>
  <si>
    <t>721140916</t>
  </si>
  <si>
    <t>Potrubí litinové propojení potrubí DN 125 - oprava</t>
  </si>
  <si>
    <t>2039720625</t>
  </si>
  <si>
    <t>138</t>
  </si>
  <si>
    <t>721171803</t>
  </si>
  <si>
    <t>Demontáž potrubí z PVC do D 75</t>
  </si>
  <si>
    <t>-1956651086</t>
  </si>
  <si>
    <t>139</t>
  </si>
  <si>
    <t>721171808</t>
  </si>
  <si>
    <t>Demontáž potrubí z PVC do D 114</t>
  </si>
  <si>
    <t>118743325</t>
  </si>
  <si>
    <t>140</t>
  </si>
  <si>
    <t>721173402</t>
  </si>
  <si>
    <t>Potrubí kanalizační plastové svodné systém KG DN 125</t>
  </si>
  <si>
    <t>1976414402</t>
  </si>
  <si>
    <t>141</t>
  </si>
  <si>
    <t>721174025</t>
  </si>
  <si>
    <t>Potrubí kanalizační HT systém odpadní systém HT DN 100</t>
  </si>
  <si>
    <t>-1933537108</t>
  </si>
  <si>
    <t>142</t>
  </si>
  <si>
    <t>721174042</t>
  </si>
  <si>
    <t>Potrubí kanalizační HT systém připojovací systém HT DN 40</t>
  </si>
  <si>
    <t>856159825</t>
  </si>
  <si>
    <t>143</t>
  </si>
  <si>
    <t>721174043</t>
  </si>
  <si>
    <t>Potrubí kanalizační z PP HT systém připojovací systém HT DN 50</t>
  </si>
  <si>
    <t>1932920672</t>
  </si>
  <si>
    <t>144</t>
  </si>
  <si>
    <t>721174044</t>
  </si>
  <si>
    <t>Potrubí kanalizační z PP HT systém připojovací systém HT DN 70</t>
  </si>
  <si>
    <t>885737123</t>
  </si>
  <si>
    <t>145</t>
  </si>
  <si>
    <t>721174045</t>
  </si>
  <si>
    <t>Potrubí kanalizační z PP HT systém připojovací systém HT DN 100</t>
  </si>
  <si>
    <t>1785391862</t>
  </si>
  <si>
    <t>146</t>
  </si>
  <si>
    <t>721194104</t>
  </si>
  <si>
    <t>Vyvedení a upevnění odpadních výpustek DN 40</t>
  </si>
  <si>
    <t>-2120616536</t>
  </si>
  <si>
    <t>147</t>
  </si>
  <si>
    <t>721194107</t>
  </si>
  <si>
    <t>Vyvedení a upevnění odpadních výpustek DN 70</t>
  </si>
  <si>
    <t>-880569553</t>
  </si>
  <si>
    <t>148</t>
  </si>
  <si>
    <t>721194109</t>
  </si>
  <si>
    <t>Vyvedení a upevnění odpadních výpustek DN 100</t>
  </si>
  <si>
    <t>1521327782</t>
  </si>
  <si>
    <t>149</t>
  </si>
  <si>
    <t>721211422</t>
  </si>
  <si>
    <t>Vpusť podlahová se svislým odtokem DN 50/75/110 mřížka nerez a izolační soupravou</t>
  </si>
  <si>
    <t>soubor</t>
  </si>
  <si>
    <t>-1196425158</t>
  </si>
  <si>
    <t>150</t>
  </si>
  <si>
    <t>721242116-1</t>
  </si>
  <si>
    <t>Lapač střešních splavenin litinové se zápachovou klapkou a lapacím košem DN 125</t>
  </si>
  <si>
    <t>-2147156603</t>
  </si>
  <si>
    <t>151</t>
  </si>
  <si>
    <t>721273153</t>
  </si>
  <si>
    <t>Hlavice ventilační polypropylen PP DN 110</t>
  </si>
  <si>
    <t>1916494169</t>
  </si>
  <si>
    <t>152</t>
  </si>
  <si>
    <t>721290123</t>
  </si>
  <si>
    <t>Zkouška těsnosti potrubí kanalizace kouřem do DN 300</t>
  </si>
  <si>
    <t>1576959929</t>
  </si>
  <si>
    <t>153</t>
  </si>
  <si>
    <t>998721201</t>
  </si>
  <si>
    <t>Přesun hmot procentní pro vnitřní kanalizace v objektech v do 6 m</t>
  </si>
  <si>
    <t>1442471235</t>
  </si>
  <si>
    <t>154</t>
  </si>
  <si>
    <t>998721292</t>
  </si>
  <si>
    <t>Příplatek k přesunu hmot procentní 721 za zvětšený přesun do 100 m</t>
  </si>
  <si>
    <t>1726825846</t>
  </si>
  <si>
    <t>155</t>
  </si>
  <si>
    <t>722-1</t>
  </si>
  <si>
    <t>Ochrana potrubí izol. trubicemi z min. vlny, povrch. úpr. Al folií vnitř. prům. DN 32 mm, tl. izolace 40 mm</t>
  </si>
  <si>
    <t>-435226370</t>
  </si>
  <si>
    <t>156</t>
  </si>
  <si>
    <t>722131933</t>
  </si>
  <si>
    <t>Potrubí pozinkované závitové propojení potrubí DN 25 - oprava</t>
  </si>
  <si>
    <t>-677402248</t>
  </si>
  <si>
    <t>157</t>
  </si>
  <si>
    <t>722174002</t>
  </si>
  <si>
    <t>Potrubí vodovodní plastové PPR svar polyfuze PN 16 D 20 x 2,8 mm</t>
  </si>
  <si>
    <t>658925765</t>
  </si>
  <si>
    <t>158</t>
  </si>
  <si>
    <t>722174003</t>
  </si>
  <si>
    <t>Potrubí vodovodní plastové PPR svar polyfuze PN 16 D 25 x 3,5 mm</t>
  </si>
  <si>
    <t>1184301335</t>
  </si>
  <si>
    <t>159</t>
  </si>
  <si>
    <t>722174004</t>
  </si>
  <si>
    <t>Potrubí vodovodní plastové PPR svar polyfuze PN 16 D 32 x 4,4 mm</t>
  </si>
  <si>
    <t>1598807707</t>
  </si>
  <si>
    <t>160</t>
  </si>
  <si>
    <t>722181251</t>
  </si>
  <si>
    <t>Ochrana vodovodního potrubí přilepenými tepelně izolačními trubicemi z PE tl do 25 mm DN do 22 mm</t>
  </si>
  <si>
    <t>391530807</t>
  </si>
  <si>
    <t>161</t>
  </si>
  <si>
    <t>722181252</t>
  </si>
  <si>
    <t>Ochrana vodovodního potrubí přilepenými tepelně izolačními trubicemi z PE tl do 25 mm DN do 42 mm</t>
  </si>
  <si>
    <t>-267922095</t>
  </si>
  <si>
    <t>162</t>
  </si>
  <si>
    <t>722190401</t>
  </si>
  <si>
    <t>Vyvedení a upevnění výpustku do DN 25</t>
  </si>
  <si>
    <t>-2095509125</t>
  </si>
  <si>
    <t>163</t>
  </si>
  <si>
    <t>722-2</t>
  </si>
  <si>
    <t>Dod+mont expanzní nádoby tlakové s membránou PN 10 obsah 8 l</t>
  </si>
  <si>
    <t>-527008247</t>
  </si>
  <si>
    <t>164</t>
  </si>
  <si>
    <t>722220111</t>
  </si>
  <si>
    <t>Nástěnka pro výtokový ventil G 1/2 s jedním závitem</t>
  </si>
  <si>
    <t>-776071261</t>
  </si>
  <si>
    <t>165</t>
  </si>
  <si>
    <t>722220121</t>
  </si>
  <si>
    <t>Nástěnka pro baterii G 1/2 s jedním závitem</t>
  </si>
  <si>
    <t>pár</t>
  </si>
  <si>
    <t>-946487391</t>
  </si>
  <si>
    <t>166</t>
  </si>
  <si>
    <t>722231073</t>
  </si>
  <si>
    <t>Ventil zpětný G 3/4 PN 10 do 110°C se dvěma závity</t>
  </si>
  <si>
    <t>367851117</t>
  </si>
  <si>
    <t>167</t>
  </si>
  <si>
    <t>722232044</t>
  </si>
  <si>
    <t>Kohout kulový přímý G 3/4  vnitřní závit</t>
  </si>
  <si>
    <t>1440891760</t>
  </si>
  <si>
    <t>168</t>
  </si>
  <si>
    <t>722232045</t>
  </si>
  <si>
    <t>Kohout kulový přímý G 1 vnitřní závit</t>
  </si>
  <si>
    <t>-2018044341</t>
  </si>
  <si>
    <t>169</t>
  </si>
  <si>
    <t>722234264</t>
  </si>
  <si>
    <t xml:space="preserve">Filtr mosazný G 3/4 PN 16 do 130°C </t>
  </si>
  <si>
    <t>1542314928</t>
  </si>
  <si>
    <t>170</t>
  </si>
  <si>
    <t>722290226</t>
  </si>
  <si>
    <t>Zkouška těsnosti vodovodního potrubí závitového do DN 50</t>
  </si>
  <si>
    <t>1760530578</t>
  </si>
  <si>
    <t>171</t>
  </si>
  <si>
    <t>722290234</t>
  </si>
  <si>
    <t>Proplach a dezinfekce vodovodního potrubí do DN 80</t>
  </si>
  <si>
    <t>-1473685827</t>
  </si>
  <si>
    <t>172</t>
  </si>
  <si>
    <t>722-3</t>
  </si>
  <si>
    <t>Dod+Mont tlakoměru vč. příslušenství 0-16 bar</t>
  </si>
  <si>
    <t>130490446</t>
  </si>
  <si>
    <t>173</t>
  </si>
  <si>
    <t>998722201</t>
  </si>
  <si>
    <t>Přesun hmot procentní pro vnitřní vodovod v objektech v do 6 m</t>
  </si>
  <si>
    <t>1293441109</t>
  </si>
  <si>
    <t>174</t>
  </si>
  <si>
    <t>998722292</t>
  </si>
  <si>
    <t>Příplatek k přesunu hmot procentní 722 za zvětšený přesun do 100 m</t>
  </si>
  <si>
    <t>305358797</t>
  </si>
  <si>
    <t>175</t>
  </si>
  <si>
    <t>725-1</t>
  </si>
  <si>
    <t>Kondenzační nálevky pro úkap od pojistných  ventilů DN 32/40</t>
  </si>
  <si>
    <t>-750119625</t>
  </si>
  <si>
    <t>176</t>
  </si>
  <si>
    <t>725110811</t>
  </si>
  <si>
    <t>Demontáž klozetů splachovací s nádrží</t>
  </si>
  <si>
    <t>1335633295</t>
  </si>
  <si>
    <t>177</t>
  </si>
  <si>
    <t>725112183</t>
  </si>
  <si>
    <t>Kombi klozet s úspornou armaturou odpad šikmý</t>
  </si>
  <si>
    <t>-693597777</t>
  </si>
  <si>
    <t>178</t>
  </si>
  <si>
    <t>725-2</t>
  </si>
  <si>
    <t>Demontáž ostatního zdravotechnického vybavení</t>
  </si>
  <si>
    <t>-1602808540</t>
  </si>
  <si>
    <t>179</t>
  </si>
  <si>
    <t>725210821</t>
  </si>
  <si>
    <t>Demontáž umyvadel bez výtokových armatur</t>
  </si>
  <si>
    <t>-1809993571</t>
  </si>
  <si>
    <t>180</t>
  </si>
  <si>
    <t>725211601</t>
  </si>
  <si>
    <t>Umyvadlo keramické připevněné na stěnu šrouby bílé bez krytu na sifon 500 mm</t>
  </si>
  <si>
    <t>-2116309900</t>
  </si>
  <si>
    <t>181</t>
  </si>
  <si>
    <t>725530811</t>
  </si>
  <si>
    <t>Demontáž ohřívač elektrický přepadový do 12 litrů</t>
  </si>
  <si>
    <t>-1846883965</t>
  </si>
  <si>
    <t>182</t>
  </si>
  <si>
    <t>725532114</t>
  </si>
  <si>
    <t>Elektrický ohřívač zásobníkový akumulační závěsný svislý 80 l / 3 kW</t>
  </si>
  <si>
    <t>-940108104</t>
  </si>
  <si>
    <t>183</t>
  </si>
  <si>
    <t>725535221</t>
  </si>
  <si>
    <t>Bezpečnostní souprava bez redukčního ventilu s výlevkou</t>
  </si>
  <si>
    <t>129136187</t>
  </si>
  <si>
    <t>184</t>
  </si>
  <si>
    <t>725813111</t>
  </si>
  <si>
    <t>Ventil rohový bez připojovací trubičky nebo flexi hadičky G 1/2</t>
  </si>
  <si>
    <t>768592059</t>
  </si>
  <si>
    <t>185</t>
  </si>
  <si>
    <t>725819401</t>
  </si>
  <si>
    <t>Montáž ventilů rohových G 1/2 s připojovací trubičkou</t>
  </si>
  <si>
    <t>903950544</t>
  </si>
  <si>
    <t>186</t>
  </si>
  <si>
    <t>725822611</t>
  </si>
  <si>
    <t>Baterie umyvadlové stojánkové pákové bez výpusti</t>
  </si>
  <si>
    <t>1015793724</t>
  </si>
  <si>
    <t>187</t>
  </si>
  <si>
    <t>725841333</t>
  </si>
  <si>
    <t>Baterie sprchové podomítkové s přepínačem a pevnou sprchou</t>
  </si>
  <si>
    <t>-251711514</t>
  </si>
  <si>
    <t>188</t>
  </si>
  <si>
    <t>998725201</t>
  </si>
  <si>
    <t>Přesun hmot procentní pro zařizovací předměty v objektech v do 6 m</t>
  </si>
  <si>
    <t>-756099410</t>
  </si>
  <si>
    <t>189</t>
  </si>
  <si>
    <t>998725292</t>
  </si>
  <si>
    <t>Příplatek k přesunu hmot procentní 725 za zvětšený přesun do 100 m</t>
  </si>
  <si>
    <t>-1387951958</t>
  </si>
  <si>
    <t>190</t>
  </si>
  <si>
    <t>727121132</t>
  </si>
  <si>
    <t>Protipožární manžeta D 63 mm z jedné strany dělící konstrukce požární odolnost EI 120</t>
  </si>
  <si>
    <t>-571746171</t>
  </si>
  <si>
    <t>191</t>
  </si>
  <si>
    <t>279273538</t>
  </si>
  <si>
    <t>192</t>
  </si>
  <si>
    <t>727121133</t>
  </si>
  <si>
    <t>Protipožární manžeta D 75 mm z jedné strany dělící konstrukce požární odolnost EI 120</t>
  </si>
  <si>
    <t>-865339309</t>
  </si>
  <si>
    <t>193</t>
  </si>
  <si>
    <t>727121135</t>
  </si>
  <si>
    <t>Protipožární manžeta D 110 mm z jedné strany dělící konstrukce požární odolnost EI 120</t>
  </si>
  <si>
    <t>1495647454</t>
  </si>
  <si>
    <t>194</t>
  </si>
  <si>
    <t>764002811</t>
  </si>
  <si>
    <t>Demontáž okapového plechu do suti v krytině povlakové</t>
  </si>
  <si>
    <t>-1263637049</t>
  </si>
  <si>
    <t>54,50+15,50+40,00</t>
  </si>
  <si>
    <t>195</t>
  </si>
  <si>
    <t>764002851</t>
  </si>
  <si>
    <t>Demontáž oplechování parapetů do suti</t>
  </si>
  <si>
    <t>1003726812</t>
  </si>
  <si>
    <t>8,00+1,30+14,25</t>
  </si>
  <si>
    <t>196</t>
  </si>
  <si>
    <t>764004801</t>
  </si>
  <si>
    <t>Demontáž podokapního žlabu do suti</t>
  </si>
  <si>
    <t>-447761156</t>
  </si>
  <si>
    <t>197</t>
  </si>
  <si>
    <t>764004861</t>
  </si>
  <si>
    <t>Demontáž svodu do suti</t>
  </si>
  <si>
    <t>1812919524</t>
  </si>
  <si>
    <t>198</t>
  </si>
  <si>
    <t>764-1</t>
  </si>
  <si>
    <t>Demontáž ostatních klempířských konstrukcí</t>
  </si>
  <si>
    <t>194373653</t>
  </si>
  <si>
    <t>199</t>
  </si>
  <si>
    <t>764141301</t>
  </si>
  <si>
    <t>Krytina střechy rovné drážkováním ze svitků z TiZn lesklého plechu rš 500 mm sklonu do 30° - K9</t>
  </si>
  <si>
    <t>605757843</t>
  </si>
  <si>
    <t>200</t>
  </si>
  <si>
    <t>764214603</t>
  </si>
  <si>
    <t>Oplechování horních ploch a atik bez rohů z Pz s povrch úpravou mechanicky kotvené rš 250 mm - K8</t>
  </si>
  <si>
    <t>2101055417</t>
  </si>
  <si>
    <t>201</t>
  </si>
  <si>
    <t>764214604</t>
  </si>
  <si>
    <t>Oplechování horních ploch a atik bez rohů z Pz s povrch úpravou mechanicky kotvené rš 330 mm - K2</t>
  </si>
  <si>
    <t>2084546159</t>
  </si>
  <si>
    <t>202</t>
  </si>
  <si>
    <t>764214606-1</t>
  </si>
  <si>
    <t>Oplechování horních ploch a atik bez rohů z Pz s povrch úpravou mechanicky kotvené rš 450 mm - K7</t>
  </si>
  <si>
    <t>386789432</t>
  </si>
  <si>
    <t>203</t>
  </si>
  <si>
    <t>764216601-1</t>
  </si>
  <si>
    <t>Oplechování krycí lišta z Pz s povrchovou úpravou rš 150 mm - K3, K7</t>
  </si>
  <si>
    <t>166673556</t>
  </si>
  <si>
    <t>20,00+15,50</t>
  </si>
  <si>
    <t>204</t>
  </si>
  <si>
    <t>764216603</t>
  </si>
  <si>
    <t>Oplechování rovných parapetů mechanicky kotvené z Pz s povrchovou úpravou rš 250 mm - K1</t>
  </si>
  <si>
    <t>1900129854</t>
  </si>
  <si>
    <t>205</t>
  </si>
  <si>
    <t>764242333</t>
  </si>
  <si>
    <t>Oplechování rovné okapové hrany z TiZn lesklého plechu rš 250 mm - K4</t>
  </si>
  <si>
    <t>1229136120</t>
  </si>
  <si>
    <t>206</t>
  </si>
  <si>
    <t>764511612</t>
  </si>
  <si>
    <t>Žlab podokapní hranatý z Pz s povrchovou úpravou rš 330 mm - K5</t>
  </si>
  <si>
    <t>-2092978445</t>
  </si>
  <si>
    <t>207</t>
  </si>
  <si>
    <t>764518623</t>
  </si>
  <si>
    <t>Svody kruhové včetně objímek, kolen, odskoků z Pz s povrchovou úpravou průměru 125 mm - K6</t>
  </si>
  <si>
    <t>1075462445</t>
  </si>
  <si>
    <t>208</t>
  </si>
  <si>
    <t>998764202</t>
  </si>
  <si>
    <t>Přesun hmot procentní pro konstrukce klempířské v objektech v do 12 m</t>
  </si>
  <si>
    <t>1480230034</t>
  </si>
  <si>
    <t>209</t>
  </si>
  <si>
    <t>998764292</t>
  </si>
  <si>
    <t>Příplatek k přesunu hmot procentní 764 za zvětšený přesun do 100 m</t>
  </si>
  <si>
    <t>1298023306</t>
  </si>
  <si>
    <t>210</t>
  </si>
  <si>
    <t>766-1</t>
  </si>
  <si>
    <t>Pracovní stůl 1600*900*750 vč. zsuvk. kontejneru</t>
  </si>
  <si>
    <t>-1381624330</t>
  </si>
  <si>
    <t>211</t>
  </si>
  <si>
    <t>766-2</t>
  </si>
  <si>
    <t>Šatní skřín 800*470*180</t>
  </si>
  <si>
    <t>-1694777885</t>
  </si>
  <si>
    <t>212</t>
  </si>
  <si>
    <t>766-3</t>
  </si>
  <si>
    <t>Věšáková stěna 600*1400</t>
  </si>
  <si>
    <t>-771556314</t>
  </si>
  <si>
    <t>213</t>
  </si>
  <si>
    <t>766-4</t>
  </si>
  <si>
    <t>Dřevěná židle lakovaná</t>
  </si>
  <si>
    <t>1116435657</t>
  </si>
  <si>
    <t>214</t>
  </si>
  <si>
    <t>766-5</t>
  </si>
  <si>
    <t>Dřevěná lavice odkládací 1500*360*400 lakovaná</t>
  </si>
  <si>
    <t>-1816696443</t>
  </si>
  <si>
    <t>215</t>
  </si>
  <si>
    <t>766622212</t>
  </si>
  <si>
    <t>Montáž plastových oken plochy do 1 m2 pevných s rámem do zdiva - OV4</t>
  </si>
  <si>
    <t>-1946091612</t>
  </si>
  <si>
    <t>216</t>
  </si>
  <si>
    <t>766-6</t>
  </si>
  <si>
    <t>Okno plastové 750*1250 izol 2 sklo, otevíravé, sklápěcí, neprůhledná folie, odnímatel. oken. síť - OV1</t>
  </si>
  <si>
    <t>1191199019</t>
  </si>
  <si>
    <t>217</t>
  </si>
  <si>
    <t>766-7</t>
  </si>
  <si>
    <t>Okno plastové 600*900 izol 2 sklo, otevíravé, sklápěcí, neprůhledná folie, odnímatel. oken. síť - OV2</t>
  </si>
  <si>
    <t>-1896253582</t>
  </si>
  <si>
    <t>218</t>
  </si>
  <si>
    <t>766-8</t>
  </si>
  <si>
    <t>Okno plastové 900*600 izol 2 sklo, otevíravé, sklápěcí, neprůhledná folie, odnímatel. oken. síť - OV3</t>
  </si>
  <si>
    <t>-98570782</t>
  </si>
  <si>
    <t>219</t>
  </si>
  <si>
    <t>766-9</t>
  </si>
  <si>
    <t>Okno plastové 750*1250 izol 2 sklo, pevné, neprůhledná folie - OV4</t>
  </si>
  <si>
    <t>1832746711</t>
  </si>
  <si>
    <t>220</t>
  </si>
  <si>
    <t>766622216</t>
  </si>
  <si>
    <t>Montáž plastových oken plochy do 1 m2 otevíravých s rámem do zdiva - OV 1,2,3</t>
  </si>
  <si>
    <t>-996135024</t>
  </si>
  <si>
    <t>10+2+11</t>
  </si>
  <si>
    <t>221</t>
  </si>
  <si>
    <t>766660001</t>
  </si>
  <si>
    <t>Montáž dveřních křídel otvíravých 1křídlových š do 0,8 m do ocelové zárubně - D1,5,6</t>
  </si>
  <si>
    <t>966020882</t>
  </si>
  <si>
    <t>222</t>
  </si>
  <si>
    <t>766-10</t>
  </si>
  <si>
    <t>Dveře vnější dřevěné 900*1970, plné, okop. plech, bezpečnostní kování - D1</t>
  </si>
  <si>
    <t>511385896</t>
  </si>
  <si>
    <t>223</t>
  </si>
  <si>
    <t>766-11</t>
  </si>
  <si>
    <t>Dveře vnitřní dřevěné 800*1970 plné, zámek vložkový - D5</t>
  </si>
  <si>
    <t>812530903</t>
  </si>
  <si>
    <t>224</t>
  </si>
  <si>
    <t>766-12</t>
  </si>
  <si>
    <t>Dveře vnitřní dřevěné 600*1970 plné, zámek dozický, větrací mřížka - D6</t>
  </si>
  <si>
    <t>1983869789</t>
  </si>
  <si>
    <t>225</t>
  </si>
  <si>
    <t>766695212</t>
  </si>
  <si>
    <t>Montáž truhlářských prahů dveří 1křídlových šířky do 10 cm - D1,4,5</t>
  </si>
  <si>
    <t>1608384263</t>
  </si>
  <si>
    <t>226</t>
  </si>
  <si>
    <t>611871610</t>
  </si>
  <si>
    <t>prah dveřní dřevěný dubový tl 2 cm dl.82 cm š 15 cm - D4,5</t>
  </si>
  <si>
    <t>-494394209</t>
  </si>
  <si>
    <t>227</t>
  </si>
  <si>
    <t>611871810</t>
  </si>
  <si>
    <t>prah dveřní dřevěný dubový tl 2 cm dl.92 cm š 15 cm - D1</t>
  </si>
  <si>
    <t>993861359</t>
  </si>
  <si>
    <t>228</t>
  </si>
  <si>
    <t>998766202</t>
  </si>
  <si>
    <t>Přesun hmot procentní pro konstrukce truhlářské v objektech v do 12 m</t>
  </si>
  <si>
    <t>215964718</t>
  </si>
  <si>
    <t>229</t>
  </si>
  <si>
    <t>998766292</t>
  </si>
  <si>
    <t>Příplatek k přesunu hmot procentní 766 za zvětšený přesun do 100 m</t>
  </si>
  <si>
    <t>685005758</t>
  </si>
  <si>
    <t>230</t>
  </si>
  <si>
    <t>767-1</t>
  </si>
  <si>
    <t>Nové dveřní kování - klika, klika, zámek vložkový - 1PP vč. montáže - KD</t>
  </si>
  <si>
    <t>1449607680</t>
  </si>
  <si>
    <t>231</t>
  </si>
  <si>
    <t>767-4</t>
  </si>
  <si>
    <t>Dod+Mont plechových revizních dvířek vč. rámu se zámkem 900*600 - Z5</t>
  </si>
  <si>
    <t>-244287746</t>
  </si>
  <si>
    <t>232</t>
  </si>
  <si>
    <t>767-5</t>
  </si>
  <si>
    <t>Dod+Mont lehkého ocelového poklopu tř. A 15, protiskluzová úprava s rámem, žárově pozink 900*600 - Z6</t>
  </si>
  <si>
    <t>-2015447214</t>
  </si>
  <si>
    <t>233</t>
  </si>
  <si>
    <t>767640111</t>
  </si>
  <si>
    <t>Montáž dveří ocelových vchodových jednokřídlových bez nadsvětlíku - D3,4</t>
  </si>
  <si>
    <t>1951091294</t>
  </si>
  <si>
    <t>234</t>
  </si>
  <si>
    <t>767-13</t>
  </si>
  <si>
    <t>Dveře vnější ocelové zateplené 800*1970, plné, hladké, bezpeč. kování s těsněním - D3</t>
  </si>
  <si>
    <t>838790003</t>
  </si>
  <si>
    <t>235</t>
  </si>
  <si>
    <t>767-14</t>
  </si>
  <si>
    <t>Dveře vnější ocelové zateplené 800*1970, plné, hladké, bezpeč. kování, větrací mřížky s protideštovou úpravou - D4</t>
  </si>
  <si>
    <t>-464601317</t>
  </si>
  <si>
    <t>236</t>
  </si>
  <si>
    <t>767651210</t>
  </si>
  <si>
    <t>Montáž vrat garážových otočných do ocelové zárubně plochy do 6 m2 - D2</t>
  </si>
  <si>
    <t>-388016139</t>
  </si>
  <si>
    <t>237</t>
  </si>
  <si>
    <t>767-11</t>
  </si>
  <si>
    <t>Vnější ocelová vrata dvoukřídlová 1800*2500 zateplená vč. zárubně - D2</t>
  </si>
  <si>
    <t>546499128</t>
  </si>
  <si>
    <t>238</t>
  </si>
  <si>
    <t>767995111</t>
  </si>
  <si>
    <t>Montáž atypických zámečnických konstrukcí hmotnosti do 5 kg - Z16</t>
  </si>
  <si>
    <t>-573174655</t>
  </si>
  <si>
    <t>239</t>
  </si>
  <si>
    <t>767-10</t>
  </si>
  <si>
    <t>Ocelový rám se sítí do okna - Z16</t>
  </si>
  <si>
    <t>-674796031</t>
  </si>
  <si>
    <t>240</t>
  </si>
  <si>
    <t>767995113</t>
  </si>
  <si>
    <t>Montáž atypických zámečnických konstrukcí hmotnosti do 20 kg - Z1,2,3</t>
  </si>
  <si>
    <t>-1300740593</t>
  </si>
  <si>
    <t>158,60+20,66+166,95</t>
  </si>
  <si>
    <t>241</t>
  </si>
  <si>
    <t>767-2</t>
  </si>
  <si>
    <t>Mříže vnější z ocelových válcovaných profilů Z1,2,3</t>
  </si>
  <si>
    <t>-602879026</t>
  </si>
  <si>
    <t>242</t>
  </si>
  <si>
    <t>767995115</t>
  </si>
  <si>
    <t>Montáž atypických zámečnických konstrukcí hmotnosti do 100 kg - Z12,13</t>
  </si>
  <si>
    <t>-1663725311</t>
  </si>
  <si>
    <t>61,13+59,57</t>
  </si>
  <si>
    <t>243</t>
  </si>
  <si>
    <t>767-6</t>
  </si>
  <si>
    <t>Ocelový rám pod rozváděč - Z11,12,13</t>
  </si>
  <si>
    <t>1612222721</t>
  </si>
  <si>
    <t>237,91+61,13+59,67</t>
  </si>
  <si>
    <t>244</t>
  </si>
  <si>
    <t>767995116</t>
  </si>
  <si>
    <t>Montáž atypických zámečnických konstrukcí hmotnosti do 250 kg - Z11</t>
  </si>
  <si>
    <t>1155694477</t>
  </si>
  <si>
    <t>245</t>
  </si>
  <si>
    <t>767995116-1</t>
  </si>
  <si>
    <t>Montáž atypických zámečnických konstrukcí hmotnosti do 250 kg - Z14</t>
  </si>
  <si>
    <t>-1470252964</t>
  </si>
  <si>
    <t>246</t>
  </si>
  <si>
    <t>767-7</t>
  </si>
  <si>
    <t>Podlahový rošt z ocelových válcovaných profilů a roštu žárově pozink - Z14</t>
  </si>
  <si>
    <t>313158721</t>
  </si>
  <si>
    <t>247</t>
  </si>
  <si>
    <t>767995116-2</t>
  </si>
  <si>
    <t>Montáž atypických zámečnických konstrukcí hmotnosti do 250 kg - přemostění žlabu</t>
  </si>
  <si>
    <t>968656172</t>
  </si>
  <si>
    <t>159,80</t>
  </si>
  <si>
    <t>248</t>
  </si>
  <si>
    <t>767-12</t>
  </si>
  <si>
    <t>Přemostění žlabu - ocel. rošt žárově pozink, válcovaný profil</t>
  </si>
  <si>
    <t>-914160757</t>
  </si>
  <si>
    <t>249</t>
  </si>
  <si>
    <t>767995117-1</t>
  </si>
  <si>
    <t>Montáž atypických zámečnických konstrukcí hmotnosti přes 500 kg - Z8,9</t>
  </si>
  <si>
    <t>-1794146785</t>
  </si>
  <si>
    <t>548,00+2050,56</t>
  </si>
  <si>
    <t>250</t>
  </si>
  <si>
    <t>767-8</t>
  </si>
  <si>
    <t>Rampa z ocelových válcovaných profilů - Z8,9</t>
  </si>
  <si>
    <t>665741252</t>
  </si>
  <si>
    <t>548,00+2598,56</t>
  </si>
  <si>
    <t>251</t>
  </si>
  <si>
    <t>767995117-2</t>
  </si>
  <si>
    <t>Montáž atypických zámečnických konstrukcí hmotnosti přes 500 kg - Z10</t>
  </si>
  <si>
    <t>-1721105925</t>
  </si>
  <si>
    <t>252</t>
  </si>
  <si>
    <t>767-9</t>
  </si>
  <si>
    <t>Schodiště z ocelových válcovaných profilů - Z10</t>
  </si>
  <si>
    <t>-129095853</t>
  </si>
  <si>
    <t>253</t>
  </si>
  <si>
    <t>998767202</t>
  </si>
  <si>
    <t>Přesun hmot procentní pro zámečnické konstrukce v objektech v do 12 m</t>
  </si>
  <si>
    <t>-738372128</t>
  </si>
  <si>
    <t>254</t>
  </si>
  <si>
    <t>998767292</t>
  </si>
  <si>
    <t>Příplatek k přesunu hmot procentní 767 za zvětšený přesun do 100 m</t>
  </si>
  <si>
    <t>-2130316890</t>
  </si>
  <si>
    <t>255</t>
  </si>
  <si>
    <t>771574131</t>
  </si>
  <si>
    <t>Montáž podlah keramických režných protiskluzných lepených flexibilním lepidlem do 50 ks/m2 - 1NP</t>
  </si>
  <si>
    <t>-378349057</t>
  </si>
  <si>
    <t>256</t>
  </si>
  <si>
    <t>771579192</t>
  </si>
  <si>
    <t>Příplatek k montáž podlah keramických za omezený prostor</t>
  </si>
  <si>
    <t>-805968716</t>
  </si>
  <si>
    <t>257</t>
  </si>
  <si>
    <t>771579196</t>
  </si>
  <si>
    <t>Příplatek k montáž podlah keramických za spárování tmelem dvousložkovým</t>
  </si>
  <si>
    <t>-1657901813</t>
  </si>
  <si>
    <t>258</t>
  </si>
  <si>
    <t>597-1</t>
  </si>
  <si>
    <t>Dlažba keramická protiskluzová</t>
  </si>
  <si>
    <t>1962439706</t>
  </si>
  <si>
    <t>259</t>
  </si>
  <si>
    <t>998771202</t>
  </si>
  <si>
    <t>Přesun hmot procentní pro podlahy z dlaždic v objektech v do 12 m</t>
  </si>
  <si>
    <t>2082473904</t>
  </si>
  <si>
    <t>260</t>
  </si>
  <si>
    <t>998771292</t>
  </si>
  <si>
    <t>Příplatek k přesunu hmot procentní 771 za zvětšený přesun do 100 m</t>
  </si>
  <si>
    <t>1185556043</t>
  </si>
  <si>
    <t>261</t>
  </si>
  <si>
    <t>776201811</t>
  </si>
  <si>
    <t>Demontáž lepených povlakových podlah bez podložky ručně</t>
  </si>
  <si>
    <t>-717833007</t>
  </si>
  <si>
    <t>95,20+47,20+8,70+62,50</t>
  </si>
  <si>
    <t>63,00+139,50+17,30+5,00</t>
  </si>
  <si>
    <t>262</t>
  </si>
  <si>
    <t>776221111</t>
  </si>
  <si>
    <t>Lepení pásů z PVC standardním lepidlem - 1NP</t>
  </si>
  <si>
    <t>-1799605553</t>
  </si>
  <si>
    <t>263</t>
  </si>
  <si>
    <t>284110000-1</t>
  </si>
  <si>
    <t xml:space="preserve">PVC heterogenní zátěžové </t>
  </si>
  <si>
    <t>7731603</t>
  </si>
  <si>
    <t>264</t>
  </si>
  <si>
    <t>776411111</t>
  </si>
  <si>
    <t>Montáž obvodových soklíků výšky do 80 mm</t>
  </si>
  <si>
    <t>1259624897</t>
  </si>
  <si>
    <t>(19,1+3,30)*2</t>
  </si>
  <si>
    <t>(15,50+9,00)*2</t>
  </si>
  <si>
    <t>(3,20+5,00)*2</t>
  </si>
  <si>
    <t>(3,20+2,20)*2</t>
  </si>
  <si>
    <t>-0,80*8</t>
  </si>
  <si>
    <t>265</t>
  </si>
  <si>
    <t>283-1</t>
  </si>
  <si>
    <t>Soklík PVC</t>
  </si>
  <si>
    <t>-621436122</t>
  </si>
  <si>
    <t>266</t>
  </si>
  <si>
    <t>998776202</t>
  </si>
  <si>
    <t>Přesun hmot procentní pro podlahy povlakové v objektech v do 12 m</t>
  </si>
  <si>
    <t>1755616465</t>
  </si>
  <si>
    <t>267</t>
  </si>
  <si>
    <t>777551112</t>
  </si>
  <si>
    <t>Podlahy lité tloušťky 5 mm Nivelit plus</t>
  </si>
  <si>
    <t>-1676822344</t>
  </si>
  <si>
    <t>95,00+8,96+47,20+8,70+62,50</t>
  </si>
  <si>
    <t>7,05+11,10+11,10+11,10+11,60</t>
  </si>
  <si>
    <t>63,00+139,50+17,30+5,00+8,00</t>
  </si>
  <si>
    <t>13,00+13,00+13,00+13,00</t>
  </si>
  <si>
    <t>268</t>
  </si>
  <si>
    <t>777551192</t>
  </si>
  <si>
    <t>Příplatek k ceně za každý další 1 mm tloušťky podlahy Nivelit plus</t>
  </si>
  <si>
    <t>51581433</t>
  </si>
  <si>
    <t>269</t>
  </si>
  <si>
    <t>998777202</t>
  </si>
  <si>
    <t>Přesun hmot procentní pro podlahy lité v objektech v do 12 m</t>
  </si>
  <si>
    <t>-1641217474</t>
  </si>
  <si>
    <t>270</t>
  </si>
  <si>
    <t>998777292</t>
  </si>
  <si>
    <t>Příplatek k přesunu hmot procentní 777 za zvětšený přesun do 100 m</t>
  </si>
  <si>
    <t>424375557</t>
  </si>
  <si>
    <t>271</t>
  </si>
  <si>
    <t>781414112</t>
  </si>
  <si>
    <t>Montáž obkladaček vnitřních pórovinových pravoúhlých do 25 ks/m2 lepených flexibilním lepidlem</t>
  </si>
  <si>
    <t>1843796627</t>
  </si>
  <si>
    <t>272</t>
  </si>
  <si>
    <t>781419191</t>
  </si>
  <si>
    <t>Příplatek k montáži obkladů vnitřních pórovinových za plochu do 10 m2</t>
  </si>
  <si>
    <t>1613420098</t>
  </si>
  <si>
    <t>273</t>
  </si>
  <si>
    <t>781419192</t>
  </si>
  <si>
    <t>Příplatek k montáži obkladů vnitřních pórovinových za omezený prostor</t>
  </si>
  <si>
    <t>-363058845</t>
  </si>
  <si>
    <t>274</t>
  </si>
  <si>
    <t>781419195</t>
  </si>
  <si>
    <t>Příplatek k montáži obkladů vnitřních pórovinových za spárování bílým cementem</t>
  </si>
  <si>
    <t>127735434</t>
  </si>
  <si>
    <t>275</t>
  </si>
  <si>
    <t>781494111</t>
  </si>
  <si>
    <t>Plastové profily rohové lepené flexibilním lepidlem</t>
  </si>
  <si>
    <t>-1507283423</t>
  </si>
  <si>
    <t>1,50*4</t>
  </si>
  <si>
    <t>2,00*10</t>
  </si>
  <si>
    <t>276</t>
  </si>
  <si>
    <t>597-2</t>
  </si>
  <si>
    <t>Obklady keramické vnitřní</t>
  </si>
  <si>
    <t>588804572</t>
  </si>
  <si>
    <t>277</t>
  </si>
  <si>
    <t>998781202</t>
  </si>
  <si>
    <t>Přesun hmot procentní pro obklady keramické v objektech v do 12 m</t>
  </si>
  <si>
    <t>-1587209344</t>
  </si>
  <si>
    <t>278</t>
  </si>
  <si>
    <t>998781292</t>
  </si>
  <si>
    <t>Příplatek k přesunu hmot procentní 781 za zvětšený přesun do 100 m</t>
  </si>
  <si>
    <t>-1601097692</t>
  </si>
  <si>
    <t>279</t>
  </si>
  <si>
    <t>783-1</t>
  </si>
  <si>
    <t>Nátěr zámečnických konstrukcí 2*základní alkydový+2* vrchní alkydový</t>
  </si>
  <si>
    <t>1532682598</t>
  </si>
  <si>
    <t>z1</t>
  </si>
  <si>
    <t>0,75*1,25*2*10</t>
  </si>
  <si>
    <t>z2</t>
  </si>
  <si>
    <t>0,60*0,90*2*2</t>
  </si>
  <si>
    <t>z3</t>
  </si>
  <si>
    <t>0,90*0,60*2*15</t>
  </si>
  <si>
    <t>z5</t>
  </si>
  <si>
    <t>0,90*0,60*2</t>
  </si>
  <si>
    <t>z11,12,13</t>
  </si>
  <si>
    <t>(237,91+61,13+59,57)*0,032</t>
  </si>
  <si>
    <t>z14</t>
  </si>
  <si>
    <t>(67,40+29,40+3,53+3,07+3,30+2,51)*0,032*3</t>
  </si>
  <si>
    <t>548,00*0,032</t>
  </si>
  <si>
    <t>2050,56*0,032</t>
  </si>
  <si>
    <t>616,31*0,032</t>
  </si>
  <si>
    <t>z16</t>
  </si>
  <si>
    <t>9,86*0,032</t>
  </si>
  <si>
    <t>zárubně</t>
  </si>
  <si>
    <t>1,23+(1,18*9)+(1,15*2)</t>
  </si>
  <si>
    <t>D2</t>
  </si>
  <si>
    <t>1,90*2,60*2</t>
  </si>
  <si>
    <t>D3,4</t>
  </si>
  <si>
    <t>0,85*2,00*2*4</t>
  </si>
  <si>
    <t>nátěr stávajících dveří a zárubní</t>
  </si>
  <si>
    <t>0,90*1,90*2*5</t>
  </si>
  <si>
    <t>12,00</t>
  </si>
  <si>
    <t>280</t>
  </si>
  <si>
    <t>783106809-1</t>
  </si>
  <si>
    <t>Neutralizace povrchu znečištěných betonových konstrukcí oplachem a vysušením</t>
  </si>
  <si>
    <t>769806749</t>
  </si>
  <si>
    <t>323,61</t>
  </si>
  <si>
    <t>1PP kobky</t>
  </si>
  <si>
    <t>281</t>
  </si>
  <si>
    <t>783118211</t>
  </si>
  <si>
    <t>Lakovací dvojnásobný syntetický nátěr truhlářských konstrukcí s mezibroušením - prahy</t>
  </si>
  <si>
    <t>-1381505426</t>
  </si>
  <si>
    <t>0,80*0,20*6</t>
  </si>
  <si>
    <t>0,90*0,20</t>
  </si>
  <si>
    <t>282</t>
  </si>
  <si>
    <t>783301303</t>
  </si>
  <si>
    <t>Bezoplachové odrezivění zámečnických konstrukcí</t>
  </si>
  <si>
    <t>-146524441</t>
  </si>
  <si>
    <t>17,10+12,00</t>
  </si>
  <si>
    <t>283</t>
  </si>
  <si>
    <t>783301313</t>
  </si>
  <si>
    <t>Odmaštění zámečnických konstrukcí ředidlovým odmašťovačem</t>
  </si>
  <si>
    <t>1703582260</t>
  </si>
  <si>
    <t>284</t>
  </si>
  <si>
    <t>783827423</t>
  </si>
  <si>
    <t>Krycí dvojnásobný silikátový nátěr omítek stupně členitosti 1 a 2 - fasáda</t>
  </si>
  <si>
    <t>1339886447</t>
  </si>
  <si>
    <t>(20,00+17,00)*4,55*2</t>
  </si>
  <si>
    <t>(20,00+7,65)*2,25*2</t>
  </si>
  <si>
    <t>285</t>
  </si>
  <si>
    <t>783833153</t>
  </si>
  <si>
    <t>Penetrační silikátový nátěr hrubých betonových povrchů a hrubých, rýhovaných a škrábaných omítek</t>
  </si>
  <si>
    <t>1517329950</t>
  </si>
  <si>
    <t>286</t>
  </si>
  <si>
    <t>783901551</t>
  </si>
  <si>
    <t>Omytí tlakovou vodou betonových podlah před provedením nátěru</t>
  </si>
  <si>
    <t>-1497224764</t>
  </si>
  <si>
    <t>287</t>
  </si>
  <si>
    <t>722224115</t>
  </si>
  <si>
    <t>Kohout plnicí nebo vypouštěcí G 1/2 PN 10 s jedním závitem</t>
  </si>
  <si>
    <t>449488888</t>
  </si>
  <si>
    <t>288</t>
  </si>
  <si>
    <t>783933151</t>
  </si>
  <si>
    <t>Penetrační epoxidový nátěr hladkých betonových podlah</t>
  </si>
  <si>
    <t>1018460346</t>
  </si>
  <si>
    <t>289</t>
  </si>
  <si>
    <t>783937161</t>
  </si>
  <si>
    <t>Krycí dvojnásobný epoxidový nátěr betonové podlahy</t>
  </si>
  <si>
    <t>-1140003043</t>
  </si>
  <si>
    <t>8,00+13,00+13,00+13,00+2,30</t>
  </si>
  <si>
    <t>290</t>
  </si>
  <si>
    <t>784111005</t>
  </si>
  <si>
    <t>Oprášení (ometení ) podkladu v místnostech výšky přes 5,00 m</t>
  </si>
  <si>
    <t>-904555333</t>
  </si>
  <si>
    <t>(19,10+5,60)*2,02*2</t>
  </si>
  <si>
    <t>(19,10+2,95)*2,02*2</t>
  </si>
  <si>
    <t>2,95*2,02*2</t>
  </si>
  <si>
    <t>(19,10+3,30)*2,02*2</t>
  </si>
  <si>
    <t>1,90*2,02*4</t>
  </si>
  <si>
    <t>63,00+139,50+17,30+5,00+1,50+3,40</t>
  </si>
  <si>
    <t>8,00+13,00+13,00+13,00+13,00+2,30</t>
  </si>
  <si>
    <t>(4,40+2,20)*3,40*2</t>
  </si>
  <si>
    <t>(4,00+3,00)*5,50*2*4</t>
  </si>
  <si>
    <t>291</t>
  </si>
  <si>
    <t>784111031</t>
  </si>
  <si>
    <t>Omytí podkladu v místnostech výšky do 3,80 m - sklobetony</t>
  </si>
  <si>
    <t>1841282041</t>
  </si>
  <si>
    <t>2,40*2,00*3*2</t>
  </si>
  <si>
    <t>292</t>
  </si>
  <si>
    <t>784181105</t>
  </si>
  <si>
    <t>Základní akrylátová jednonásobná penetrace podkladu v místnostech výšky přes 5,00 m</t>
  </si>
  <si>
    <t>-2110631456</t>
  </si>
  <si>
    <t>293</t>
  </si>
  <si>
    <t>784211105</t>
  </si>
  <si>
    <t>Dvojnásobné bílé malby ze směsí za mokra výborně otěruvzdorných v místnostech výšky přes 5,00 m</t>
  </si>
  <si>
    <t>1349920391</t>
  </si>
  <si>
    <t>2 - SO 01 Vnější plochy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</si>
  <si>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</si>
  <si>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</si>
  <si>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</si>
  <si>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</si>
  <si>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</si>
  <si>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</si>
  <si>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</si>
  <si>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</si>
  <si>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120001101</t>
  </si>
  <si>
    <t>Příplatek za ztížení vykopávky v blízkosti podzemního vedení - odhad</t>
  </si>
  <si>
    <t>567665242</t>
  </si>
  <si>
    <t>131203101</t>
  </si>
  <si>
    <t>Hloubení jam ručním nebo pneum nářadím v soudržných horninách tř. 3</t>
  </si>
  <si>
    <t>-1306805973</t>
  </si>
  <si>
    <t>pod betonovou plochou</t>
  </si>
  <si>
    <t>123,00*0,30</t>
  </si>
  <si>
    <t>pro Tg (zemnící siť)</t>
  </si>
  <si>
    <t>108,00*0,55</t>
  </si>
  <si>
    <t>pro žlab</t>
  </si>
  <si>
    <t>15,00*0,55</t>
  </si>
  <si>
    <t>pro izolaci soklu</t>
  </si>
  <si>
    <t>(20,00+19,00)*1,10*1,20*2</t>
  </si>
  <si>
    <t>-875229164</t>
  </si>
  <si>
    <t>-1291150221</t>
  </si>
  <si>
    <t>207,51*5</t>
  </si>
  <si>
    <t>228013833</t>
  </si>
  <si>
    <t>1465468195</t>
  </si>
  <si>
    <t>207,51*1,6</t>
  </si>
  <si>
    <t>174101101</t>
  </si>
  <si>
    <t>Zásyp jam, šachet rýh nebo kolem objektů sypaninou se zhutněním</t>
  </si>
  <si>
    <t>1398393091</t>
  </si>
  <si>
    <t>(20,00+19,00)*1,00*1,20*2</t>
  </si>
  <si>
    <t>583336510</t>
  </si>
  <si>
    <t xml:space="preserve">kamenivo těžené hrubé  </t>
  </si>
  <si>
    <t>478241757</t>
  </si>
  <si>
    <t>189,90*1,9</t>
  </si>
  <si>
    <t>181951101</t>
  </si>
  <si>
    <t>Úprava pláně v hornině tř. 1 až 4 bez zhutnění</t>
  </si>
  <si>
    <t>-428182710</t>
  </si>
  <si>
    <t>123,00+90,00+60,00+50,00</t>
  </si>
  <si>
    <t>213141111</t>
  </si>
  <si>
    <t>Zřízení vrstvy z geotextilie v rovině nebo ve sklonu do 1:5 š do 3 m</t>
  </si>
  <si>
    <t>-1779803383</t>
  </si>
  <si>
    <t>60,00+132,00</t>
  </si>
  <si>
    <t>693110620</t>
  </si>
  <si>
    <t>geotextilie netkaná geoNetex M, 300 g/m2, šíře 200 cm</t>
  </si>
  <si>
    <t>1632134252</t>
  </si>
  <si>
    <t>geoNETEX M 300, Plošná hmotnost: 300 g/m2, Pevnost v tahu (podélně/příčně): 3,0/2,5 kN/m, Statické protržení (CBR): 400 N, Funkce: F, F+S  Šířka: 2 m, Délka nábalu: 50 m</t>
  </si>
  <si>
    <t>P</t>
  </si>
  <si>
    <t>273362121</t>
  </si>
  <si>
    <t>Svařovaný spoj výztuže D prutů do 12 mm</t>
  </si>
  <si>
    <t>1869968000</t>
  </si>
  <si>
    <t>274311127</t>
  </si>
  <si>
    <t>Základové pasy z betonu prostého C 25/30 XF2 - podbetonování žlabu</t>
  </si>
  <si>
    <t>-306076219</t>
  </si>
  <si>
    <t>90,00*0,25</t>
  </si>
  <si>
    <t>564751111</t>
  </si>
  <si>
    <t>Podklad z kameniva hrubého drceného vel. 0-63 mm tl 150 mm</t>
  </si>
  <si>
    <t>-149738246</t>
  </si>
  <si>
    <t>123,00*2</t>
  </si>
  <si>
    <t>564861111</t>
  </si>
  <si>
    <t>Podklad ze štěrkodrtě ŠD 0-32 tl 200 mm</t>
  </si>
  <si>
    <t>-161893138</t>
  </si>
  <si>
    <t>581121115</t>
  </si>
  <si>
    <t>Kryt cementobetonový vozovek skupiny CB I tl 150 mm</t>
  </si>
  <si>
    <t>1765161900</t>
  </si>
  <si>
    <t>596211111</t>
  </si>
  <si>
    <t>Kladení zámkové dlažby komunikací pro pěší tl 60 mm skupiny A pl do 100 m2</t>
  </si>
  <si>
    <t>-1585687955</t>
  </si>
  <si>
    <t>592451100</t>
  </si>
  <si>
    <t>dlažba skladebná HOLLAND HBB 20x10x6 cm přírodní</t>
  </si>
  <si>
    <t>1991182483</t>
  </si>
  <si>
    <t>spotřeba: 50 kus/m2</t>
  </si>
  <si>
    <t>631311136</t>
  </si>
  <si>
    <t>Mazanina tl do 240 mm z betonu prostého bez zvýšených nároků na prostředí tř. C 25/30 - oprava venkovní plochy</t>
  </si>
  <si>
    <t>979613749</t>
  </si>
  <si>
    <t>60,00*0,50*0,15</t>
  </si>
  <si>
    <t>631319175</t>
  </si>
  <si>
    <t>Příplatek k mazanině tl do 240 mm za stržení povrchu spodní vrstvy před vložením výztuže</t>
  </si>
  <si>
    <t>601373712</t>
  </si>
  <si>
    <t>631361221</t>
  </si>
  <si>
    <t>Výztuž mazanin betonářskou ocelí 10 216</t>
  </si>
  <si>
    <t>2039424637</t>
  </si>
  <si>
    <t>631362021</t>
  </si>
  <si>
    <t>Výztuž mazanin svařovanými sítěmi Kari</t>
  </si>
  <si>
    <t>1495716920</t>
  </si>
  <si>
    <t>123,00*7,90*2*0,001*1,1</t>
  </si>
  <si>
    <t>631362021-1</t>
  </si>
  <si>
    <t>Výztuž mazanin svařovanými sítěmi Kari - oprava venkovní plochy</t>
  </si>
  <si>
    <t>850259305</t>
  </si>
  <si>
    <t>60,00*0,50*4,44*0,001*1,1</t>
  </si>
  <si>
    <t>634662111</t>
  </si>
  <si>
    <t>Výplň dilatačních spar šířky do 10 mm v mazaninách TPT</t>
  </si>
  <si>
    <t>-859635949</t>
  </si>
  <si>
    <t>634911131</t>
  </si>
  <si>
    <t>Řezání dilatačních spár š 20 mm hl do 10 mm v čerstvé betonové mazanině</t>
  </si>
  <si>
    <t>-320564152</t>
  </si>
  <si>
    <t>916231213</t>
  </si>
  <si>
    <t>Osazení chodníkového obrubníku betonového stojatého s boční opěrou do lože z betonu prostého</t>
  </si>
  <si>
    <t>1710147390</t>
  </si>
  <si>
    <t>90,00+59,00</t>
  </si>
  <si>
    <t>592174170</t>
  </si>
  <si>
    <t>obrubník betonový chodníkový Standard 100x10x25 cm</t>
  </si>
  <si>
    <t>1602827142</t>
  </si>
  <si>
    <t>592174500</t>
  </si>
  <si>
    <t>obrubník betonový chodníkový ABO 1-15 100x15x30 cm</t>
  </si>
  <si>
    <t>-1942164371</t>
  </si>
  <si>
    <t>935112211</t>
  </si>
  <si>
    <t>Osazení příkopového žlabu do betonu tl 100 mm z betonových tvárnic š 800 mm</t>
  </si>
  <si>
    <t>-1279542983</t>
  </si>
  <si>
    <t>592277280</t>
  </si>
  <si>
    <t>žlab betonový odvodňovací TBZ 100/600/500</t>
  </si>
  <si>
    <t>-937633392</t>
  </si>
  <si>
    <t>644186923</t>
  </si>
  <si>
    <t>(17,50+20,00)*1,10</t>
  </si>
  <si>
    <t>Kotevní šroub pro chemické kotvy M 12 dl 160 mm</t>
  </si>
  <si>
    <t>-1879791153</t>
  </si>
  <si>
    <t>965042241</t>
  </si>
  <si>
    <t>Bourání podkladů pod dlažby nebo mazanin betonových nebo z litého asfaltu tl přes 100 mm pl pře 4 m2</t>
  </si>
  <si>
    <t>1015356219</t>
  </si>
  <si>
    <t>123,00*0,15</t>
  </si>
  <si>
    <t>108,00*0,15</t>
  </si>
  <si>
    <t>965049112</t>
  </si>
  <si>
    <t>Příplatek k bourání betonových mazanin za bourání mazanin se svařovanou sítí tl přes 100 mm</t>
  </si>
  <si>
    <t>-204960573</t>
  </si>
  <si>
    <t>977312113</t>
  </si>
  <si>
    <t>Řezání stávajících betonových mazanin vyztužených hl do 150 mm</t>
  </si>
  <si>
    <t>-984636593</t>
  </si>
  <si>
    <t>1584481009</t>
  </si>
  <si>
    <t>1349767451</t>
  </si>
  <si>
    <t>76,765*14</t>
  </si>
  <si>
    <t>997013802</t>
  </si>
  <si>
    <t>Poplatek za uložení stavebního železobetonového odpadu na skládce (skládkovné)</t>
  </si>
  <si>
    <t>-1136122593</t>
  </si>
  <si>
    <t>998225111</t>
  </si>
  <si>
    <t>Přesun hmot pro pozemní komunikace s krytem z kamene, monolitickým betonovým nebo živičným</t>
  </si>
  <si>
    <t>278651167</t>
  </si>
  <si>
    <t>3 - SO 01 Oplocení</t>
  </si>
  <si>
    <t xml:space="preserve">    3 - Svislé a kompletní konstrukce</t>
  </si>
  <si>
    <t>1-1</t>
  </si>
  <si>
    <t>Hloubení jamek pro sloupky oplocení</t>
  </si>
  <si>
    <t>-183035524</t>
  </si>
  <si>
    <t>3,14*0,15*0,15*0,95*54</t>
  </si>
  <si>
    <t>3,14*0,25*0,25*0,95*8</t>
  </si>
  <si>
    <t>111201101</t>
  </si>
  <si>
    <t>Odstranění křovin a stromů průměru kmene do 100 mm i s kořeny z celkové plochy do 1000 m2</t>
  </si>
  <si>
    <t>971097646</t>
  </si>
  <si>
    <t>111201401</t>
  </si>
  <si>
    <t>Spálení křovin a stromů průměru kmene do 100 mm</t>
  </si>
  <si>
    <t>-927722980</t>
  </si>
  <si>
    <t>113106121</t>
  </si>
  <si>
    <t>Rozebrání dlažeb komunikací pro pěší z betonových nebo kamenných dlaždic</t>
  </si>
  <si>
    <t>556830529</t>
  </si>
  <si>
    <t>-2058075087</t>
  </si>
  <si>
    <t>1570541391</t>
  </si>
  <si>
    <t>5,116*5</t>
  </si>
  <si>
    <t>283360593</t>
  </si>
  <si>
    <t>-1765848930</t>
  </si>
  <si>
    <t>5,116*1,6</t>
  </si>
  <si>
    <t>Základové patky a bloky z betonu prostého C 25/30 XC2</t>
  </si>
  <si>
    <t>910568142</t>
  </si>
  <si>
    <t>348101210</t>
  </si>
  <si>
    <t>Osazení vrat a vrátek k oplocení na ocelové sloupky do 2 m2</t>
  </si>
  <si>
    <t>1739581971</t>
  </si>
  <si>
    <t>553-1</t>
  </si>
  <si>
    <t>Branka plotová otevíravá ocelová 900*2000 vč. kování, zámku, úprava komaxitem</t>
  </si>
  <si>
    <t>1710702523</t>
  </si>
  <si>
    <t>348101240</t>
  </si>
  <si>
    <t>Osazení vrat a vrátek k oplocení na ocelové sloupky do 8 m2</t>
  </si>
  <si>
    <t>1333064078</t>
  </si>
  <si>
    <t>553-2</t>
  </si>
  <si>
    <t>Branka plotová otevíravá ocelová 3900*2000 vč. kování, zámku, úprava komaxitem</t>
  </si>
  <si>
    <t>-667132508</t>
  </si>
  <si>
    <t>553-3</t>
  </si>
  <si>
    <t>Branka plotová otevíravá ocelová 3200*2000 vč. kování, zámku, úprava komaxitem</t>
  </si>
  <si>
    <t>1536730677</t>
  </si>
  <si>
    <t>348121122</t>
  </si>
  <si>
    <t>Osazování ŽB desek plotových na MC 300x50x3000 mm</t>
  </si>
  <si>
    <t>-2141789702</t>
  </si>
  <si>
    <t>59233-1</t>
  </si>
  <si>
    <t>Deska podhrabová 200*50*2450</t>
  </si>
  <si>
    <t>-523628487</t>
  </si>
  <si>
    <t>348171130</t>
  </si>
  <si>
    <t>Osazení rámového oplocení výšky do 2 m ve sklonu svahu do 15°</t>
  </si>
  <si>
    <t>1851104393</t>
  </si>
  <si>
    <t>3-1</t>
  </si>
  <si>
    <t>Plotový výplňový dílec drátěný 2D panel Zn+poplast. PVC vč. příchytek na sloupky 2500*1830</t>
  </si>
  <si>
    <t>2114657974</t>
  </si>
  <si>
    <t>3-2</t>
  </si>
  <si>
    <t>Sloupek plotový 60*60 poplastovaný dl. 2600 mm</t>
  </si>
  <si>
    <t>-223706851</t>
  </si>
  <si>
    <t>3-3</t>
  </si>
  <si>
    <t>Sloupek plotový 60*60 poplastovaný dl. 2700 mm</t>
  </si>
  <si>
    <t>142048156</t>
  </si>
  <si>
    <t>3-4</t>
  </si>
  <si>
    <t>Sloupek plotový 60*60 poplastovaný dl. 2900 mm</t>
  </si>
  <si>
    <t>-897699810</t>
  </si>
  <si>
    <t>3-5</t>
  </si>
  <si>
    <t>Sloupek plotový 60*60 poplastovaný dl. 2950 mm</t>
  </si>
  <si>
    <t>1366741445</t>
  </si>
  <si>
    <t>3-6</t>
  </si>
  <si>
    <t>Sloupek brankový 100*100 poplastovaná dl. 2850 mm</t>
  </si>
  <si>
    <t>1331028402</t>
  </si>
  <si>
    <t>3-7</t>
  </si>
  <si>
    <t>Ostnatý a žiletkový drát vč. montáže</t>
  </si>
  <si>
    <t>488300642</t>
  </si>
  <si>
    <t>596811120</t>
  </si>
  <si>
    <t>Kladení betonové dlažby do lože z kameniva vel do 0,09 m2 plochy do 50 m2 - zpětná montáž</t>
  </si>
  <si>
    <t>1225333499</t>
  </si>
  <si>
    <t>953943123</t>
  </si>
  <si>
    <t>Osazování výrobků do 15 kg/kus do betonu bez jejich dodání - sloupky</t>
  </si>
  <si>
    <t>528778748</t>
  </si>
  <si>
    <t>14+16+11+13+8</t>
  </si>
  <si>
    <t>Bourání základů z betonu prostého - stávající patky</t>
  </si>
  <si>
    <t>386139762</t>
  </si>
  <si>
    <t>0,025*54</t>
  </si>
  <si>
    <t>966071822</t>
  </si>
  <si>
    <t>Rozebrání drátěného pletiva se čtvercovými oky výšky do 2,0 m</t>
  </si>
  <si>
    <t>-1357567646</t>
  </si>
  <si>
    <t>235152791</t>
  </si>
  <si>
    <t>-1011086661</t>
  </si>
  <si>
    <t>10,710*14</t>
  </si>
  <si>
    <t>-1315628</t>
  </si>
  <si>
    <t>4 - SO 01 Vzduchotechnika</t>
  </si>
  <si>
    <t>D1 - Odvětrání trafokobek T1,2,3 – 1.NP</t>
  </si>
  <si>
    <t>D2 - Odvětrání rozvodny VN  - 1.NP</t>
  </si>
  <si>
    <t>D3 - Odvětrání rozvodny trakční technologie  - 1.NP</t>
  </si>
  <si>
    <t>VRN - Vedlejší rozpočtové náklady</t>
  </si>
  <si>
    <t>Pol10</t>
  </si>
  <si>
    <t xml:space="preserve">Protidešťová hluktlumicí žal 900x600/400 </t>
  </si>
  <si>
    <t>komplet</t>
  </si>
  <si>
    <t>pozink s nástřikem RAL - rozměry na míru, modrá dle st. DPO + síto proti ptactvu.  (standard např. Stavoklima s.r.o)</t>
  </si>
  <si>
    <t>Pol2</t>
  </si>
  <si>
    <t>Protidešťová žaluzie 300x300 pozink s nástřikem RAL</t>
  </si>
  <si>
    <t>modrá dle st. DPO včetně upevňovacího rámu  + síto proti ptactvu.  (8 v 1.PP + 1.NP)</t>
  </si>
  <si>
    <t>Pol3</t>
  </si>
  <si>
    <t xml:space="preserve">Protidešťová hluktlumicí žal 1350x1000/400 </t>
  </si>
  <si>
    <t>pozink s nástřikem RAL - rozměry na míru modrá dle st. DPO + síto proti ptactvu.  (standard např. Stavoklima s.r.o)</t>
  </si>
  <si>
    <t>Pol4</t>
  </si>
  <si>
    <t>Demontáž stáv. výklopných oken</t>
  </si>
  <si>
    <t>v soklu pro přívod pod trafa T1,2,3 (6 ks) pro osazení Poz. č. 1.01; (6 ks oken cca 600x300 mm) + dem. stávaj. PŽ pro odvod - 6 ks 1350x1000</t>
  </si>
  <si>
    <t>Pol5</t>
  </si>
  <si>
    <t>Spojovací, těsnící materiál a montážní materiál</t>
  </si>
  <si>
    <t>Pol1</t>
  </si>
  <si>
    <t>Protidešťová žaluzie 900x600 pozink s nástřikem RAL</t>
  </si>
  <si>
    <t>modrá dle st. DPO včetně upevňovacího rámu;  + síto proti ptactvu.  (žaluzie na míru, Fo=cca 0,45 m2)</t>
  </si>
  <si>
    <t>Pol6</t>
  </si>
  <si>
    <t>Reg. klapka – FeZn 900x600  mm</t>
  </si>
  <si>
    <t>s pozedním rámem + servo 230 V  otevřeno/zavřeno – bez havar. funkce;  – sig. jedné polohy. (např. typ Mandík  typ 900x600  x.46)</t>
  </si>
  <si>
    <t>3011</t>
  </si>
  <si>
    <t>Pol7</t>
  </si>
  <si>
    <t>Např ventilátor HXTR/4-315 IP44, tmax=70oC</t>
  </si>
  <si>
    <t>(štěnový axiální - standard Elektrodesign); QL= 1500 m3/h, pext,st=60 Pa; N=0,150 kW/3x400V zapojení do D; Lp=53 dB(A) v 1,5 m na straně sání</t>
  </si>
  <si>
    <t>Pol8</t>
  </si>
  <si>
    <t>Gravitační plastová klapka</t>
  </si>
  <si>
    <t>na fásádu na výtlak vent. HXTR např. PER 315W</t>
  </si>
  <si>
    <t>Pol9</t>
  </si>
  <si>
    <t>Demontáž stávajících 2 kus</t>
  </si>
  <si>
    <t>sada</t>
  </si>
  <si>
    <t>ventilátor pro osazení nových - pos. 3.01.1.2</t>
  </si>
  <si>
    <t>3012</t>
  </si>
  <si>
    <t>Pol11</t>
  </si>
  <si>
    <t>Náklady na dopravu</t>
  </si>
  <si>
    <t>kpl</t>
  </si>
  <si>
    <t>1910736920</t>
  </si>
  <si>
    <t>3013</t>
  </si>
  <si>
    <t>Pol12</t>
  </si>
  <si>
    <t>Doplňkové náklady</t>
  </si>
  <si>
    <t>716300951</t>
  </si>
  <si>
    <t>PS 1 - Společná část</t>
  </si>
  <si>
    <t>D1 - Zajištění provizorního napájení v R22</t>
  </si>
  <si>
    <t>D2 - Ostatní materiál</t>
  </si>
  <si>
    <t>D3 - Doplnění stávající zemnící sítě a hromosvod</t>
  </si>
  <si>
    <t>D4 - Kabelové lávky a podpěrné konstrukce kabelů</t>
  </si>
  <si>
    <t>D5 - Kabelové kanály v 1.PP pro ovládací okruhy a elektroinstalaci</t>
  </si>
  <si>
    <t>D6 - Vodiče hlavního pospojování ochranného uzemnění v 1.PP</t>
  </si>
  <si>
    <t>D7 - Připojení pomocného zemniče k DMX</t>
  </si>
  <si>
    <t>D8 - Ochranné a pracovní pomůcky:</t>
  </si>
  <si>
    <t>Pol19</t>
  </si>
  <si>
    <t>Kabel 22-AXEKVCEY 1x95mm2, včetně montáže</t>
  </si>
  <si>
    <t>Pol20</t>
  </si>
  <si>
    <t>Vnitřní koncovka s okem pro jednožilový kabel, pro napětí 12,7/22 kV pro průřez jádra 50-150mm2, včetně montáže</t>
  </si>
  <si>
    <t>Pol21</t>
  </si>
  <si>
    <t>Izolační přepážka 2100x1250, včetně montáže</t>
  </si>
  <si>
    <t>Pol22</t>
  </si>
  <si>
    <t>Ptastový kabelový žlab 100x100 s víkem, včetně montáže</t>
  </si>
  <si>
    <t>Pol23</t>
  </si>
  <si>
    <t>Dielektrický koberec, včetně montáže</t>
  </si>
  <si>
    <t>Pol24</t>
  </si>
  <si>
    <t>Protipožární výplň otvorů vodorovných kontrukcí, včetně montáže</t>
  </si>
  <si>
    <t>Pol25</t>
  </si>
  <si>
    <t>Protipožární výplň otvorů svislých kontrukcí, včetně montáže</t>
  </si>
  <si>
    <t>Pol26</t>
  </si>
  <si>
    <t>Svorka hromosvodová křížová (SK), včetně montáže</t>
  </si>
  <si>
    <t>Pol27</t>
  </si>
  <si>
    <t>Svorka hromosvodová okapová (SO), včetně montáže</t>
  </si>
  <si>
    <t>Pol28</t>
  </si>
  <si>
    <t>Svorka hromosvodová spojovací (SS), včetně montáže</t>
  </si>
  <si>
    <t>Pol29</t>
  </si>
  <si>
    <t>Svorka k jímací tyči (SJ), včetně montáže</t>
  </si>
  <si>
    <t>Pol30</t>
  </si>
  <si>
    <t>Svorka zkušební - drát-pásek, včetně montáže, označovací štítku a mechanické  ochrany</t>
  </si>
  <si>
    <t>Pol31</t>
  </si>
  <si>
    <t>Svorka připojovací (SP), včetně montáže</t>
  </si>
  <si>
    <t>Pol32</t>
  </si>
  <si>
    <t>Jímací tyč délky 2 m vč. podstavce na plochou střechu, včetně montáže</t>
  </si>
  <si>
    <t>Pol33</t>
  </si>
  <si>
    <t>Drát AlMgSi na podpěrách prům. 8 mm, včetně montáže</t>
  </si>
  <si>
    <t>Pol34</t>
  </si>
  <si>
    <t>Podpěra na plochou střechu pro drát AlMgSi prům. 8 mm, včetně montáže</t>
  </si>
  <si>
    <t>Pol35</t>
  </si>
  <si>
    <t>Podpěra pro svodové vedení pro drát AlMgSi prům. 8 mm, včetně vrutu s hmoždinkou, včetně montáže</t>
  </si>
  <si>
    <t>Pol36</t>
  </si>
  <si>
    <t>Svorka pro spojení pásku FeZn, SR02</t>
  </si>
  <si>
    <t>Pol37</t>
  </si>
  <si>
    <t>Svorka pro spojení pásku FeZn a drátu prům 8 mm, SR03</t>
  </si>
  <si>
    <t>Pol38</t>
  </si>
  <si>
    <t>Štítek zkušební svorky s označením čísla svodu, včetně montáže</t>
  </si>
  <si>
    <t>Pol39</t>
  </si>
  <si>
    <t>Pásek FeZn 30 x 4 mm volně ve výkopu, včetně montáže</t>
  </si>
  <si>
    <t>Pol40</t>
  </si>
  <si>
    <t>Zemnící tyč délky 2 m vč. Svorky, včetně montáže</t>
  </si>
  <si>
    <t>Pol41</t>
  </si>
  <si>
    <t>Protikorozní ochrana svodu, včetně montáže</t>
  </si>
  <si>
    <t>Pol42</t>
  </si>
  <si>
    <t>Demontáž stávajícího hromosvodu</t>
  </si>
  <si>
    <t>Pol43</t>
  </si>
  <si>
    <t>Demontáž ocelového stožárku na zvýšené části střechy</t>
  </si>
  <si>
    <t>Pol44</t>
  </si>
  <si>
    <t>Kabelová lávka šířky 400 mm, pozink, včetně montáže</t>
  </si>
  <si>
    <t>Pol45</t>
  </si>
  <si>
    <t>Stojna kabelové lávky, délka 2 m, včetně montáže</t>
  </si>
  <si>
    <t>Pol46</t>
  </si>
  <si>
    <t>Výložník, šířka 400 mm, včetně montáže</t>
  </si>
  <si>
    <t>Pol47</t>
  </si>
  <si>
    <t>Konzola svislá jednoduchá, včetně montáže</t>
  </si>
  <si>
    <t>Pol48</t>
  </si>
  <si>
    <t>Ocelový konstrukční materiál, včetně montáže</t>
  </si>
  <si>
    <t>Pol49</t>
  </si>
  <si>
    <t>Kotevní a spojovací materiál, včetně montáže</t>
  </si>
  <si>
    <t>Pol50</t>
  </si>
  <si>
    <t>Kabelové špalky, nebo ekvival. úchytný materiál kabelů, včetně montáže</t>
  </si>
  <si>
    <t>Pol51</t>
  </si>
  <si>
    <t>Kabel. žlab MARS 250/100mm , včetně montáže</t>
  </si>
  <si>
    <t>Pol52</t>
  </si>
  <si>
    <t>Spojka 250mm , včetně montáže</t>
  </si>
  <si>
    <t>Pol53</t>
  </si>
  <si>
    <t>Koleno 250mm/90st , včetně montáže</t>
  </si>
  <si>
    <t>Pol54</t>
  </si>
  <si>
    <t>T kus 250/250mm, včetně montáže</t>
  </si>
  <si>
    <t>Pol55</t>
  </si>
  <si>
    <t>Nosník 250mm, včetně montáže</t>
  </si>
  <si>
    <t>Pol56</t>
  </si>
  <si>
    <t>Pol57</t>
  </si>
  <si>
    <t>Zemnící pásek FeZn 30x4 , včetně montáže</t>
  </si>
  <si>
    <t>Pol58</t>
  </si>
  <si>
    <t>Podpěra vedení PV 44, včetně montáže</t>
  </si>
  <si>
    <t>Pol59</t>
  </si>
  <si>
    <t>Svorka pro pospoj. SR 02 , včetně montáže</t>
  </si>
  <si>
    <t>Pol60</t>
  </si>
  <si>
    <t>Svorka zkušební SZ</t>
  </si>
  <si>
    <t>Pol61</t>
  </si>
  <si>
    <t>Barva syntetická email zelený, včetně montáže</t>
  </si>
  <si>
    <t>Pol62</t>
  </si>
  <si>
    <t>Barva syntetická email žlutý, včetně montáže</t>
  </si>
  <si>
    <t>Pol63</t>
  </si>
  <si>
    <t>Vodič NYY 25 mm,  zž, včetně montáže</t>
  </si>
  <si>
    <t>Pol64</t>
  </si>
  <si>
    <t>Chránička KOPOFLEX KF09040, včetně montáže</t>
  </si>
  <si>
    <t>Pol65</t>
  </si>
  <si>
    <t>Zemnící tyč délky 2 m, včetně montáže</t>
  </si>
  <si>
    <t>Pol66</t>
  </si>
  <si>
    <t>Výstražná folie do výkopu, včetně montáže</t>
  </si>
  <si>
    <t>Pol67</t>
  </si>
  <si>
    <t>Pomocný materiál</t>
  </si>
  <si>
    <t>Pol68</t>
  </si>
  <si>
    <t>Zkratovací souprava pro trafostanice 25kV, 15kA</t>
  </si>
  <si>
    <t>Pol69</t>
  </si>
  <si>
    <t>Zkratovací souprava 70mm2, 6 vývodů, pro GU1-3 a R06</t>
  </si>
  <si>
    <t>Pol70</t>
  </si>
  <si>
    <t>Vypínací tyč 1kV, 0,5m</t>
  </si>
  <si>
    <t>Pol71</t>
  </si>
  <si>
    <t>Demontáže</t>
  </si>
  <si>
    <t>hod.</t>
  </si>
  <si>
    <t>Pol72</t>
  </si>
  <si>
    <t>Výchozí revize (provizorní rozvaděč, trakční kabely)</t>
  </si>
  <si>
    <t>PS 2 - Rozvodna 22 kV</t>
  </si>
  <si>
    <t>D1 - 1. Rozvodna 22kV v 1.PP</t>
  </si>
  <si>
    <t xml:space="preserve">    D2 - Kobky přívodů K1, K2</t>
  </si>
  <si>
    <t xml:space="preserve">    D3 - Úpravy stěn a konstrukcí kobek 1.PP:</t>
  </si>
  <si>
    <t xml:space="preserve">    D4 - Subdodávky:</t>
  </si>
  <si>
    <t>D5 - 2. Rozvodna 22kV v 1.NP (K1-K9)</t>
  </si>
  <si>
    <t xml:space="preserve">    D6 - Hlavní přípojnice</t>
  </si>
  <si>
    <t xml:space="preserve">    D7 - Kobky přívodu K1, K2</t>
  </si>
  <si>
    <t xml:space="preserve">    D8 - Kobky vývodů na trakční transformátory K3, 5, 7</t>
  </si>
  <si>
    <t xml:space="preserve">    D9 - Kobka TVS K8</t>
  </si>
  <si>
    <t xml:space="preserve">    D10 - Kobky rezervní K4, 6</t>
  </si>
  <si>
    <t xml:space="preserve">    D11 - Kobka měření K9</t>
  </si>
  <si>
    <t xml:space="preserve">    D12 - Úpravy stěn a konstrukcí kobek K1-K9</t>
  </si>
  <si>
    <t xml:space="preserve">    D13 - Kabeláž</t>
  </si>
  <si>
    <t>Pol73</t>
  </si>
  <si>
    <t>Demontáž stávající výstroje kobek</t>
  </si>
  <si>
    <t>Pol74</t>
  </si>
  <si>
    <t>Odpojovač 25kV, 630A s uzemňovačem dole, vč. signalizace, pól. rozteč 275, vč. montáže</t>
  </si>
  <si>
    <t>Pol75</t>
  </si>
  <si>
    <t>Ruční pohon odpojovače, vč. montáže</t>
  </si>
  <si>
    <t>Pol76</t>
  </si>
  <si>
    <t>Ruční pohon uzemňovače,  vč. montáže</t>
  </si>
  <si>
    <t>Pol77</t>
  </si>
  <si>
    <t>Táhlo odpojovače/uzemńovače,  vč. montáže</t>
  </si>
  <si>
    <t>Pol78</t>
  </si>
  <si>
    <t>Vnitřrní kabelová koncovka 12,7/22kV, 50-150mm2, vč. ok, pro jednožilové kabely, vč. montáže</t>
  </si>
  <si>
    <t>Pol79</t>
  </si>
  <si>
    <t>Omezovač přepětí 24kV, vč. montáže</t>
  </si>
  <si>
    <t>Pol80</t>
  </si>
  <si>
    <t>Al pásovina 40x5      0,54 kg/m, vč. montáže</t>
  </si>
  <si>
    <t>Pol81</t>
  </si>
  <si>
    <t>Spojovací, úchytný materiál</t>
  </si>
  <si>
    <t>Pol82</t>
  </si>
  <si>
    <t>Ocelový konstrukční materiál, vč. zpracování a uložení</t>
  </si>
  <si>
    <t>Pol83</t>
  </si>
  <si>
    <t>Pomocný materiál (Instalační lišty, kabeláž vnějších spojů), vč. uložení a osazení</t>
  </si>
  <si>
    <t>Pol84</t>
  </si>
  <si>
    <t>Bezpečnostní tabulka - Trojkombinace - vysoké napětí, vč. montáže</t>
  </si>
  <si>
    <t>Pol85</t>
  </si>
  <si>
    <t>Bezpečnostní tabulka - Vysoké napětí, životu nebezpečno, vč. montáže</t>
  </si>
  <si>
    <t>Pol86</t>
  </si>
  <si>
    <t>Bezpečnostní tabulka - Pozor! Zpětný proud, vč. montáže</t>
  </si>
  <si>
    <t>Pol87</t>
  </si>
  <si>
    <t>Email syntetický univerzální oranžový, vč. aplikace</t>
  </si>
  <si>
    <t>Pol88</t>
  </si>
  <si>
    <t>Primalex plus, vč. aplikace</t>
  </si>
  <si>
    <t>Pol89</t>
  </si>
  <si>
    <t>Barva syntetická základní šedá, vč. aplikace</t>
  </si>
  <si>
    <t>Pol90</t>
  </si>
  <si>
    <t>Email syntetický univerzální šedý, vč. aplikace</t>
  </si>
  <si>
    <t>Pol91</t>
  </si>
  <si>
    <t>Zhotovení předních sítových dveří kobek v 1.PP a jejich osazení</t>
  </si>
  <si>
    <t>Pol92</t>
  </si>
  <si>
    <t>Zhotovení kabelových roštů a krytů přívodních/vývodních kabelů</t>
  </si>
  <si>
    <t>Pol93</t>
  </si>
  <si>
    <t>Vnitřní izolátor pryskyřicový 24kV, 4kN, vč. montáže</t>
  </si>
  <si>
    <t>Pol94</t>
  </si>
  <si>
    <t>Al pásovina 40/10, vč. montáže</t>
  </si>
  <si>
    <t>Pol95</t>
  </si>
  <si>
    <t>Ocelový konstruční materiál, vč. zpracování a uložení</t>
  </si>
  <si>
    <t>Pol96</t>
  </si>
  <si>
    <t>Barva syntetická šedá, vč. aplikace</t>
  </si>
  <si>
    <t>Pol97</t>
  </si>
  <si>
    <t>Pol98</t>
  </si>
  <si>
    <t>Ředidlo olejo-syntetické k nanášení štětcem</t>
  </si>
  <si>
    <t>Pol99</t>
  </si>
  <si>
    <t>Pomocný instalační, spojovací a kotevní materiál, vč. uložení a osazení</t>
  </si>
  <si>
    <t>Pol100</t>
  </si>
  <si>
    <t>Demontáž stávající výstroje, stropu kobek a průchodek</t>
  </si>
  <si>
    <t>Pol101</t>
  </si>
  <si>
    <t>Výkonový vypínač  24kV/630A na podvozku do kobky, pól. rozteč 275mm,</t>
  </si>
  <si>
    <t>zapínací, vypínací, podpěťová spoušť s možností mech. odstavení, pohon střádače 24V DC,  vč. montáže</t>
  </si>
  <si>
    <t>Pol102</t>
  </si>
  <si>
    <t>Odpojovač 25kV, 630A, vč. signalizace, pól. rozteč 275, vč. montáže</t>
  </si>
  <si>
    <t>Pol103</t>
  </si>
  <si>
    <t>Ruční pohon odpojovače,  vč. montáže</t>
  </si>
  <si>
    <t>Pol104</t>
  </si>
  <si>
    <t>Přístr. transf. proudu 150/5/5A 10/10VA 0,5FS5/5P10, 25kV,  vč. montáže</t>
  </si>
  <si>
    <t>Pol105</t>
  </si>
  <si>
    <t>Přístr. transf. napětí 22000/?3V/100/?3V/100/?3V, 0.5/6P, 10/50VA, 1pól. iz.,  vč. Montáže</t>
  </si>
  <si>
    <t>Pol106</t>
  </si>
  <si>
    <t>Kabel 22-AXEKVCEY 95mm2,  vč. montáže</t>
  </si>
  <si>
    <t>Pol107</t>
  </si>
  <si>
    <t>Vnitřrní kabelová koncovka 12,7/22kV, 50-150mm2, vč. ok, pro jednožilové kabely,  vč. montáže</t>
  </si>
  <si>
    <t>Pol108</t>
  </si>
  <si>
    <t>Al pásoivina 40/5, vč. montáže</t>
  </si>
  <si>
    <t>Pol109</t>
  </si>
  <si>
    <t>Kulový zkratový bod přímý,  vč. montáže</t>
  </si>
  <si>
    <t>Pol110</t>
  </si>
  <si>
    <t>Pružná spojka 40/10,  vč. montáže</t>
  </si>
  <si>
    <t>Pol111</t>
  </si>
  <si>
    <t>Bezpečnostní tabulka - Trojkombinace - vysoké napětí, životu nebezpečno, vč. montáže</t>
  </si>
  <si>
    <t>Pol112</t>
  </si>
  <si>
    <t>Pol113</t>
  </si>
  <si>
    <t>Nadproudová ochrana AT31DX  5/10A, 24V DC, vč. osazení</t>
  </si>
  <si>
    <t>Pol114</t>
  </si>
  <si>
    <t>Rozvaděčový měřící přístroj  150/5A, 0-200A, vč. osazení</t>
  </si>
  <si>
    <t>Pol115</t>
  </si>
  <si>
    <t>Rozvaděčový měřící přístroj  22000/100V, 0-22000, vč. osazení</t>
  </si>
  <si>
    <t>Pol116</t>
  </si>
  <si>
    <t>Protipožární přepážka,  vč. Montáže</t>
  </si>
  <si>
    <t>Pol117</t>
  </si>
  <si>
    <t>Jistič třípólový, 1A, 230/400V AC, 220V DC, char. C, včetně montáže</t>
  </si>
  <si>
    <t>Pol118</t>
  </si>
  <si>
    <t>Jistič dvoupólový, 4A, 230/400V AC, 220V DC, char. C, včetně montáže</t>
  </si>
  <si>
    <t>Pol119</t>
  </si>
  <si>
    <t>Jistič dvoupólový, 8A, 230/400V AC, 220V DC, char. C, včetně montáže</t>
  </si>
  <si>
    <t>Pol120</t>
  </si>
  <si>
    <t>Relé, 2 PK, cívka 60V AC, 10A, včetně patice, včetně montáže</t>
  </si>
  <si>
    <t>Pol121</t>
  </si>
  <si>
    <t>Relé, 4 PK, cívka 24V DC, 7A, včetně patice, včetně montáže</t>
  </si>
  <si>
    <t>Pol122</t>
  </si>
  <si>
    <t>Relé, 2 PK, cívka 24V DC, 8A, včetně patice, včetně montáže</t>
  </si>
  <si>
    <t>Pol123</t>
  </si>
  <si>
    <t>Relé multifunkční časové, 3 PK, cívka 24V DC, 8A, provedení na lištu DIN, 1-modulové, včetně montáže</t>
  </si>
  <si>
    <t>Pol124</t>
  </si>
  <si>
    <t>Rezistor tlumící 22R / 450W, včetně montáže</t>
  </si>
  <si>
    <t>Pol125</t>
  </si>
  <si>
    <t>Dioda 1N4007 1000V/1A , včetně montáže</t>
  </si>
  <si>
    <t>Pol126</t>
  </si>
  <si>
    <t>Vačkový spínač VSN16-1102-B4-Z-PNC-Sxxx-NSC, včetně montáže</t>
  </si>
  <si>
    <t>Pol127</t>
  </si>
  <si>
    <t>Tlačítko zelené, 2 ZK, 1A, 24V DC, montáž do dveří, průměr 22 mm, včetně montáže</t>
  </si>
  <si>
    <t>Pol128</t>
  </si>
  <si>
    <t>Tlačítko bílé, 2 ZK, 1A, 24V DC, montáž do dveří, průměr 22 mm, včetně montáže</t>
  </si>
  <si>
    <t>Pol129</t>
  </si>
  <si>
    <t>Signálka zelená, 24V DC, montáž do dveří, průměr 22 mm, včetně montáže</t>
  </si>
  <si>
    <t>Pol130</t>
  </si>
  <si>
    <t>Signálka bílá, 24V DC, montáž do dveří, průměr 22 mm, včetně montáže</t>
  </si>
  <si>
    <t>Pol131</t>
  </si>
  <si>
    <t>Signálka žlutá, 24V DC, montáž do dveří, průměr 22 mm, včetně montáže</t>
  </si>
  <si>
    <t>Pol132</t>
  </si>
  <si>
    <t>Signálka rudá, 24V DC, montáž do dveří, průměr 22 mm, včetně montáže</t>
  </si>
  <si>
    <t>Pol133</t>
  </si>
  <si>
    <t>Svorka řadová, 800V, 24A, pro průřez kabelu  0,5 - 4 mm2  ,včetně montáže</t>
  </si>
  <si>
    <t>Pol134</t>
  </si>
  <si>
    <t>Svorka řadová můstková, rozpojitelná, 800V, 24A, pro průřez kabelu  0,5 - 4 mm2 , včetně montáže</t>
  </si>
  <si>
    <t>Pol135</t>
  </si>
  <si>
    <t>Svorka řadová, 800V, 41A, pro průřez kabelu  0,5 - 10 mm2 , včetně montáže</t>
  </si>
  <si>
    <t>Pol136</t>
  </si>
  <si>
    <t>Pomocný materiál (vybavení přístrojového panelu, kabeláž  vnějších spojů)</t>
  </si>
  <si>
    <t>zapínací, vypínací, podpěťová spoušť s možností mech. odstavení, pohon střádače 24V DC, vč. montáže</t>
  </si>
  <si>
    <t>Pol137</t>
  </si>
  <si>
    <t>Táhlo odpojovače/uzemńovače, vč. montáže</t>
  </si>
  <si>
    <t>Pol138</t>
  </si>
  <si>
    <t>Přístr. transf. proudu 50/5/5A 10/10VA 0,5FS5/5P10, 25kV, , vč. montáže</t>
  </si>
  <si>
    <t>Pol139</t>
  </si>
  <si>
    <t>Kabelová příchytka SONAP pro 22-AXEKVCEY 70mm2,  vč. Montáže</t>
  </si>
  <si>
    <t>Pol140</t>
  </si>
  <si>
    <t>Kulový zkratový bod přímý, vč. montáže</t>
  </si>
  <si>
    <t>Pol141</t>
  </si>
  <si>
    <t>Pružná spojka 40/10, vč. montáže</t>
  </si>
  <si>
    <t>Pol142</t>
  </si>
  <si>
    <t>Bezpečnostní tabulka - Pozor! Zpětný proud, vč montáže</t>
  </si>
  <si>
    <t>Pol143</t>
  </si>
  <si>
    <t>Pol144</t>
  </si>
  <si>
    <t>Pol145</t>
  </si>
  <si>
    <t>Nadproudové mžikové relé A15 5/10A, včetně montáže</t>
  </si>
  <si>
    <t>Pol146</t>
  </si>
  <si>
    <t>Rozvaděčový měřící přístroj  50/5A, 0-50A, vč. osazení</t>
  </si>
  <si>
    <t>Pol147</t>
  </si>
  <si>
    <t>Relé, 2 ZK, cívka 24V DC, 16A DC zátěže, včetně patice, včetně montáže</t>
  </si>
  <si>
    <t>Pol148</t>
  </si>
  <si>
    <t>Relé hlídací napěťové, 1 PK, 6-30V DC, provedení na lištu DIN, 1-modulové, včetně montáže</t>
  </si>
  <si>
    <t>Pol149</t>
  </si>
  <si>
    <t>Svorka řadová, 800V, 24A, pro průřez kabelu  0,5 - 4 mm2, včetně montáže</t>
  </si>
  <si>
    <t>Pol150</t>
  </si>
  <si>
    <t>Pol151</t>
  </si>
  <si>
    <t>Transformátor suchý, 22/0,4kV, 100kVA, Yzn1, uk=6%, vč. montáže</t>
  </si>
  <si>
    <t>Pol152</t>
  </si>
  <si>
    <t>Vnitřní pojistkový spodek 25kV, pólová rozteč 275mm, signalizace vybaveni pojistky, vč. montáže</t>
  </si>
  <si>
    <t>Pol153</t>
  </si>
  <si>
    <t>Pojistka 25kV, 10A, s vybavováním, vč. osazení</t>
  </si>
  <si>
    <t>Pol154</t>
  </si>
  <si>
    <t>Bezpečnostní tabulka - Pozor! Zpětný proud, vč. Montáže</t>
  </si>
  <si>
    <t>Pol155</t>
  </si>
  <si>
    <t>Protipožární přepážka,  vč. montáže</t>
  </si>
  <si>
    <t>Pol156</t>
  </si>
  <si>
    <t>Přístroj pro hlídání teploty, 24V DC, včetně senzorů pro TVS , včetně montáže</t>
  </si>
  <si>
    <t>Pol157</t>
  </si>
  <si>
    <t>294</t>
  </si>
  <si>
    <t>296</t>
  </si>
  <si>
    <t>298</t>
  </si>
  <si>
    <t>300</t>
  </si>
  <si>
    <t>302</t>
  </si>
  <si>
    <t>304</t>
  </si>
  <si>
    <t>306</t>
  </si>
  <si>
    <t>308</t>
  </si>
  <si>
    <t>310</t>
  </si>
  <si>
    <t>Pol158</t>
  </si>
  <si>
    <t>312</t>
  </si>
  <si>
    <t>314</t>
  </si>
  <si>
    <t>316</t>
  </si>
  <si>
    <t>Pol159</t>
  </si>
  <si>
    <t>Táhlo odpojovače/uzemńovače vč. montáže</t>
  </si>
  <si>
    <t>318</t>
  </si>
  <si>
    <t>Pol160</t>
  </si>
  <si>
    <t>Přístr. transf. proudu 40/5A 10VA 0,5S FS5, 25kV vč. montáže</t>
  </si>
  <si>
    <t>320</t>
  </si>
  <si>
    <t>Pol161</t>
  </si>
  <si>
    <t>Přístr. transf. napětí 22000/?3V/100/?3V/100/?3V/100/3V, 0.5/0,5/6P, 10/10/50VA, 1pól. iz. vč. montáže</t>
  </si>
  <si>
    <t>322</t>
  </si>
  <si>
    <t>Pol162</t>
  </si>
  <si>
    <t>Vnitřní pojistkový spodek 25kV, pólová rozteč 275mm, signalizace vybaveni pojistky vč. montáže</t>
  </si>
  <si>
    <t>324</t>
  </si>
  <si>
    <t>Pol163</t>
  </si>
  <si>
    <t>Pojistka 25kV, 2A, s vybavováním vč. osazení</t>
  </si>
  <si>
    <t>326</t>
  </si>
  <si>
    <t>328</t>
  </si>
  <si>
    <t>Pol164</t>
  </si>
  <si>
    <t>Kulový zkratový bod přímý vč. montáže</t>
  </si>
  <si>
    <t>330</t>
  </si>
  <si>
    <t>Pol165</t>
  </si>
  <si>
    <t>Pružná spojka 40/10 vč. montáže</t>
  </si>
  <si>
    <t>332</t>
  </si>
  <si>
    <t>334</t>
  </si>
  <si>
    <t>336</t>
  </si>
  <si>
    <t>338</t>
  </si>
  <si>
    <t>340</t>
  </si>
  <si>
    <t>342</t>
  </si>
  <si>
    <t>344</t>
  </si>
  <si>
    <t>346</t>
  </si>
  <si>
    <t>348</t>
  </si>
  <si>
    <t>350</t>
  </si>
  <si>
    <t>352</t>
  </si>
  <si>
    <t>354</t>
  </si>
  <si>
    <t>356</t>
  </si>
  <si>
    <t>358</t>
  </si>
  <si>
    <t>Pol166</t>
  </si>
  <si>
    <t>Převodník střídavého napětí, 110V/10V, včetně montáže</t>
  </si>
  <si>
    <t>360</t>
  </si>
  <si>
    <t>Pol167</t>
  </si>
  <si>
    <t>Rezistor tlumící 22R / 450W , včetně montáže</t>
  </si>
  <si>
    <t>362</t>
  </si>
  <si>
    <t>364</t>
  </si>
  <si>
    <t>366</t>
  </si>
  <si>
    <t>368</t>
  </si>
  <si>
    <t>370</t>
  </si>
  <si>
    <t>Pol168</t>
  </si>
  <si>
    <t>372</t>
  </si>
  <si>
    <t>Pol169</t>
  </si>
  <si>
    <t>Zapojení do stávající skříňě měření SM2 vč. optooddělovače GOU6, dle podmínek ČEZ Distribuce</t>
  </si>
  <si>
    <t>h</t>
  </si>
  <si>
    <t>374</t>
  </si>
  <si>
    <t>001</t>
  </si>
  <si>
    <t>Modem se sériovým rozhranim s přenosem dat přes LTE</t>
  </si>
  <si>
    <t>-1215187573</t>
  </si>
  <si>
    <t>376</t>
  </si>
  <si>
    <t>378</t>
  </si>
  <si>
    <t>380</t>
  </si>
  <si>
    <t>Pol170</t>
  </si>
  <si>
    <t>Kabel AXEKVCEY 70mm2 včetně montáže</t>
  </si>
  <si>
    <t>382</t>
  </si>
  <si>
    <t>Pol171</t>
  </si>
  <si>
    <t>Vnitřrní kabelová koncovka 12,7/22kV, 50-150mm2, vč. ok, pro jednožilové kabely včetně montáže</t>
  </si>
  <si>
    <t>384</t>
  </si>
  <si>
    <t>Pol172</t>
  </si>
  <si>
    <t>Kabel 110CY 25x1,0 včetně montáže</t>
  </si>
  <si>
    <t>386</t>
  </si>
  <si>
    <t>Pol173</t>
  </si>
  <si>
    <t>Kabel CYKCY-O 4x2,5 včetně montáže</t>
  </si>
  <si>
    <t>388</t>
  </si>
  <si>
    <t>Pol174</t>
  </si>
  <si>
    <t>Kabel CYKCY-O 4x4 včetně montáže</t>
  </si>
  <si>
    <t>390</t>
  </si>
  <si>
    <t>Pol175</t>
  </si>
  <si>
    <t>Kabel JYTY-O 14x1 včetně montáže</t>
  </si>
  <si>
    <t>392</t>
  </si>
  <si>
    <t>Pol176</t>
  </si>
  <si>
    <t>Kabel JYTY-O 2x1 včetně montáže</t>
  </si>
  <si>
    <t>394</t>
  </si>
  <si>
    <t>Pol177</t>
  </si>
  <si>
    <t>Kabel JYTY-O 3x1 včetně montáže</t>
  </si>
  <si>
    <t>396</t>
  </si>
  <si>
    <t>Pol178</t>
  </si>
  <si>
    <t>Kabel JYTY-O 4x1 včetně montáže</t>
  </si>
  <si>
    <t>398</t>
  </si>
  <si>
    <t>Pol179</t>
  </si>
  <si>
    <t>Kabel JYTY-O 7x1 včetně montáže</t>
  </si>
  <si>
    <t>400</t>
  </si>
  <si>
    <t>Pol180</t>
  </si>
  <si>
    <t>Elektroinstalační lišty včetně montáže</t>
  </si>
  <si>
    <t>402</t>
  </si>
  <si>
    <t>Pol181</t>
  </si>
  <si>
    <t>Elektroinstalační trubky průměr 16 mm včetně montáže</t>
  </si>
  <si>
    <t>404</t>
  </si>
  <si>
    <t>Pol182</t>
  </si>
  <si>
    <t>Zhotovení předních dveří kobek, vč. osazení</t>
  </si>
  <si>
    <t>406</t>
  </si>
  <si>
    <t>Pol183</t>
  </si>
  <si>
    <t>Zhotovení horního krytu kobek, vč. osazení</t>
  </si>
  <si>
    <t>408</t>
  </si>
  <si>
    <t>Pol184</t>
  </si>
  <si>
    <t>Zhotovení nosné konstrukce přístrojové části, vč. osazení</t>
  </si>
  <si>
    <t>410</t>
  </si>
  <si>
    <t>Pol185</t>
  </si>
  <si>
    <t>Zhotovení přístrojového panelu, vč. osazení, zapojení a montáže</t>
  </si>
  <si>
    <t>412</t>
  </si>
  <si>
    <t>414</t>
  </si>
  <si>
    <t>Pol186</t>
  </si>
  <si>
    <t>Napěťové zkoušky</t>
  </si>
  <si>
    <t>416</t>
  </si>
  <si>
    <t>Pol187</t>
  </si>
  <si>
    <t>Výchozí revize</t>
  </si>
  <si>
    <t>418</t>
  </si>
  <si>
    <t>Pol188</t>
  </si>
  <si>
    <t>Komplexní zkoušky</t>
  </si>
  <si>
    <t>420</t>
  </si>
  <si>
    <t>PS 3 - Stejnosměrné zařízení</t>
  </si>
  <si>
    <t>D1 - 1. Usměrňovací skupiny tramvajové části</t>
  </si>
  <si>
    <t>D2 - Kabeláž</t>
  </si>
  <si>
    <t>D3 - 2. Rozvaděč 0,6kV tramvajové části</t>
  </si>
  <si>
    <t>Pol270</t>
  </si>
  <si>
    <t>Trakční transformátor 22000/514V,  1100kVA,  Yd1,  uk=6%,  zatížitelnost  ve tř.  V dle ČSN EN 50 329, viz Specifikace hlavních komponent</t>
  </si>
  <si>
    <t>Pol271</t>
  </si>
  <si>
    <t>Rozvaděč GU1-3</t>
  </si>
  <si>
    <t>Pol272</t>
  </si>
  <si>
    <t>Kabel 3-CHBU 1x240 mm2 včetně montáže</t>
  </si>
  <si>
    <t>Pol273</t>
  </si>
  <si>
    <t>Lisovací kabelové oko se dvěmi otvory pro šroub pro Cu vodiče průřezu 240 mm2 včetně montáže</t>
  </si>
  <si>
    <t>Pol274</t>
  </si>
  <si>
    <t>Kabel CYKY-O 2x1,5 včetně montáže</t>
  </si>
  <si>
    <t>Pol275</t>
  </si>
  <si>
    <t>Kabel FTP Cat.5e  včetně montáže</t>
  </si>
  <si>
    <t>Pol276</t>
  </si>
  <si>
    <t>Kabel JYTY-O 19x1 včetně montáže</t>
  </si>
  <si>
    <t>Pol277</t>
  </si>
  <si>
    <t>Pol278</t>
  </si>
  <si>
    <t>Pol279</t>
  </si>
  <si>
    <t>Programové vybavení pro GU1- GU3</t>
  </si>
  <si>
    <t>Pol280</t>
  </si>
  <si>
    <t>Montáž technologie</t>
  </si>
  <si>
    <t>Pol281</t>
  </si>
  <si>
    <t>Napáječový rozvaděč - RU.N1-N9</t>
  </si>
  <si>
    <t>Pol282</t>
  </si>
  <si>
    <t>Napáječový rozvaděč - RU.P1</t>
  </si>
  <si>
    <t>Pol283</t>
  </si>
  <si>
    <t>Zpětný rozvaděč RUZ.P1 a RUZ.V1-2:</t>
  </si>
  <si>
    <t>Pol284</t>
  </si>
  <si>
    <t>Programové vybavení pro RU.N1-N14</t>
  </si>
  <si>
    <t>PS 4 - Vlastní spotřeba</t>
  </si>
  <si>
    <t>D1 - Dodávky</t>
  </si>
  <si>
    <t>Pol285</t>
  </si>
  <si>
    <t>Skříň R04/1</t>
  </si>
  <si>
    <t>Pol286</t>
  </si>
  <si>
    <t>Skříň R04/2</t>
  </si>
  <si>
    <t>Pol287</t>
  </si>
  <si>
    <t>Skříň R04/3</t>
  </si>
  <si>
    <t>Pol288</t>
  </si>
  <si>
    <t>Skříň R04/4</t>
  </si>
  <si>
    <t>Pol289</t>
  </si>
  <si>
    <t>Kabel CYKY-J 3x2,5 včetně montáže</t>
  </si>
  <si>
    <t>Pol290</t>
  </si>
  <si>
    <t>Kabel CYKY-J 3x1,5 včetně montáže</t>
  </si>
  <si>
    <t>Pol291</t>
  </si>
  <si>
    <t>Kabel CYKY-0 2x10 včetně montáže</t>
  </si>
  <si>
    <t>Pol292</t>
  </si>
  <si>
    <t>Kabel CYKY-0 2x6 včetně montáže</t>
  </si>
  <si>
    <t>PS 5 - Zařízení pro detekci požáru</t>
  </si>
  <si>
    <t>Pol189</t>
  </si>
  <si>
    <t>Analogová adresovatelná ústředna, 256 adres, včetně linkového a relé modulu a akumulátoru 7Ah, 24V, včetně montáže</t>
  </si>
  <si>
    <t>Pol190</t>
  </si>
  <si>
    <t>Hlásič kouře multisenzorový interaktivní, včetně patice, včetně montáže</t>
  </si>
  <si>
    <t>Pol191</t>
  </si>
  <si>
    <t>Kabel J-Y(St)Y 1x2x0,8mm, včetně montáže</t>
  </si>
  <si>
    <t>Pol192</t>
  </si>
  <si>
    <t>Pol193</t>
  </si>
  <si>
    <t>Pol194</t>
  </si>
  <si>
    <t>Oživení a nastavení</t>
  </si>
  <si>
    <t>Pol195</t>
  </si>
  <si>
    <t>Výchozí revize celého systému</t>
  </si>
  <si>
    <t>PS 6 - Dálkové ovládání a poruchová signalizace</t>
  </si>
  <si>
    <t>Pol196</t>
  </si>
  <si>
    <t>Skříň DMX</t>
  </si>
  <si>
    <t>Pol197</t>
  </si>
  <si>
    <t>Montáž a oživení</t>
  </si>
  <si>
    <t>Pol198</t>
  </si>
  <si>
    <t>Programové vybavení pro ovládací centrum Výškovice</t>
  </si>
  <si>
    <t>Pol199</t>
  </si>
  <si>
    <t>Úprava vizualizačních schémat na ovládacím centru Kolejní a EDDP</t>
  </si>
  <si>
    <t>PS 7 - Elektroinstalace</t>
  </si>
  <si>
    <t>D1 - Světelné okruhy 1.PP</t>
  </si>
  <si>
    <t>D2 - Světelné okruhy 1.NP:</t>
  </si>
  <si>
    <t>D3 - Náhradní osvětlení 1.PP</t>
  </si>
  <si>
    <t>D4 - Náhradní osvětlení 1.NP</t>
  </si>
  <si>
    <t>D5 - Zásuvkové okruhy 1.PP</t>
  </si>
  <si>
    <t>D6 - Zásuvkové okruhy 1.NP, ohřev TUV 1.PP</t>
  </si>
  <si>
    <t>D7 - Elektrické vytápění 1.NP, 1.PP</t>
  </si>
  <si>
    <t>D8 - Napojení vzduchotechniky</t>
  </si>
  <si>
    <t>Pol200</t>
  </si>
  <si>
    <t>Zářivkové svítidlo  2x58W, IP64 (napříkll. 2V58 Sokol-258-EP, 2x58W)</t>
  </si>
  <si>
    <t>Pol201</t>
  </si>
  <si>
    <t>Zářivkové svítidlo 1x58W, např. VIPET-II-PC-158-EP, 1x58W, IP66</t>
  </si>
  <si>
    <t>Pol202</t>
  </si>
  <si>
    <t>Vypínač č.1, nástěnné provedení</t>
  </si>
  <si>
    <t>Pol203</t>
  </si>
  <si>
    <t>Vypínač č.6, nástěnné provedení</t>
  </si>
  <si>
    <t>Pol204</t>
  </si>
  <si>
    <t>Kabel CYKY 3Jx1,5</t>
  </si>
  <si>
    <t>Pol205</t>
  </si>
  <si>
    <t>Kabel CYKY 3Ox1,5</t>
  </si>
  <si>
    <t>Pol206</t>
  </si>
  <si>
    <t>Kabel CYKY 2Ox1,5</t>
  </si>
  <si>
    <t>Pol207</t>
  </si>
  <si>
    <t>Ostatní drobný montážní materiál</t>
  </si>
  <si>
    <t>Pol208</t>
  </si>
  <si>
    <t>Zářivkové svítidlo 4x36W, IP65, mřížka napříkl.Hound4-436-EP</t>
  </si>
  <si>
    <t>Pol209</t>
  </si>
  <si>
    <t>Zářivkové svítidlo, např.2V36-SOKOL-236-EP, 2x36W, IP65</t>
  </si>
  <si>
    <t>Pol210</t>
  </si>
  <si>
    <t>Zářivkové svítidlo  VIPET-II-PC-236-EP, 2x36W, IP66</t>
  </si>
  <si>
    <t>Pol211</t>
  </si>
  <si>
    <t>Zářivkové svítidlo  2x58W, IP64 (napříkl. 2V58 Sokol-258-EP, 2x58W)</t>
  </si>
  <si>
    <t>Pol212</t>
  </si>
  <si>
    <t>LED svítidlo CORSO-LED-1850-4K, IP65</t>
  </si>
  <si>
    <t>Pol213</t>
  </si>
  <si>
    <t>Vypínač č.1-pod omítku vč.přístroj.krabice</t>
  </si>
  <si>
    <t>Pol214</t>
  </si>
  <si>
    <t>Vypínač č.6--pod omítku vč.přístroj.krabice</t>
  </si>
  <si>
    <t>Pol215</t>
  </si>
  <si>
    <t>Ocelové konstrukce pro zavěšení svítidel</t>
  </si>
  <si>
    <t>Pol216</t>
  </si>
  <si>
    <t>Pol217</t>
  </si>
  <si>
    <t>Nouzové svítidlo SVD-02WW24, 30LED, 24V</t>
  </si>
  <si>
    <t>Pol218</t>
  </si>
  <si>
    <t>Pol219</t>
  </si>
  <si>
    <t>Pol220</t>
  </si>
  <si>
    <t>Zásuvková skříň  ( např. ZSF 20101000.0/3958, 2x230V,16A, 400V/32A, 400V,16A</t>
  </si>
  <si>
    <t>Pol221</t>
  </si>
  <si>
    <t>Kabel CYKY 5Jx6</t>
  </si>
  <si>
    <t>Pol222</t>
  </si>
  <si>
    <t>Pol223</t>
  </si>
  <si>
    <t>Zásuvka 230V/16A, nástěnná</t>
  </si>
  <si>
    <t>Pol224</t>
  </si>
  <si>
    <t>Dvojzásuvka 230V/16A, pod omítkou</t>
  </si>
  <si>
    <t>Pol225</t>
  </si>
  <si>
    <t>Kabel CYKY 5Jx4</t>
  </si>
  <si>
    <t>Pol226</t>
  </si>
  <si>
    <t>Kabel CYKY 3Jx2,5</t>
  </si>
  <si>
    <t>Pol227</t>
  </si>
  <si>
    <t>Sporáková přípojka</t>
  </si>
  <si>
    <t>Pol228</t>
  </si>
  <si>
    <t>koncový dveřní spínač</t>
  </si>
  <si>
    <t>Pol229</t>
  </si>
  <si>
    <t>teplotní čidlo NS 710 vč. montáže</t>
  </si>
  <si>
    <t>Pol230</t>
  </si>
  <si>
    <t>CYY 6 mm2</t>
  </si>
  <si>
    <t>Pol231</t>
  </si>
  <si>
    <t>Pol232</t>
  </si>
  <si>
    <t>Konvektor např. ECOFLEX 2500W</t>
  </si>
  <si>
    <t>Pol233</t>
  </si>
  <si>
    <t>Sálavý kovektor např. 1500W, Solius (elektronická regulace )</t>
  </si>
  <si>
    <t>Pol234</t>
  </si>
  <si>
    <t>Havarijní tlačítko ve skřňce</t>
  </si>
  <si>
    <t>Pol235</t>
  </si>
  <si>
    <t>Termostat prostorový , IP20, rozsah teploty +5 až 35 st, napájení 230V např. Dufa  TP39</t>
  </si>
  <si>
    <t>Pol236</t>
  </si>
  <si>
    <t>Termostat prostorový 0 až +40 st., např. ZPA Ekorteg typ 61113</t>
  </si>
  <si>
    <t>Pol237</t>
  </si>
  <si>
    <t>Topný kabel samoregulační 30W/m příslušensvím (ukončovací sady )</t>
  </si>
  <si>
    <t>Pol238</t>
  </si>
  <si>
    <t>Termostat prostorový  -25 až +15 st., např. ZPA Ekorteg typ 61113, nast. +1 stupeň</t>
  </si>
  <si>
    <t>Pol239</t>
  </si>
  <si>
    <t>Požární ucpávky otvorů</t>
  </si>
  <si>
    <t>Pol240</t>
  </si>
  <si>
    <t>Kabel CYKY 3Jx4</t>
  </si>
  <si>
    <t>Pol241</t>
  </si>
  <si>
    <t>Kabel CYKY J 3x2,5</t>
  </si>
  <si>
    <t>Pol242</t>
  </si>
  <si>
    <t>Průraz zdivem do 60 cm</t>
  </si>
  <si>
    <t>Pol243</t>
  </si>
  <si>
    <t>Pol244</t>
  </si>
  <si>
    <t>Termostat prostorový  -25 až +15 st., např. ZPA Ekorteg typ 61113, nast. +10 stupňů</t>
  </si>
  <si>
    <t>Pol245</t>
  </si>
  <si>
    <t>Kabel CYTY  3Jx1,5</t>
  </si>
  <si>
    <t>Pol246</t>
  </si>
  <si>
    <t>Kabel CYKY 5Jx1,5</t>
  </si>
  <si>
    <t>Pol247</t>
  </si>
  <si>
    <t>Pol248</t>
  </si>
  <si>
    <t>Demontáž stávající elektroinstalace , rozvodů pro vzduchotechniku</t>
  </si>
  <si>
    <t>Pol249</t>
  </si>
  <si>
    <t>Výchozí revize elektroinstalace</t>
  </si>
  <si>
    <t>PS 8 - Kamerový systém</t>
  </si>
  <si>
    <t>Pol250</t>
  </si>
  <si>
    <t>IP kamera vnitřní, 4MP, 2.8mm, WDR 120dB, IR 30m, H.265,</t>
  </si>
  <si>
    <t>Pol251</t>
  </si>
  <si>
    <t>IP kamera venkovní, 4MP, 2.8mm, WDR 120dB, IR 30m, H.265(+), IP67</t>
  </si>
  <si>
    <t>Pol252</t>
  </si>
  <si>
    <t>NVR pro 16 IP kamer, až 12MP, HDMI, I/O, 3xHDD 4TB, 160/256Mbps</t>
  </si>
  <si>
    <t>Pol253</t>
  </si>
  <si>
    <t>Datový switch 24 portů, 10/100/1000, 16x, PoE</t>
  </si>
  <si>
    <t>Pol254</t>
  </si>
  <si>
    <t>Kabel FTP 4x2x0,5 Cat. 5e, 4pár, drát (stíněný)</t>
  </si>
  <si>
    <t>Pol255</t>
  </si>
  <si>
    <t>Žlab Mars 62/50</t>
  </si>
  <si>
    <t>Pol256</t>
  </si>
  <si>
    <t>Stínící kanál SK 40x20</t>
  </si>
  <si>
    <t>Pol257</t>
  </si>
  <si>
    <t>Patch cord FTP 1m, Cat.5e, RJ45-RJ45, LSZH</t>
  </si>
  <si>
    <t>Pol258</t>
  </si>
  <si>
    <t>Konektor 8p8c FTP drát RJ45, CAT.5e</t>
  </si>
  <si>
    <t>Pol259</t>
  </si>
  <si>
    <t>Datový rozvaděč stojanový, 19", 18U, 600x800</t>
  </si>
  <si>
    <t>Pol260</t>
  </si>
  <si>
    <t>Vent. jednotka, 19", 2x ventilátor,termostat,spodní-horní</t>
  </si>
  <si>
    <t>Pol261</t>
  </si>
  <si>
    <t>Rozvodný panel 8x230V s vaničkou, vypínač, 19", 2m, 1U</t>
  </si>
  <si>
    <t>Pol262</t>
  </si>
  <si>
    <t>UPS-2200VA, LCD 2200VA/1600W, 2U</t>
  </si>
  <si>
    <t>Pol263</t>
  </si>
  <si>
    <t>Vyvazovací panel 1U jednostranná plast. Lišta, 19"</t>
  </si>
  <si>
    <t>Pol264</t>
  </si>
  <si>
    <t>Patch panel 24 portů, modulární, vyvazovací lišta</t>
  </si>
  <si>
    <t>Pol265</t>
  </si>
  <si>
    <t>Polička 1U</t>
  </si>
  <si>
    <t>Pol266</t>
  </si>
  <si>
    <t>Záslepka pro modulární patch panel 24 portů</t>
  </si>
  <si>
    <t>Pol267</t>
  </si>
  <si>
    <t>Keystone RJ45, Cat.5e, FTP</t>
  </si>
  <si>
    <t>Pol268</t>
  </si>
  <si>
    <t>Požární ucpávka EI90</t>
  </si>
  <si>
    <t>Pol269</t>
  </si>
  <si>
    <t>VRN - Vedlejší rozpočtové náklady PS</t>
  </si>
  <si>
    <t>D1 - Vedlejší rozpočtové náklady PS</t>
  </si>
  <si>
    <t>Reklamní náklady</t>
  </si>
  <si>
    <t>Realizační dokumentace</t>
  </si>
  <si>
    <t>PD podle skutečného provedení</t>
  </si>
  <si>
    <t>Pol13</t>
  </si>
  <si>
    <t>Autorský dozor</t>
  </si>
  <si>
    <t>Pol14</t>
  </si>
  <si>
    <t>Zajištění dílčích revizí a dílčích průkazů způsobilosti náhradních provozů</t>
  </si>
  <si>
    <t>Pol15</t>
  </si>
  <si>
    <t>Měření EMC</t>
  </si>
  <si>
    <t>Pol16</t>
  </si>
  <si>
    <t>Celková revize, TP a Z, zajištění průkazu způsobilosti</t>
  </si>
  <si>
    <t>Pol17</t>
  </si>
  <si>
    <t>Zaměření stávajících sítí a nově položených sítí (geometrický plán )</t>
  </si>
  <si>
    <t>Pol18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</si>
</sst>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i/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6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1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1" fillId="0" borderId="4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0" borderId="5" xfId="0" applyFont="1" applyBorder="1" applyAlignment="1"/>
    <xf numFmtId="0" fontId="11" fillId="0" borderId="14" xfId="0" applyFont="1" applyBorder="1" applyAlignment="1"/>
    <xf numFmtId="166" fontId="11" fillId="0" borderId="0" xfId="0" applyNumberFormat="1" applyFont="1" applyBorder="1" applyAlignment="1"/>
    <xf numFmtId="166" fontId="11" fillId="0" borderId="15" xfId="0" applyNumberFormat="1" applyFont="1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4" fontId="26" fillId="5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15" fillId="2" borderId="0" xfId="1" applyFont="1" applyFill="1" applyAlignment="1" applyProtection="1">
      <alignment horizontal="center" vertical="center"/>
    </xf>
    <xf numFmtId="4" fontId="20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11" fillId="0" borderId="17" xfId="0" applyNumberFormat="1" applyFont="1" applyBorder="1" applyAlignment="1"/>
    <xf numFmtId="4" fontId="11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11" fillId="0" borderId="23" xfId="0" applyNumberFormat="1" applyFont="1" applyBorder="1" applyAlignment="1"/>
    <xf numFmtId="4" fontId="11" fillId="0" borderId="23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  <xf numFmtId="4" fontId="26" fillId="0" borderId="23" xfId="0" applyNumberFormat="1" applyFont="1" applyBorder="1" applyAlignment="1"/>
    <xf numFmtId="4" fontId="3" fillId="0" borderId="23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5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hidden="1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R2" s="207" t="s">
        <v>8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3" ht="36.950000000000003" customHeight="1">
      <c r="B4" s="26"/>
      <c r="C4" s="202" t="s">
        <v>12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7"/>
      <c r="AS4" s="21" t="s">
        <v>13</v>
      </c>
      <c r="BS4" s="22" t="s">
        <v>14</v>
      </c>
    </row>
    <row r="5" spans="1:73" ht="14.45" customHeight="1">
      <c r="B5" s="26"/>
      <c r="C5" s="28"/>
      <c r="D5" s="29" t="s">
        <v>15</v>
      </c>
      <c r="E5" s="28"/>
      <c r="F5" s="28"/>
      <c r="G5" s="28"/>
      <c r="H5" s="28"/>
      <c r="I5" s="28"/>
      <c r="J5" s="28"/>
      <c r="K5" s="204" t="s">
        <v>16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8"/>
      <c r="AQ5" s="27"/>
      <c r="BS5" s="22" t="s">
        <v>17</v>
      </c>
    </row>
    <row r="6" spans="1:73" ht="36.950000000000003" customHeight="1">
      <c r="B6" s="26"/>
      <c r="C6" s="28"/>
      <c r="D6" s="31" t="s">
        <v>18</v>
      </c>
      <c r="E6" s="28"/>
      <c r="F6" s="28"/>
      <c r="G6" s="28"/>
      <c r="H6" s="28"/>
      <c r="I6" s="28"/>
      <c r="J6" s="28"/>
      <c r="K6" s="206" t="s">
        <v>19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8"/>
      <c r="AQ6" s="27"/>
      <c r="BS6" s="22" t="s">
        <v>17</v>
      </c>
    </row>
    <row r="7" spans="1:73" ht="14.45" customHeight="1">
      <c r="B7" s="26"/>
      <c r="C7" s="28"/>
      <c r="D7" s="32" t="s">
        <v>20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21</v>
      </c>
      <c r="AL7" s="28"/>
      <c r="AM7" s="28"/>
      <c r="AN7" s="30" t="s">
        <v>5</v>
      </c>
      <c r="AO7" s="28"/>
      <c r="AP7" s="28"/>
      <c r="AQ7" s="27"/>
      <c r="BS7" s="22" t="s">
        <v>17</v>
      </c>
    </row>
    <row r="8" spans="1:73" ht="14.45" customHeight="1">
      <c r="B8" s="26"/>
      <c r="C8" s="28"/>
      <c r="D8" s="32" t="s">
        <v>22</v>
      </c>
      <c r="E8" s="28"/>
      <c r="F8" s="28"/>
      <c r="G8" s="28"/>
      <c r="H8" s="28"/>
      <c r="I8" s="28"/>
      <c r="J8" s="28"/>
      <c r="K8" s="30" t="s">
        <v>23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24</v>
      </c>
      <c r="AL8" s="28"/>
      <c r="AM8" s="28"/>
      <c r="AN8" s="30" t="s">
        <v>25</v>
      </c>
      <c r="AO8" s="28"/>
      <c r="AP8" s="28"/>
      <c r="AQ8" s="27"/>
      <c r="BS8" s="22" t="s">
        <v>17</v>
      </c>
    </row>
    <row r="9" spans="1:73" ht="14.45" customHeight="1">
      <c r="B9" s="26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7"/>
      <c r="BS9" s="22" t="s">
        <v>17</v>
      </c>
    </row>
    <row r="10" spans="1:73" ht="14.45" customHeight="1">
      <c r="B10" s="26"/>
      <c r="C10" s="28"/>
      <c r="D10" s="32" t="s">
        <v>26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27</v>
      </c>
      <c r="AL10" s="28"/>
      <c r="AM10" s="28"/>
      <c r="AN10" s="30" t="s">
        <v>5</v>
      </c>
      <c r="AO10" s="28"/>
      <c r="AP10" s="28"/>
      <c r="AQ10" s="27"/>
      <c r="BS10" s="22" t="s">
        <v>17</v>
      </c>
    </row>
    <row r="11" spans="1:73" ht="18.399999999999999" customHeight="1">
      <c r="B11" s="26"/>
      <c r="C11" s="28"/>
      <c r="D11" s="28"/>
      <c r="E11" s="30" t="s">
        <v>28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29</v>
      </c>
      <c r="AL11" s="28"/>
      <c r="AM11" s="28"/>
      <c r="AN11" s="30" t="s">
        <v>5</v>
      </c>
      <c r="AO11" s="28"/>
      <c r="AP11" s="28"/>
      <c r="AQ11" s="27"/>
      <c r="BS11" s="22" t="s">
        <v>17</v>
      </c>
    </row>
    <row r="12" spans="1:73" ht="6.95" customHeight="1">
      <c r="B12" s="2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7"/>
      <c r="BS12" s="22" t="s">
        <v>17</v>
      </c>
    </row>
    <row r="13" spans="1:73" ht="14.45" customHeight="1">
      <c r="B13" s="26"/>
      <c r="C13" s="28"/>
      <c r="D13" s="32" t="s">
        <v>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27</v>
      </c>
      <c r="AL13" s="28"/>
      <c r="AM13" s="28"/>
      <c r="AN13" s="30" t="s">
        <v>5</v>
      </c>
      <c r="AO13" s="28"/>
      <c r="AP13" s="28"/>
      <c r="AQ13" s="27"/>
      <c r="BS13" s="22" t="s">
        <v>17</v>
      </c>
    </row>
    <row r="14" spans="1:73">
      <c r="B14" s="26"/>
      <c r="C14" s="28"/>
      <c r="D14" s="28"/>
      <c r="E14" s="30" t="s">
        <v>28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32" t="s">
        <v>29</v>
      </c>
      <c r="AL14" s="28"/>
      <c r="AM14" s="28"/>
      <c r="AN14" s="30" t="s">
        <v>5</v>
      </c>
      <c r="AO14" s="28"/>
      <c r="AP14" s="28"/>
      <c r="AQ14" s="27"/>
      <c r="BS14" s="22" t="s">
        <v>17</v>
      </c>
    </row>
    <row r="15" spans="1:73" ht="6.95" customHeight="1"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7"/>
      <c r="BS15" s="22" t="s">
        <v>6</v>
      </c>
    </row>
    <row r="16" spans="1:73" ht="14.45" customHeight="1">
      <c r="B16" s="26"/>
      <c r="C16" s="28"/>
      <c r="D16" s="32" t="s">
        <v>31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27</v>
      </c>
      <c r="AL16" s="28"/>
      <c r="AM16" s="28"/>
      <c r="AN16" s="30" t="s">
        <v>5</v>
      </c>
      <c r="AO16" s="28"/>
      <c r="AP16" s="28"/>
      <c r="AQ16" s="27"/>
      <c r="BS16" s="22" t="s">
        <v>6</v>
      </c>
    </row>
    <row r="17" spans="2:71" ht="18.399999999999999" customHeight="1">
      <c r="B17" s="26"/>
      <c r="C17" s="28"/>
      <c r="D17" s="28"/>
      <c r="E17" s="30" t="s">
        <v>28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29</v>
      </c>
      <c r="AL17" s="28"/>
      <c r="AM17" s="28"/>
      <c r="AN17" s="30" t="s">
        <v>5</v>
      </c>
      <c r="AO17" s="28"/>
      <c r="AP17" s="28"/>
      <c r="AQ17" s="27"/>
      <c r="BS17" s="22" t="s">
        <v>32</v>
      </c>
    </row>
    <row r="18" spans="2:71" ht="6.95" customHeight="1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7"/>
      <c r="BS18" s="22" t="s">
        <v>9</v>
      </c>
    </row>
    <row r="19" spans="2:71" ht="14.45" customHeight="1">
      <c r="B19" s="26"/>
      <c r="C19" s="28"/>
      <c r="D19" s="32" t="s">
        <v>33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27</v>
      </c>
      <c r="AL19" s="28"/>
      <c r="AM19" s="28"/>
      <c r="AN19" s="30" t="s">
        <v>5</v>
      </c>
      <c r="AO19" s="28"/>
      <c r="AP19" s="28"/>
      <c r="AQ19" s="27"/>
      <c r="BS19" s="22" t="s">
        <v>9</v>
      </c>
    </row>
    <row r="20" spans="2:71" ht="18.399999999999999" customHeight="1">
      <c r="B20" s="26"/>
      <c r="C20" s="28"/>
      <c r="D20" s="28"/>
      <c r="E20" s="30" t="s">
        <v>28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29</v>
      </c>
      <c r="AL20" s="28"/>
      <c r="AM20" s="28"/>
      <c r="AN20" s="30" t="s">
        <v>5</v>
      </c>
      <c r="AO20" s="28"/>
      <c r="AP20" s="28"/>
      <c r="AQ20" s="27"/>
    </row>
    <row r="21" spans="2:71" ht="6.95" customHeight="1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7"/>
    </row>
    <row r="22" spans="2:71">
      <c r="B22" s="26"/>
      <c r="C22" s="28"/>
      <c r="D22" s="32" t="s">
        <v>34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7"/>
    </row>
    <row r="23" spans="2:71" ht="16.5" customHeight="1">
      <c r="B23" s="26"/>
      <c r="C23" s="28"/>
      <c r="D23" s="28"/>
      <c r="E23" s="213" t="s">
        <v>5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8"/>
      <c r="AP23" s="28"/>
      <c r="AQ23" s="27"/>
    </row>
    <row r="24" spans="2:71" ht="6.95" customHeight="1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7"/>
    </row>
    <row r="25" spans="2:71" ht="6.95" customHeight="1">
      <c r="B25" s="26"/>
      <c r="C25" s="2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8"/>
      <c r="AQ25" s="27"/>
    </row>
    <row r="26" spans="2:71" ht="14.45" customHeight="1">
      <c r="B26" s="26"/>
      <c r="C26" s="28"/>
      <c r="D26" s="34" t="s">
        <v>35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4">
        <f>ROUND(AG87,2)</f>
        <v>0</v>
      </c>
      <c r="AL26" s="205"/>
      <c r="AM26" s="205"/>
      <c r="AN26" s="205"/>
      <c r="AO26" s="205"/>
      <c r="AP26" s="28"/>
      <c r="AQ26" s="27"/>
    </row>
    <row r="27" spans="2:71" ht="14.45" customHeight="1">
      <c r="B27" s="26"/>
      <c r="C27" s="28"/>
      <c r="D27" s="34" t="s">
        <v>36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4">
        <f>ROUND(AG102,2)</f>
        <v>0</v>
      </c>
      <c r="AL27" s="214"/>
      <c r="AM27" s="214"/>
      <c r="AN27" s="214"/>
      <c r="AO27" s="214"/>
      <c r="AP27" s="28"/>
      <c r="AQ27" s="27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</row>
    <row r="29" spans="2:71" s="1" customFormat="1" ht="25.9" customHeight="1">
      <c r="B29" s="35"/>
      <c r="C29" s="36"/>
      <c r="D29" s="38" t="s">
        <v>37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15">
        <f>ROUND(AK26+AK27,2)</f>
        <v>0</v>
      </c>
      <c r="AL29" s="216"/>
      <c r="AM29" s="216"/>
      <c r="AN29" s="216"/>
      <c r="AO29" s="216"/>
      <c r="AP29" s="36"/>
      <c r="AQ29" s="37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</row>
    <row r="31" spans="2:71" s="2" customFormat="1" ht="14.45" customHeight="1">
      <c r="B31" s="40"/>
      <c r="C31" s="41"/>
      <c r="D31" s="42" t="s">
        <v>38</v>
      </c>
      <c r="E31" s="41"/>
      <c r="F31" s="42" t="s">
        <v>39</v>
      </c>
      <c r="G31" s="41"/>
      <c r="H31" s="41"/>
      <c r="I31" s="41"/>
      <c r="J31" s="41"/>
      <c r="K31" s="41"/>
      <c r="L31" s="198">
        <v>0.21</v>
      </c>
      <c r="M31" s="199"/>
      <c r="N31" s="199"/>
      <c r="O31" s="199"/>
      <c r="P31" s="41"/>
      <c r="Q31" s="41"/>
      <c r="R31" s="41"/>
      <c r="S31" s="41"/>
      <c r="T31" s="44" t="s">
        <v>40</v>
      </c>
      <c r="U31" s="41"/>
      <c r="V31" s="41"/>
      <c r="W31" s="217">
        <f>ROUND(AZ87+SUM(CD103),2)</f>
        <v>0</v>
      </c>
      <c r="X31" s="199"/>
      <c r="Y31" s="199"/>
      <c r="Z31" s="199"/>
      <c r="AA31" s="199"/>
      <c r="AB31" s="199"/>
      <c r="AC31" s="199"/>
      <c r="AD31" s="199"/>
      <c r="AE31" s="199"/>
      <c r="AF31" s="41"/>
      <c r="AG31" s="41"/>
      <c r="AH31" s="41"/>
      <c r="AI31" s="41"/>
      <c r="AJ31" s="41"/>
      <c r="AK31" s="217">
        <f>ROUND(AV87+SUM(BY103),2)</f>
        <v>0</v>
      </c>
      <c r="AL31" s="199"/>
      <c r="AM31" s="199"/>
      <c r="AN31" s="199"/>
      <c r="AO31" s="199"/>
      <c r="AP31" s="41"/>
      <c r="AQ31" s="45"/>
    </row>
    <row r="32" spans="2:71" s="2" customFormat="1" ht="14.45" customHeight="1">
      <c r="B32" s="40"/>
      <c r="C32" s="41"/>
      <c r="D32" s="41"/>
      <c r="E32" s="41"/>
      <c r="F32" s="42" t="s">
        <v>41</v>
      </c>
      <c r="G32" s="41"/>
      <c r="H32" s="41"/>
      <c r="I32" s="41"/>
      <c r="J32" s="41"/>
      <c r="K32" s="41"/>
      <c r="L32" s="198">
        <v>0.15</v>
      </c>
      <c r="M32" s="199"/>
      <c r="N32" s="199"/>
      <c r="O32" s="199"/>
      <c r="P32" s="41"/>
      <c r="Q32" s="41"/>
      <c r="R32" s="41"/>
      <c r="S32" s="41"/>
      <c r="T32" s="44" t="s">
        <v>40</v>
      </c>
      <c r="U32" s="41"/>
      <c r="V32" s="41"/>
      <c r="W32" s="217">
        <f>ROUND(BA87+SUM(CE103),2)</f>
        <v>0</v>
      </c>
      <c r="X32" s="199"/>
      <c r="Y32" s="199"/>
      <c r="Z32" s="199"/>
      <c r="AA32" s="199"/>
      <c r="AB32" s="199"/>
      <c r="AC32" s="199"/>
      <c r="AD32" s="199"/>
      <c r="AE32" s="199"/>
      <c r="AF32" s="41"/>
      <c r="AG32" s="41"/>
      <c r="AH32" s="41"/>
      <c r="AI32" s="41"/>
      <c r="AJ32" s="41"/>
      <c r="AK32" s="217">
        <f>ROUND(AW87+SUM(BZ103),2)</f>
        <v>0</v>
      </c>
      <c r="AL32" s="199"/>
      <c r="AM32" s="199"/>
      <c r="AN32" s="199"/>
      <c r="AO32" s="199"/>
      <c r="AP32" s="41"/>
      <c r="AQ32" s="45"/>
    </row>
    <row r="33" spans="2:43" s="2" customFormat="1" ht="14.45" hidden="1" customHeight="1">
      <c r="B33" s="40"/>
      <c r="C33" s="41"/>
      <c r="D33" s="41"/>
      <c r="E33" s="41"/>
      <c r="F33" s="42" t="s">
        <v>42</v>
      </c>
      <c r="G33" s="41"/>
      <c r="H33" s="41"/>
      <c r="I33" s="41"/>
      <c r="J33" s="41"/>
      <c r="K33" s="41"/>
      <c r="L33" s="198">
        <v>0.21</v>
      </c>
      <c r="M33" s="199"/>
      <c r="N33" s="199"/>
      <c r="O33" s="199"/>
      <c r="P33" s="41"/>
      <c r="Q33" s="41"/>
      <c r="R33" s="41"/>
      <c r="S33" s="41"/>
      <c r="T33" s="44" t="s">
        <v>40</v>
      </c>
      <c r="U33" s="41"/>
      <c r="V33" s="41"/>
      <c r="W33" s="217">
        <f>ROUND(BB87+SUM(CF103),2)</f>
        <v>0</v>
      </c>
      <c r="X33" s="199"/>
      <c r="Y33" s="199"/>
      <c r="Z33" s="199"/>
      <c r="AA33" s="199"/>
      <c r="AB33" s="199"/>
      <c r="AC33" s="199"/>
      <c r="AD33" s="199"/>
      <c r="AE33" s="199"/>
      <c r="AF33" s="41"/>
      <c r="AG33" s="41"/>
      <c r="AH33" s="41"/>
      <c r="AI33" s="41"/>
      <c r="AJ33" s="41"/>
      <c r="AK33" s="217">
        <v>0</v>
      </c>
      <c r="AL33" s="199"/>
      <c r="AM33" s="199"/>
      <c r="AN33" s="199"/>
      <c r="AO33" s="199"/>
      <c r="AP33" s="41"/>
      <c r="AQ33" s="45"/>
    </row>
    <row r="34" spans="2:43" s="2" customFormat="1" ht="14.45" hidden="1" customHeight="1">
      <c r="B34" s="40"/>
      <c r="C34" s="41"/>
      <c r="D34" s="41"/>
      <c r="E34" s="41"/>
      <c r="F34" s="42" t="s">
        <v>43</v>
      </c>
      <c r="G34" s="41"/>
      <c r="H34" s="41"/>
      <c r="I34" s="41"/>
      <c r="J34" s="41"/>
      <c r="K34" s="41"/>
      <c r="L34" s="198">
        <v>0.15</v>
      </c>
      <c r="M34" s="199"/>
      <c r="N34" s="199"/>
      <c r="O34" s="199"/>
      <c r="P34" s="41"/>
      <c r="Q34" s="41"/>
      <c r="R34" s="41"/>
      <c r="S34" s="41"/>
      <c r="T34" s="44" t="s">
        <v>40</v>
      </c>
      <c r="U34" s="41"/>
      <c r="V34" s="41"/>
      <c r="W34" s="217">
        <f>ROUND(BC87+SUM(CG103),2)</f>
        <v>0</v>
      </c>
      <c r="X34" s="199"/>
      <c r="Y34" s="199"/>
      <c r="Z34" s="199"/>
      <c r="AA34" s="199"/>
      <c r="AB34" s="199"/>
      <c r="AC34" s="199"/>
      <c r="AD34" s="199"/>
      <c r="AE34" s="199"/>
      <c r="AF34" s="41"/>
      <c r="AG34" s="41"/>
      <c r="AH34" s="41"/>
      <c r="AI34" s="41"/>
      <c r="AJ34" s="41"/>
      <c r="AK34" s="217">
        <v>0</v>
      </c>
      <c r="AL34" s="199"/>
      <c r="AM34" s="199"/>
      <c r="AN34" s="199"/>
      <c r="AO34" s="199"/>
      <c r="AP34" s="41"/>
      <c r="AQ34" s="45"/>
    </row>
    <row r="35" spans="2:43" s="2" customFormat="1" ht="14.45" hidden="1" customHeight="1">
      <c r="B35" s="40"/>
      <c r="C35" s="41"/>
      <c r="D35" s="41"/>
      <c r="E35" s="41"/>
      <c r="F35" s="42" t="s">
        <v>44</v>
      </c>
      <c r="G35" s="41"/>
      <c r="H35" s="41"/>
      <c r="I35" s="41"/>
      <c r="J35" s="41"/>
      <c r="K35" s="41"/>
      <c r="L35" s="198">
        <v>0</v>
      </c>
      <c r="M35" s="199"/>
      <c r="N35" s="199"/>
      <c r="O35" s="199"/>
      <c r="P35" s="41"/>
      <c r="Q35" s="41"/>
      <c r="R35" s="41"/>
      <c r="S35" s="41"/>
      <c r="T35" s="44" t="s">
        <v>40</v>
      </c>
      <c r="U35" s="41"/>
      <c r="V35" s="41"/>
      <c r="W35" s="217">
        <f>ROUND(BD87+SUM(CH103),2)</f>
        <v>0</v>
      </c>
      <c r="X35" s="199"/>
      <c r="Y35" s="199"/>
      <c r="Z35" s="199"/>
      <c r="AA35" s="199"/>
      <c r="AB35" s="199"/>
      <c r="AC35" s="199"/>
      <c r="AD35" s="199"/>
      <c r="AE35" s="199"/>
      <c r="AF35" s="41"/>
      <c r="AG35" s="41"/>
      <c r="AH35" s="41"/>
      <c r="AI35" s="41"/>
      <c r="AJ35" s="41"/>
      <c r="AK35" s="217">
        <v>0</v>
      </c>
      <c r="AL35" s="199"/>
      <c r="AM35" s="199"/>
      <c r="AN35" s="199"/>
      <c r="AO35" s="199"/>
      <c r="AP35" s="41"/>
      <c r="AQ35" s="45"/>
    </row>
    <row r="36" spans="2:43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43" s="1" customFormat="1" ht="25.9" customHeight="1">
      <c r="B37" s="35"/>
      <c r="C37" s="46"/>
      <c r="D37" s="47" t="s">
        <v>45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46</v>
      </c>
      <c r="U37" s="48"/>
      <c r="V37" s="48"/>
      <c r="W37" s="48"/>
      <c r="X37" s="218" t="s">
        <v>47</v>
      </c>
      <c r="Y37" s="219"/>
      <c r="Z37" s="219"/>
      <c r="AA37" s="219"/>
      <c r="AB37" s="219"/>
      <c r="AC37" s="48"/>
      <c r="AD37" s="48"/>
      <c r="AE37" s="48"/>
      <c r="AF37" s="48"/>
      <c r="AG37" s="48"/>
      <c r="AH37" s="48"/>
      <c r="AI37" s="48"/>
      <c r="AJ37" s="48"/>
      <c r="AK37" s="220">
        <f>SUM(AK29:AK35)</f>
        <v>0</v>
      </c>
      <c r="AL37" s="219"/>
      <c r="AM37" s="219"/>
      <c r="AN37" s="219"/>
      <c r="AO37" s="221"/>
      <c r="AP37" s="46"/>
      <c r="AQ37" s="37"/>
    </row>
    <row r="38" spans="2:43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43" ht="13.5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7"/>
    </row>
    <row r="40" spans="2:43" ht="13.5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7"/>
    </row>
    <row r="41" spans="2:43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7"/>
    </row>
    <row r="42" spans="2:43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7"/>
    </row>
    <row r="43" spans="2:43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7"/>
    </row>
    <row r="44" spans="2:43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7"/>
    </row>
    <row r="45" spans="2:43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7"/>
    </row>
    <row r="46" spans="2:43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7"/>
    </row>
    <row r="47" spans="2:43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7"/>
    </row>
    <row r="48" spans="2:43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7"/>
    </row>
    <row r="49" spans="2:43" s="1" customFormat="1">
      <c r="B49" s="35"/>
      <c r="C49" s="36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49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 ht="13.5">
      <c r="B50" s="26"/>
      <c r="C50" s="28"/>
      <c r="D50" s="5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4"/>
      <c r="AA50" s="28"/>
      <c r="AB50" s="28"/>
      <c r="AC50" s="53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4"/>
      <c r="AP50" s="28"/>
      <c r="AQ50" s="27"/>
    </row>
    <row r="51" spans="2:43" ht="13.5">
      <c r="B51" s="26"/>
      <c r="C51" s="28"/>
      <c r="D51" s="5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4"/>
      <c r="AA51" s="28"/>
      <c r="AB51" s="28"/>
      <c r="AC51" s="53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4"/>
      <c r="AP51" s="28"/>
      <c r="AQ51" s="27"/>
    </row>
    <row r="52" spans="2:43" ht="13.5">
      <c r="B52" s="26"/>
      <c r="C52" s="28"/>
      <c r="D52" s="53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4"/>
      <c r="AA52" s="28"/>
      <c r="AB52" s="28"/>
      <c r="AC52" s="53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4"/>
      <c r="AP52" s="28"/>
      <c r="AQ52" s="27"/>
    </row>
    <row r="53" spans="2:43" ht="13.5">
      <c r="B53" s="26"/>
      <c r="C53" s="28"/>
      <c r="D53" s="5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4"/>
      <c r="AA53" s="28"/>
      <c r="AB53" s="28"/>
      <c r="AC53" s="53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4"/>
      <c r="AP53" s="28"/>
      <c r="AQ53" s="27"/>
    </row>
    <row r="54" spans="2:43" ht="13.5">
      <c r="B54" s="26"/>
      <c r="C54" s="28"/>
      <c r="D54" s="53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4"/>
      <c r="AA54" s="28"/>
      <c r="AB54" s="28"/>
      <c r="AC54" s="53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4"/>
      <c r="AP54" s="28"/>
      <c r="AQ54" s="27"/>
    </row>
    <row r="55" spans="2:43" ht="13.5">
      <c r="B55" s="26"/>
      <c r="C55" s="28"/>
      <c r="D55" s="53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4"/>
      <c r="AA55" s="28"/>
      <c r="AB55" s="28"/>
      <c r="AC55" s="53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4"/>
      <c r="AP55" s="28"/>
      <c r="AQ55" s="27"/>
    </row>
    <row r="56" spans="2:43" ht="13.5">
      <c r="B56" s="26"/>
      <c r="C56" s="28"/>
      <c r="D56" s="53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4"/>
      <c r="AA56" s="28"/>
      <c r="AB56" s="28"/>
      <c r="AC56" s="53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4"/>
      <c r="AP56" s="28"/>
      <c r="AQ56" s="27"/>
    </row>
    <row r="57" spans="2:43" ht="13.5">
      <c r="B57" s="26"/>
      <c r="C57" s="28"/>
      <c r="D57" s="53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4"/>
      <c r="AA57" s="28"/>
      <c r="AB57" s="28"/>
      <c r="AC57" s="53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4"/>
      <c r="AP57" s="28"/>
      <c r="AQ57" s="27"/>
    </row>
    <row r="58" spans="2:43" s="1" customFormat="1">
      <c r="B58" s="35"/>
      <c r="C58" s="36"/>
      <c r="D58" s="55" t="s">
        <v>50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51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50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51</v>
      </c>
      <c r="AN58" s="56"/>
      <c r="AO58" s="58"/>
      <c r="AP58" s="36"/>
      <c r="AQ58" s="37"/>
    </row>
    <row r="59" spans="2:43" ht="13.5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7"/>
    </row>
    <row r="60" spans="2:43" s="1" customFormat="1">
      <c r="B60" s="35"/>
      <c r="C60" s="36"/>
      <c r="D60" s="50" t="s">
        <v>52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53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 ht="13.5">
      <c r="B61" s="26"/>
      <c r="C61" s="28"/>
      <c r="D61" s="5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4"/>
      <c r="AA61" s="28"/>
      <c r="AB61" s="28"/>
      <c r="AC61" s="53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4"/>
      <c r="AP61" s="28"/>
      <c r="AQ61" s="27"/>
    </row>
    <row r="62" spans="2:43" ht="13.5">
      <c r="B62" s="26"/>
      <c r="C62" s="28"/>
      <c r="D62" s="5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4"/>
      <c r="AA62" s="28"/>
      <c r="AB62" s="28"/>
      <c r="AC62" s="53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4"/>
      <c r="AP62" s="28"/>
      <c r="AQ62" s="27"/>
    </row>
    <row r="63" spans="2:43" ht="13.5">
      <c r="B63" s="26"/>
      <c r="C63" s="28"/>
      <c r="D63" s="5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4"/>
      <c r="AA63" s="28"/>
      <c r="AB63" s="28"/>
      <c r="AC63" s="53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4"/>
      <c r="AP63" s="28"/>
      <c r="AQ63" s="27"/>
    </row>
    <row r="64" spans="2:43" ht="13.5">
      <c r="B64" s="26"/>
      <c r="C64" s="28"/>
      <c r="D64" s="5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4"/>
      <c r="AA64" s="28"/>
      <c r="AB64" s="28"/>
      <c r="AC64" s="53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4"/>
      <c r="AP64" s="28"/>
      <c r="AQ64" s="27"/>
    </row>
    <row r="65" spans="2:43" ht="13.5">
      <c r="B65" s="26"/>
      <c r="C65" s="28"/>
      <c r="D65" s="5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4"/>
      <c r="AA65" s="28"/>
      <c r="AB65" s="28"/>
      <c r="AC65" s="53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4"/>
      <c r="AP65" s="28"/>
      <c r="AQ65" s="27"/>
    </row>
    <row r="66" spans="2:43" ht="13.5">
      <c r="B66" s="26"/>
      <c r="C66" s="28"/>
      <c r="D66" s="5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4"/>
      <c r="AA66" s="28"/>
      <c r="AB66" s="28"/>
      <c r="AC66" s="53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4"/>
      <c r="AP66" s="28"/>
      <c r="AQ66" s="27"/>
    </row>
    <row r="67" spans="2:43" ht="13.5">
      <c r="B67" s="26"/>
      <c r="C67" s="28"/>
      <c r="D67" s="5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4"/>
      <c r="AA67" s="28"/>
      <c r="AB67" s="28"/>
      <c r="AC67" s="53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4"/>
      <c r="AP67" s="28"/>
      <c r="AQ67" s="27"/>
    </row>
    <row r="68" spans="2:43" ht="13.5">
      <c r="B68" s="26"/>
      <c r="C68" s="28"/>
      <c r="D68" s="5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4"/>
      <c r="AA68" s="28"/>
      <c r="AB68" s="28"/>
      <c r="AC68" s="53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4"/>
      <c r="AP68" s="28"/>
      <c r="AQ68" s="27"/>
    </row>
    <row r="69" spans="2:43" s="1" customFormat="1">
      <c r="B69" s="35"/>
      <c r="C69" s="36"/>
      <c r="D69" s="55" t="s">
        <v>50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51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50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51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202" t="s">
        <v>54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37"/>
    </row>
    <row r="77" spans="2:43" s="3" customFormat="1" ht="14.45" customHeight="1">
      <c r="B77" s="65"/>
      <c r="C77" s="32" t="s">
        <v>15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151/2018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18</v>
      </c>
      <c r="D78" s="70"/>
      <c r="E78" s="70"/>
      <c r="F78" s="70"/>
      <c r="G78" s="70"/>
      <c r="H78" s="70"/>
      <c r="I78" s="70"/>
      <c r="J78" s="70"/>
      <c r="K78" s="70"/>
      <c r="L78" s="231" t="str">
        <f>K6</f>
        <v>Měnírna Výškovice - Rekonstrukce měnírny Výškovice</v>
      </c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>
      <c r="B80" s="35"/>
      <c r="C80" s="32" t="s">
        <v>22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>Výškovice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2" t="s">
        <v>24</v>
      </c>
      <c r="AJ80" s="36"/>
      <c r="AK80" s="36"/>
      <c r="AL80" s="36"/>
      <c r="AM80" s="73" t="str">
        <f>IF(AN8= "","",AN8)</f>
        <v>25. 10. 2018</v>
      </c>
      <c r="AN80" s="36"/>
      <c r="AO80" s="36"/>
      <c r="AP80" s="36"/>
      <c r="AQ80" s="37"/>
    </row>
    <row r="81" spans="1:76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76" s="1" customFormat="1">
      <c r="B82" s="35"/>
      <c r="C82" s="32" t="s">
        <v>26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2" t="s">
        <v>31</v>
      </c>
      <c r="AJ82" s="36"/>
      <c r="AK82" s="36"/>
      <c r="AL82" s="36"/>
      <c r="AM82" s="223" t="str">
        <f>IF(E17="","",E17)</f>
        <v xml:space="preserve"> </v>
      </c>
      <c r="AN82" s="223"/>
      <c r="AO82" s="223"/>
      <c r="AP82" s="223"/>
      <c r="AQ82" s="37"/>
      <c r="AS82" s="224" t="s">
        <v>55</v>
      </c>
      <c r="AT82" s="225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76" s="1" customFormat="1">
      <c r="B83" s="35"/>
      <c r="C83" s="32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IF(E14="","",E14)</f>
        <v xml:space="preserve"> </v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2" t="s">
        <v>33</v>
      </c>
      <c r="AJ83" s="36"/>
      <c r="AK83" s="36"/>
      <c r="AL83" s="36"/>
      <c r="AM83" s="223" t="str">
        <f>IF(E20="","",E20)</f>
        <v xml:space="preserve"> </v>
      </c>
      <c r="AN83" s="223"/>
      <c r="AO83" s="223"/>
      <c r="AP83" s="223"/>
      <c r="AQ83" s="37"/>
      <c r="AS83" s="226"/>
      <c r="AT83" s="227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76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26"/>
      <c r="AT84" s="227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76" s="1" customFormat="1" ht="29.25" customHeight="1">
      <c r="B85" s="35"/>
      <c r="C85" s="233" t="s">
        <v>56</v>
      </c>
      <c r="D85" s="229"/>
      <c r="E85" s="229"/>
      <c r="F85" s="229"/>
      <c r="G85" s="229"/>
      <c r="H85" s="75"/>
      <c r="I85" s="228" t="s">
        <v>57</v>
      </c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8" t="s">
        <v>58</v>
      </c>
      <c r="AH85" s="229"/>
      <c r="AI85" s="229"/>
      <c r="AJ85" s="229"/>
      <c r="AK85" s="229"/>
      <c r="AL85" s="229"/>
      <c r="AM85" s="229"/>
      <c r="AN85" s="228" t="s">
        <v>59</v>
      </c>
      <c r="AO85" s="229"/>
      <c r="AP85" s="230"/>
      <c r="AQ85" s="37"/>
      <c r="AS85" s="76" t="s">
        <v>60</v>
      </c>
      <c r="AT85" s="77" t="s">
        <v>61</v>
      </c>
      <c r="AU85" s="77" t="s">
        <v>62</v>
      </c>
      <c r="AV85" s="77" t="s">
        <v>63</v>
      </c>
      <c r="AW85" s="77" t="s">
        <v>64</v>
      </c>
      <c r="AX85" s="77" t="s">
        <v>65</v>
      </c>
      <c r="AY85" s="77" t="s">
        <v>66</v>
      </c>
      <c r="AZ85" s="77" t="s">
        <v>67</v>
      </c>
      <c r="BA85" s="77" t="s">
        <v>68</v>
      </c>
      <c r="BB85" s="77" t="s">
        <v>69</v>
      </c>
      <c r="BC85" s="77" t="s">
        <v>70</v>
      </c>
      <c r="BD85" s="78" t="s">
        <v>71</v>
      </c>
    </row>
    <row r="86" spans="1:76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76" s="4" customFormat="1" ht="32.450000000000003" customHeight="1">
      <c r="B87" s="68"/>
      <c r="C87" s="80" t="s">
        <v>72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34">
        <f>ROUND(SUM(AG88:AG100),2)</f>
        <v>0</v>
      </c>
      <c r="AH87" s="234"/>
      <c r="AI87" s="234"/>
      <c r="AJ87" s="234"/>
      <c r="AK87" s="234"/>
      <c r="AL87" s="234"/>
      <c r="AM87" s="234"/>
      <c r="AN87" s="211">
        <f t="shared" ref="AN87:AN100" si="0">SUM(AG87,AT87)</f>
        <v>0</v>
      </c>
      <c r="AO87" s="211"/>
      <c r="AP87" s="211"/>
      <c r="AQ87" s="71"/>
      <c r="AS87" s="82">
        <f>ROUND(SUM(AS88:AS100),2)</f>
        <v>0</v>
      </c>
      <c r="AT87" s="83">
        <f t="shared" ref="AT87:AT100" si="1">ROUND(SUM(AV87:AW87),2)</f>
        <v>0</v>
      </c>
      <c r="AU87" s="84">
        <f>ROUND(SUM(AU88:AU100),5)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ROUND(SUM(AZ88:AZ100),2)</f>
        <v>0</v>
      </c>
      <c r="BA87" s="83">
        <f>ROUND(SUM(BA88:BA100),2)</f>
        <v>0</v>
      </c>
      <c r="BB87" s="83">
        <f>ROUND(SUM(BB88:BB100),2)</f>
        <v>0</v>
      </c>
      <c r="BC87" s="83">
        <f>ROUND(SUM(BC88:BC100),2)</f>
        <v>0</v>
      </c>
      <c r="BD87" s="85">
        <f>ROUND(SUM(BD88:BD100),2)</f>
        <v>0</v>
      </c>
      <c r="BS87" s="86" t="s">
        <v>73</v>
      </c>
      <c r="BT87" s="86" t="s">
        <v>74</v>
      </c>
      <c r="BU87" s="87" t="s">
        <v>75</v>
      </c>
      <c r="BV87" s="86" t="s">
        <v>76</v>
      </c>
      <c r="BW87" s="86" t="s">
        <v>77</v>
      </c>
      <c r="BX87" s="86" t="s">
        <v>78</v>
      </c>
    </row>
    <row r="88" spans="1:76" s="5" customFormat="1" ht="31.5" customHeight="1">
      <c r="A88" s="88" t="s">
        <v>79</v>
      </c>
      <c r="B88" s="89"/>
      <c r="C88" s="90"/>
      <c r="D88" s="222" t="s">
        <v>80</v>
      </c>
      <c r="E88" s="222"/>
      <c r="F88" s="222"/>
      <c r="G88" s="222"/>
      <c r="H88" s="222"/>
      <c r="I88" s="91"/>
      <c r="J88" s="222" t="s">
        <v>81</v>
      </c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09">
        <f>'1 - SO 01 Rekonstrukce bu...'!M30</f>
        <v>0</v>
      </c>
      <c r="AH88" s="210"/>
      <c r="AI88" s="210"/>
      <c r="AJ88" s="210"/>
      <c r="AK88" s="210"/>
      <c r="AL88" s="210"/>
      <c r="AM88" s="210"/>
      <c r="AN88" s="209">
        <f t="shared" si="0"/>
        <v>0</v>
      </c>
      <c r="AO88" s="210"/>
      <c r="AP88" s="210"/>
      <c r="AQ88" s="92"/>
      <c r="AS88" s="93">
        <f>'1 - SO 01 Rekonstrukce bu...'!M28</f>
        <v>0</v>
      </c>
      <c r="AT88" s="94">
        <f t="shared" si="1"/>
        <v>0</v>
      </c>
      <c r="AU88" s="95">
        <f>'1 - SO 01 Rekonstrukce bu...'!W136</f>
        <v>0</v>
      </c>
      <c r="AV88" s="94">
        <f>'1 - SO 01 Rekonstrukce bu...'!M32</f>
        <v>0</v>
      </c>
      <c r="AW88" s="94">
        <f>'1 - SO 01 Rekonstrukce bu...'!M33</f>
        <v>0</v>
      </c>
      <c r="AX88" s="94">
        <f>'1 - SO 01 Rekonstrukce bu...'!M34</f>
        <v>0</v>
      </c>
      <c r="AY88" s="94">
        <f>'1 - SO 01 Rekonstrukce bu...'!M35</f>
        <v>0</v>
      </c>
      <c r="AZ88" s="94">
        <f>'1 - SO 01 Rekonstrukce bu...'!H32</f>
        <v>0</v>
      </c>
      <c r="BA88" s="94">
        <f>'1 - SO 01 Rekonstrukce bu...'!H33</f>
        <v>0</v>
      </c>
      <c r="BB88" s="94">
        <f>'1 - SO 01 Rekonstrukce bu...'!H34</f>
        <v>0</v>
      </c>
      <c r="BC88" s="94">
        <f>'1 - SO 01 Rekonstrukce bu...'!H35</f>
        <v>0</v>
      </c>
      <c r="BD88" s="96">
        <f>'1 - SO 01 Rekonstrukce bu...'!H36</f>
        <v>0</v>
      </c>
      <c r="BT88" s="97" t="s">
        <v>80</v>
      </c>
      <c r="BV88" s="97" t="s">
        <v>76</v>
      </c>
      <c r="BW88" s="97" t="s">
        <v>82</v>
      </c>
      <c r="BX88" s="97" t="s">
        <v>77</v>
      </c>
    </row>
    <row r="89" spans="1:76" s="5" customFormat="1" ht="16.5" customHeight="1">
      <c r="A89" s="88" t="s">
        <v>79</v>
      </c>
      <c r="B89" s="89"/>
      <c r="C89" s="90"/>
      <c r="D89" s="222" t="s">
        <v>83</v>
      </c>
      <c r="E89" s="222"/>
      <c r="F89" s="222"/>
      <c r="G89" s="222"/>
      <c r="H89" s="222"/>
      <c r="I89" s="91"/>
      <c r="J89" s="222" t="s">
        <v>84</v>
      </c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09">
        <f>'2 - SO 01 Vnější plochy'!M30</f>
        <v>0</v>
      </c>
      <c r="AH89" s="210"/>
      <c r="AI89" s="210"/>
      <c r="AJ89" s="210"/>
      <c r="AK89" s="210"/>
      <c r="AL89" s="210"/>
      <c r="AM89" s="210"/>
      <c r="AN89" s="209">
        <f t="shared" si="0"/>
        <v>0</v>
      </c>
      <c r="AO89" s="210"/>
      <c r="AP89" s="210"/>
      <c r="AQ89" s="92"/>
      <c r="AS89" s="93">
        <f>'2 - SO 01 Vnější plochy'!M28</f>
        <v>0</v>
      </c>
      <c r="AT89" s="94">
        <f t="shared" si="1"/>
        <v>0</v>
      </c>
      <c r="AU89" s="95">
        <f>'2 - SO 01 Vnější plochy'!W118</f>
        <v>0</v>
      </c>
      <c r="AV89" s="94">
        <f>'2 - SO 01 Vnější plochy'!M32</f>
        <v>0</v>
      </c>
      <c r="AW89" s="94">
        <f>'2 - SO 01 Vnější plochy'!M33</f>
        <v>0</v>
      </c>
      <c r="AX89" s="94">
        <f>'2 - SO 01 Vnější plochy'!M34</f>
        <v>0</v>
      </c>
      <c r="AY89" s="94">
        <f>'2 - SO 01 Vnější plochy'!M35</f>
        <v>0</v>
      </c>
      <c r="AZ89" s="94">
        <f>'2 - SO 01 Vnější plochy'!H32</f>
        <v>0</v>
      </c>
      <c r="BA89" s="94">
        <f>'2 - SO 01 Vnější plochy'!H33</f>
        <v>0</v>
      </c>
      <c r="BB89" s="94">
        <f>'2 - SO 01 Vnější plochy'!H34</f>
        <v>0</v>
      </c>
      <c r="BC89" s="94">
        <f>'2 - SO 01 Vnější plochy'!H35</f>
        <v>0</v>
      </c>
      <c r="BD89" s="96">
        <f>'2 - SO 01 Vnější plochy'!H36</f>
        <v>0</v>
      </c>
      <c r="BT89" s="97" t="s">
        <v>80</v>
      </c>
      <c r="BV89" s="97" t="s">
        <v>76</v>
      </c>
      <c r="BW89" s="97" t="s">
        <v>85</v>
      </c>
      <c r="BX89" s="97" t="s">
        <v>77</v>
      </c>
    </row>
    <row r="90" spans="1:76" s="5" customFormat="1" ht="16.5" customHeight="1">
      <c r="A90" s="88" t="s">
        <v>79</v>
      </c>
      <c r="B90" s="89"/>
      <c r="C90" s="90"/>
      <c r="D90" s="222" t="s">
        <v>86</v>
      </c>
      <c r="E90" s="222"/>
      <c r="F90" s="222"/>
      <c r="G90" s="222"/>
      <c r="H90" s="222"/>
      <c r="I90" s="91"/>
      <c r="J90" s="222" t="s">
        <v>87</v>
      </c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09">
        <f>'3 - SO 01 Oplocení'!M30</f>
        <v>0</v>
      </c>
      <c r="AH90" s="210"/>
      <c r="AI90" s="210"/>
      <c r="AJ90" s="210"/>
      <c r="AK90" s="210"/>
      <c r="AL90" s="210"/>
      <c r="AM90" s="210"/>
      <c r="AN90" s="209">
        <f t="shared" si="0"/>
        <v>0</v>
      </c>
      <c r="AO90" s="210"/>
      <c r="AP90" s="210"/>
      <c r="AQ90" s="92"/>
      <c r="AS90" s="93">
        <f>'3 - SO 01 Oplocení'!M28</f>
        <v>0</v>
      </c>
      <c r="AT90" s="94">
        <f t="shared" si="1"/>
        <v>0</v>
      </c>
      <c r="AU90" s="95">
        <f>'3 - SO 01 Oplocení'!W117</f>
        <v>0</v>
      </c>
      <c r="AV90" s="94">
        <f>'3 - SO 01 Oplocení'!M32</f>
        <v>0</v>
      </c>
      <c r="AW90" s="94">
        <f>'3 - SO 01 Oplocení'!M33</f>
        <v>0</v>
      </c>
      <c r="AX90" s="94">
        <f>'3 - SO 01 Oplocení'!M34</f>
        <v>0</v>
      </c>
      <c r="AY90" s="94">
        <f>'3 - SO 01 Oplocení'!M35</f>
        <v>0</v>
      </c>
      <c r="AZ90" s="94">
        <f>'3 - SO 01 Oplocení'!H32</f>
        <v>0</v>
      </c>
      <c r="BA90" s="94">
        <f>'3 - SO 01 Oplocení'!H33</f>
        <v>0</v>
      </c>
      <c r="BB90" s="94">
        <f>'3 - SO 01 Oplocení'!H34</f>
        <v>0</v>
      </c>
      <c r="BC90" s="94">
        <f>'3 - SO 01 Oplocení'!H35</f>
        <v>0</v>
      </c>
      <c r="BD90" s="96">
        <f>'3 - SO 01 Oplocení'!H36</f>
        <v>0</v>
      </c>
      <c r="BT90" s="97" t="s">
        <v>80</v>
      </c>
      <c r="BV90" s="97" t="s">
        <v>76</v>
      </c>
      <c r="BW90" s="97" t="s">
        <v>88</v>
      </c>
      <c r="BX90" s="97" t="s">
        <v>77</v>
      </c>
    </row>
    <row r="91" spans="1:76" s="5" customFormat="1" ht="16.5" customHeight="1">
      <c r="A91" s="88" t="s">
        <v>79</v>
      </c>
      <c r="B91" s="89"/>
      <c r="C91" s="90"/>
      <c r="D91" s="222" t="s">
        <v>89</v>
      </c>
      <c r="E91" s="222"/>
      <c r="F91" s="222"/>
      <c r="G91" s="222"/>
      <c r="H91" s="222"/>
      <c r="I91" s="91"/>
      <c r="J91" s="222" t="s">
        <v>90</v>
      </c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09">
        <f>'4 - SO 01 Vzduchotechnika'!M30</f>
        <v>0</v>
      </c>
      <c r="AH91" s="210"/>
      <c r="AI91" s="210"/>
      <c r="AJ91" s="210"/>
      <c r="AK91" s="210"/>
      <c r="AL91" s="210"/>
      <c r="AM91" s="210"/>
      <c r="AN91" s="209">
        <f t="shared" si="0"/>
        <v>0</v>
      </c>
      <c r="AO91" s="210"/>
      <c r="AP91" s="210"/>
      <c r="AQ91" s="92"/>
      <c r="AS91" s="93">
        <f>'4 - SO 01 Vzduchotechnika'!M28</f>
        <v>0</v>
      </c>
      <c r="AT91" s="94">
        <f t="shared" si="1"/>
        <v>0</v>
      </c>
      <c r="AU91" s="95">
        <f>'4 - SO 01 Vzduchotechnika'!W113</f>
        <v>0</v>
      </c>
      <c r="AV91" s="94">
        <f>'4 - SO 01 Vzduchotechnika'!M32</f>
        <v>0</v>
      </c>
      <c r="AW91" s="94">
        <f>'4 - SO 01 Vzduchotechnika'!M33</f>
        <v>0</v>
      </c>
      <c r="AX91" s="94">
        <f>'4 - SO 01 Vzduchotechnika'!M34</f>
        <v>0</v>
      </c>
      <c r="AY91" s="94">
        <f>'4 - SO 01 Vzduchotechnika'!M35</f>
        <v>0</v>
      </c>
      <c r="AZ91" s="94">
        <f>'4 - SO 01 Vzduchotechnika'!H32</f>
        <v>0</v>
      </c>
      <c r="BA91" s="94">
        <f>'4 - SO 01 Vzduchotechnika'!H33</f>
        <v>0</v>
      </c>
      <c r="BB91" s="94">
        <f>'4 - SO 01 Vzduchotechnika'!H34</f>
        <v>0</v>
      </c>
      <c r="BC91" s="94">
        <f>'4 - SO 01 Vzduchotechnika'!H35</f>
        <v>0</v>
      </c>
      <c r="BD91" s="96">
        <f>'4 - SO 01 Vzduchotechnika'!H36</f>
        <v>0</v>
      </c>
      <c r="BT91" s="97" t="s">
        <v>80</v>
      </c>
      <c r="BV91" s="97" t="s">
        <v>76</v>
      </c>
      <c r="BW91" s="97" t="s">
        <v>91</v>
      </c>
      <c r="BX91" s="97" t="s">
        <v>77</v>
      </c>
    </row>
    <row r="92" spans="1:76" s="5" customFormat="1" ht="16.5" customHeight="1">
      <c r="A92" s="88" t="s">
        <v>79</v>
      </c>
      <c r="B92" s="89"/>
      <c r="C92" s="90"/>
      <c r="D92" s="222" t="s">
        <v>92</v>
      </c>
      <c r="E92" s="222"/>
      <c r="F92" s="222"/>
      <c r="G92" s="222"/>
      <c r="H92" s="222"/>
      <c r="I92" s="91"/>
      <c r="J92" s="222" t="s">
        <v>93</v>
      </c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09">
        <f>'PS 1 - Společná část'!M30</f>
        <v>0</v>
      </c>
      <c r="AH92" s="210"/>
      <c r="AI92" s="210"/>
      <c r="AJ92" s="210"/>
      <c r="AK92" s="210"/>
      <c r="AL92" s="210"/>
      <c r="AM92" s="210"/>
      <c r="AN92" s="209">
        <f t="shared" si="0"/>
        <v>0</v>
      </c>
      <c r="AO92" s="210"/>
      <c r="AP92" s="210"/>
      <c r="AQ92" s="92"/>
      <c r="AS92" s="93">
        <f>'PS 1 - Společná část'!M28</f>
        <v>0</v>
      </c>
      <c r="AT92" s="94">
        <f t="shared" si="1"/>
        <v>0</v>
      </c>
      <c r="AU92" s="95">
        <f>'PS 1 - Společná část'!W117</f>
        <v>0</v>
      </c>
      <c r="AV92" s="94">
        <f>'PS 1 - Společná část'!M32</f>
        <v>0</v>
      </c>
      <c r="AW92" s="94">
        <f>'PS 1 - Společná část'!M33</f>
        <v>0</v>
      </c>
      <c r="AX92" s="94">
        <f>'PS 1 - Společná část'!M34</f>
        <v>0</v>
      </c>
      <c r="AY92" s="94">
        <f>'PS 1 - Společná část'!M35</f>
        <v>0</v>
      </c>
      <c r="AZ92" s="94">
        <f>'PS 1 - Společná část'!H32</f>
        <v>0</v>
      </c>
      <c r="BA92" s="94">
        <f>'PS 1 - Společná část'!H33</f>
        <v>0</v>
      </c>
      <c r="BB92" s="94">
        <f>'PS 1 - Společná část'!H34</f>
        <v>0</v>
      </c>
      <c r="BC92" s="94">
        <f>'PS 1 - Společná část'!H35</f>
        <v>0</v>
      </c>
      <c r="BD92" s="96">
        <f>'PS 1 - Společná část'!H36</f>
        <v>0</v>
      </c>
      <c r="BT92" s="97" t="s">
        <v>80</v>
      </c>
      <c r="BV92" s="97" t="s">
        <v>76</v>
      </c>
      <c r="BW92" s="97" t="s">
        <v>94</v>
      </c>
      <c r="BX92" s="97" t="s">
        <v>77</v>
      </c>
    </row>
    <row r="93" spans="1:76" s="5" customFormat="1" ht="16.5" customHeight="1">
      <c r="A93" s="88" t="s">
        <v>79</v>
      </c>
      <c r="B93" s="89"/>
      <c r="C93" s="90"/>
      <c r="D93" s="222" t="s">
        <v>95</v>
      </c>
      <c r="E93" s="222"/>
      <c r="F93" s="222"/>
      <c r="G93" s="222"/>
      <c r="H93" s="222"/>
      <c r="I93" s="91"/>
      <c r="J93" s="222" t="s">
        <v>96</v>
      </c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09">
        <f>'PS 2 - Rozvodna 22 kV'!M30</f>
        <v>0</v>
      </c>
      <c r="AH93" s="210"/>
      <c r="AI93" s="210"/>
      <c r="AJ93" s="210"/>
      <c r="AK93" s="210"/>
      <c r="AL93" s="210"/>
      <c r="AM93" s="210"/>
      <c r="AN93" s="209">
        <f t="shared" si="0"/>
        <v>0</v>
      </c>
      <c r="AO93" s="210"/>
      <c r="AP93" s="210"/>
      <c r="AQ93" s="92"/>
      <c r="AS93" s="93">
        <f>'PS 2 - Rozvodna 22 kV'!M28</f>
        <v>0</v>
      </c>
      <c r="AT93" s="94">
        <f t="shared" si="1"/>
        <v>0</v>
      </c>
      <c r="AU93" s="95">
        <f>'PS 2 - Rozvodna 22 kV'!W123</f>
        <v>0</v>
      </c>
      <c r="AV93" s="94">
        <f>'PS 2 - Rozvodna 22 kV'!M32</f>
        <v>0</v>
      </c>
      <c r="AW93" s="94">
        <f>'PS 2 - Rozvodna 22 kV'!M33</f>
        <v>0</v>
      </c>
      <c r="AX93" s="94">
        <f>'PS 2 - Rozvodna 22 kV'!M34</f>
        <v>0</v>
      </c>
      <c r="AY93" s="94">
        <f>'PS 2 - Rozvodna 22 kV'!M35</f>
        <v>0</v>
      </c>
      <c r="AZ93" s="94">
        <f>'PS 2 - Rozvodna 22 kV'!H32</f>
        <v>0</v>
      </c>
      <c r="BA93" s="94">
        <f>'PS 2 - Rozvodna 22 kV'!H33</f>
        <v>0</v>
      </c>
      <c r="BB93" s="94">
        <f>'PS 2 - Rozvodna 22 kV'!H34</f>
        <v>0</v>
      </c>
      <c r="BC93" s="94">
        <f>'PS 2 - Rozvodna 22 kV'!H35</f>
        <v>0</v>
      </c>
      <c r="BD93" s="96">
        <f>'PS 2 - Rozvodna 22 kV'!H36</f>
        <v>0</v>
      </c>
      <c r="BT93" s="97" t="s">
        <v>80</v>
      </c>
      <c r="BV93" s="97" t="s">
        <v>76</v>
      </c>
      <c r="BW93" s="97" t="s">
        <v>97</v>
      </c>
      <c r="BX93" s="97" t="s">
        <v>77</v>
      </c>
    </row>
    <row r="94" spans="1:76" s="5" customFormat="1" ht="16.5" customHeight="1">
      <c r="A94" s="88" t="s">
        <v>79</v>
      </c>
      <c r="B94" s="89"/>
      <c r="C94" s="90"/>
      <c r="D94" s="222" t="s">
        <v>98</v>
      </c>
      <c r="E94" s="222"/>
      <c r="F94" s="222"/>
      <c r="G94" s="222"/>
      <c r="H94" s="222"/>
      <c r="I94" s="91"/>
      <c r="J94" s="222" t="s">
        <v>99</v>
      </c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09">
        <f>'PS 3 - Stejnosměrné zařízení'!M30</f>
        <v>0</v>
      </c>
      <c r="AH94" s="210"/>
      <c r="AI94" s="210"/>
      <c r="AJ94" s="210"/>
      <c r="AK94" s="210"/>
      <c r="AL94" s="210"/>
      <c r="AM94" s="210"/>
      <c r="AN94" s="209">
        <f t="shared" si="0"/>
        <v>0</v>
      </c>
      <c r="AO94" s="210"/>
      <c r="AP94" s="210"/>
      <c r="AQ94" s="92"/>
      <c r="AS94" s="93">
        <f>'PS 3 - Stejnosměrné zařízení'!M28</f>
        <v>0</v>
      </c>
      <c r="AT94" s="94">
        <f t="shared" si="1"/>
        <v>0</v>
      </c>
      <c r="AU94" s="95">
        <f>'PS 3 - Stejnosměrné zařízení'!W112</f>
        <v>0</v>
      </c>
      <c r="AV94" s="94">
        <f>'PS 3 - Stejnosměrné zařízení'!M32</f>
        <v>0</v>
      </c>
      <c r="AW94" s="94">
        <f>'PS 3 - Stejnosměrné zařízení'!M33</f>
        <v>0</v>
      </c>
      <c r="AX94" s="94">
        <f>'PS 3 - Stejnosměrné zařízení'!M34</f>
        <v>0</v>
      </c>
      <c r="AY94" s="94">
        <f>'PS 3 - Stejnosměrné zařízení'!M35</f>
        <v>0</v>
      </c>
      <c r="AZ94" s="94">
        <f>'PS 3 - Stejnosměrné zařízení'!H32</f>
        <v>0</v>
      </c>
      <c r="BA94" s="94">
        <f>'PS 3 - Stejnosměrné zařízení'!H33</f>
        <v>0</v>
      </c>
      <c r="BB94" s="94">
        <f>'PS 3 - Stejnosměrné zařízení'!H34</f>
        <v>0</v>
      </c>
      <c r="BC94" s="94">
        <f>'PS 3 - Stejnosměrné zařízení'!H35</f>
        <v>0</v>
      </c>
      <c r="BD94" s="96">
        <f>'PS 3 - Stejnosměrné zařízení'!H36</f>
        <v>0</v>
      </c>
      <c r="BT94" s="97" t="s">
        <v>80</v>
      </c>
      <c r="BV94" s="97" t="s">
        <v>76</v>
      </c>
      <c r="BW94" s="97" t="s">
        <v>100</v>
      </c>
      <c r="BX94" s="97" t="s">
        <v>77</v>
      </c>
    </row>
    <row r="95" spans="1:76" s="5" customFormat="1" ht="16.5" customHeight="1">
      <c r="A95" s="88" t="s">
        <v>79</v>
      </c>
      <c r="B95" s="89"/>
      <c r="C95" s="90"/>
      <c r="D95" s="222" t="s">
        <v>101</v>
      </c>
      <c r="E95" s="222"/>
      <c r="F95" s="222"/>
      <c r="G95" s="222"/>
      <c r="H95" s="222"/>
      <c r="I95" s="91"/>
      <c r="J95" s="222" t="s">
        <v>102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09">
        <f>'PS 4 - Vlastní spotřeba'!M30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92"/>
      <c r="AS95" s="93">
        <f>'PS 4 - Vlastní spotřeba'!M28</f>
        <v>0</v>
      </c>
      <c r="AT95" s="94">
        <f t="shared" si="1"/>
        <v>0</v>
      </c>
      <c r="AU95" s="95">
        <f>'PS 4 - Vlastní spotřeba'!W111</f>
        <v>0</v>
      </c>
      <c r="AV95" s="94">
        <f>'PS 4 - Vlastní spotřeba'!M32</f>
        <v>0</v>
      </c>
      <c r="AW95" s="94">
        <f>'PS 4 - Vlastní spotřeba'!M33</f>
        <v>0</v>
      </c>
      <c r="AX95" s="94">
        <f>'PS 4 - Vlastní spotřeba'!M34</f>
        <v>0</v>
      </c>
      <c r="AY95" s="94">
        <f>'PS 4 - Vlastní spotřeba'!M35</f>
        <v>0</v>
      </c>
      <c r="AZ95" s="94">
        <f>'PS 4 - Vlastní spotřeba'!H32</f>
        <v>0</v>
      </c>
      <c r="BA95" s="94">
        <f>'PS 4 - Vlastní spotřeba'!H33</f>
        <v>0</v>
      </c>
      <c r="BB95" s="94">
        <f>'PS 4 - Vlastní spotřeba'!H34</f>
        <v>0</v>
      </c>
      <c r="BC95" s="94">
        <f>'PS 4 - Vlastní spotřeba'!H35</f>
        <v>0</v>
      </c>
      <c r="BD95" s="96">
        <f>'PS 4 - Vlastní spotřeba'!H36</f>
        <v>0</v>
      </c>
      <c r="BT95" s="97" t="s">
        <v>80</v>
      </c>
      <c r="BV95" s="97" t="s">
        <v>76</v>
      </c>
      <c r="BW95" s="97" t="s">
        <v>103</v>
      </c>
      <c r="BX95" s="97" t="s">
        <v>77</v>
      </c>
    </row>
    <row r="96" spans="1:76" s="5" customFormat="1" ht="16.5" customHeight="1">
      <c r="A96" s="88" t="s">
        <v>79</v>
      </c>
      <c r="B96" s="89"/>
      <c r="C96" s="90"/>
      <c r="D96" s="222" t="s">
        <v>104</v>
      </c>
      <c r="E96" s="222"/>
      <c r="F96" s="222"/>
      <c r="G96" s="222"/>
      <c r="H96" s="222"/>
      <c r="I96" s="91"/>
      <c r="J96" s="222" t="s">
        <v>105</v>
      </c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09">
        <f>'PS 5 - Zařízení pro detek...'!M30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92"/>
      <c r="AS96" s="93">
        <f>'PS 5 - Zařízení pro detek...'!M28</f>
        <v>0</v>
      </c>
      <c r="AT96" s="94">
        <f t="shared" si="1"/>
        <v>0</v>
      </c>
      <c r="AU96" s="95">
        <f>'PS 5 - Zařízení pro detek...'!W109</f>
        <v>0</v>
      </c>
      <c r="AV96" s="94">
        <f>'PS 5 - Zařízení pro detek...'!M32</f>
        <v>0</v>
      </c>
      <c r="AW96" s="94">
        <f>'PS 5 - Zařízení pro detek...'!M33</f>
        <v>0</v>
      </c>
      <c r="AX96" s="94">
        <f>'PS 5 - Zařízení pro detek...'!M34</f>
        <v>0</v>
      </c>
      <c r="AY96" s="94">
        <f>'PS 5 - Zařízení pro detek...'!M35</f>
        <v>0</v>
      </c>
      <c r="AZ96" s="94">
        <f>'PS 5 - Zařízení pro detek...'!H32</f>
        <v>0</v>
      </c>
      <c r="BA96" s="94">
        <f>'PS 5 - Zařízení pro detek...'!H33</f>
        <v>0</v>
      </c>
      <c r="BB96" s="94">
        <f>'PS 5 - Zařízení pro detek...'!H34</f>
        <v>0</v>
      </c>
      <c r="BC96" s="94">
        <f>'PS 5 - Zařízení pro detek...'!H35</f>
        <v>0</v>
      </c>
      <c r="BD96" s="96">
        <f>'PS 5 - Zařízení pro detek...'!H36</f>
        <v>0</v>
      </c>
      <c r="BT96" s="97" t="s">
        <v>80</v>
      </c>
      <c r="BV96" s="97" t="s">
        <v>76</v>
      </c>
      <c r="BW96" s="97" t="s">
        <v>106</v>
      </c>
      <c r="BX96" s="97" t="s">
        <v>77</v>
      </c>
    </row>
    <row r="97" spans="1:76" s="5" customFormat="1" ht="31.5" customHeight="1">
      <c r="A97" s="88" t="s">
        <v>79</v>
      </c>
      <c r="B97" s="89"/>
      <c r="C97" s="90"/>
      <c r="D97" s="222" t="s">
        <v>107</v>
      </c>
      <c r="E97" s="222"/>
      <c r="F97" s="222"/>
      <c r="G97" s="222"/>
      <c r="H97" s="222"/>
      <c r="I97" s="91"/>
      <c r="J97" s="222" t="s">
        <v>108</v>
      </c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09">
        <f>'PS 6 - Dálkové ovládání a...'!M30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92"/>
      <c r="AS97" s="93">
        <f>'PS 6 - Dálkové ovládání a...'!M28</f>
        <v>0</v>
      </c>
      <c r="AT97" s="94">
        <f t="shared" si="1"/>
        <v>0</v>
      </c>
      <c r="AU97" s="95">
        <f>'PS 6 - Dálkové ovládání a...'!W109</f>
        <v>0</v>
      </c>
      <c r="AV97" s="94">
        <f>'PS 6 - Dálkové ovládání a...'!M32</f>
        <v>0</v>
      </c>
      <c r="AW97" s="94">
        <f>'PS 6 - Dálkové ovládání a...'!M33</f>
        <v>0</v>
      </c>
      <c r="AX97" s="94">
        <f>'PS 6 - Dálkové ovládání a...'!M34</f>
        <v>0</v>
      </c>
      <c r="AY97" s="94">
        <f>'PS 6 - Dálkové ovládání a...'!M35</f>
        <v>0</v>
      </c>
      <c r="AZ97" s="94">
        <f>'PS 6 - Dálkové ovládání a...'!H32</f>
        <v>0</v>
      </c>
      <c r="BA97" s="94">
        <f>'PS 6 - Dálkové ovládání a...'!H33</f>
        <v>0</v>
      </c>
      <c r="BB97" s="94">
        <f>'PS 6 - Dálkové ovládání a...'!H34</f>
        <v>0</v>
      </c>
      <c r="BC97" s="94">
        <f>'PS 6 - Dálkové ovládání a...'!H35</f>
        <v>0</v>
      </c>
      <c r="BD97" s="96">
        <f>'PS 6 - Dálkové ovládání a...'!H36</f>
        <v>0</v>
      </c>
      <c r="BT97" s="97" t="s">
        <v>80</v>
      </c>
      <c r="BV97" s="97" t="s">
        <v>76</v>
      </c>
      <c r="BW97" s="97" t="s">
        <v>109</v>
      </c>
      <c r="BX97" s="97" t="s">
        <v>77</v>
      </c>
    </row>
    <row r="98" spans="1:76" s="5" customFormat="1" ht="16.5" customHeight="1">
      <c r="A98" s="88" t="s">
        <v>79</v>
      </c>
      <c r="B98" s="89"/>
      <c r="C98" s="90"/>
      <c r="D98" s="222" t="s">
        <v>110</v>
      </c>
      <c r="E98" s="222"/>
      <c r="F98" s="222"/>
      <c r="G98" s="222"/>
      <c r="H98" s="222"/>
      <c r="I98" s="91"/>
      <c r="J98" s="222" t="s">
        <v>111</v>
      </c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09">
        <f>'PS 7 - Elektroinstalace'!M30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92"/>
      <c r="AS98" s="93">
        <f>'PS 7 - Elektroinstalace'!M28</f>
        <v>0</v>
      </c>
      <c r="AT98" s="94">
        <f t="shared" si="1"/>
        <v>0</v>
      </c>
      <c r="AU98" s="95">
        <f>'PS 7 - Elektroinstalace'!W117</f>
        <v>0</v>
      </c>
      <c r="AV98" s="94">
        <f>'PS 7 - Elektroinstalace'!M32</f>
        <v>0</v>
      </c>
      <c r="AW98" s="94">
        <f>'PS 7 - Elektroinstalace'!M33</f>
        <v>0</v>
      </c>
      <c r="AX98" s="94">
        <f>'PS 7 - Elektroinstalace'!M34</f>
        <v>0</v>
      </c>
      <c r="AY98" s="94">
        <f>'PS 7 - Elektroinstalace'!M35</f>
        <v>0</v>
      </c>
      <c r="AZ98" s="94">
        <f>'PS 7 - Elektroinstalace'!H32</f>
        <v>0</v>
      </c>
      <c r="BA98" s="94">
        <f>'PS 7 - Elektroinstalace'!H33</f>
        <v>0</v>
      </c>
      <c r="BB98" s="94">
        <f>'PS 7 - Elektroinstalace'!H34</f>
        <v>0</v>
      </c>
      <c r="BC98" s="94">
        <f>'PS 7 - Elektroinstalace'!H35</f>
        <v>0</v>
      </c>
      <c r="BD98" s="96">
        <f>'PS 7 - Elektroinstalace'!H36</f>
        <v>0</v>
      </c>
      <c r="BT98" s="97" t="s">
        <v>80</v>
      </c>
      <c r="BV98" s="97" t="s">
        <v>76</v>
      </c>
      <c r="BW98" s="97" t="s">
        <v>112</v>
      </c>
      <c r="BX98" s="97" t="s">
        <v>77</v>
      </c>
    </row>
    <row r="99" spans="1:76" s="5" customFormat="1" ht="16.5" customHeight="1">
      <c r="A99" s="88" t="s">
        <v>79</v>
      </c>
      <c r="B99" s="89"/>
      <c r="C99" s="90"/>
      <c r="D99" s="222" t="s">
        <v>113</v>
      </c>
      <c r="E99" s="222"/>
      <c r="F99" s="222"/>
      <c r="G99" s="222"/>
      <c r="H99" s="222"/>
      <c r="I99" s="91"/>
      <c r="J99" s="222" t="s">
        <v>114</v>
      </c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09">
        <f>'PS 8 - Kamerový systém'!M30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92"/>
      <c r="AS99" s="93">
        <f>'PS 8 - Kamerový systém'!M28</f>
        <v>0</v>
      </c>
      <c r="AT99" s="94">
        <f t="shared" si="1"/>
        <v>0</v>
      </c>
      <c r="AU99" s="95">
        <f>'PS 8 - Kamerový systém'!W109</f>
        <v>0</v>
      </c>
      <c r="AV99" s="94">
        <f>'PS 8 - Kamerový systém'!M32</f>
        <v>0</v>
      </c>
      <c r="AW99" s="94">
        <f>'PS 8 - Kamerový systém'!M33</f>
        <v>0</v>
      </c>
      <c r="AX99" s="94">
        <f>'PS 8 - Kamerový systém'!M34</f>
        <v>0</v>
      </c>
      <c r="AY99" s="94">
        <f>'PS 8 - Kamerový systém'!M35</f>
        <v>0</v>
      </c>
      <c r="AZ99" s="94">
        <f>'PS 8 - Kamerový systém'!H32</f>
        <v>0</v>
      </c>
      <c r="BA99" s="94">
        <f>'PS 8 - Kamerový systém'!H33</f>
        <v>0</v>
      </c>
      <c r="BB99" s="94">
        <f>'PS 8 - Kamerový systém'!H34</f>
        <v>0</v>
      </c>
      <c r="BC99" s="94">
        <f>'PS 8 - Kamerový systém'!H35</f>
        <v>0</v>
      </c>
      <c r="BD99" s="96">
        <f>'PS 8 - Kamerový systém'!H36</f>
        <v>0</v>
      </c>
      <c r="BT99" s="97" t="s">
        <v>80</v>
      </c>
      <c r="BV99" s="97" t="s">
        <v>76</v>
      </c>
      <c r="BW99" s="97" t="s">
        <v>115</v>
      </c>
      <c r="BX99" s="97" t="s">
        <v>77</v>
      </c>
    </row>
    <row r="100" spans="1:76" s="5" customFormat="1" ht="16.5" customHeight="1">
      <c r="A100" s="88" t="s">
        <v>79</v>
      </c>
      <c r="B100" s="89"/>
      <c r="C100" s="90"/>
      <c r="D100" s="222" t="s">
        <v>116</v>
      </c>
      <c r="E100" s="222"/>
      <c r="F100" s="222"/>
      <c r="G100" s="222"/>
      <c r="H100" s="222"/>
      <c r="I100" s="91"/>
      <c r="J100" s="222" t="s">
        <v>117</v>
      </c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09">
        <f>'VRN - Vedlejší rozpočtové...'!M30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92"/>
      <c r="AS100" s="98">
        <f>'VRN - Vedlejší rozpočtové...'!M28</f>
        <v>0</v>
      </c>
      <c r="AT100" s="99">
        <f t="shared" si="1"/>
        <v>0</v>
      </c>
      <c r="AU100" s="100">
        <f>'VRN - Vedlejší rozpočtové...'!W110</f>
        <v>0</v>
      </c>
      <c r="AV100" s="99">
        <f>'VRN - Vedlejší rozpočtové...'!M32</f>
        <v>0</v>
      </c>
      <c r="AW100" s="99">
        <f>'VRN - Vedlejší rozpočtové...'!M33</f>
        <v>0</v>
      </c>
      <c r="AX100" s="99">
        <f>'VRN - Vedlejší rozpočtové...'!M34</f>
        <v>0</v>
      </c>
      <c r="AY100" s="99">
        <f>'VRN - Vedlejší rozpočtové...'!M35</f>
        <v>0</v>
      </c>
      <c r="AZ100" s="99">
        <f>'VRN - Vedlejší rozpočtové...'!H32</f>
        <v>0</v>
      </c>
      <c r="BA100" s="99">
        <f>'VRN - Vedlejší rozpočtové...'!H33</f>
        <v>0</v>
      </c>
      <c r="BB100" s="99">
        <f>'VRN - Vedlejší rozpočtové...'!H34</f>
        <v>0</v>
      </c>
      <c r="BC100" s="99">
        <f>'VRN - Vedlejší rozpočtové...'!H35</f>
        <v>0</v>
      </c>
      <c r="BD100" s="101">
        <f>'VRN - Vedlejší rozpočtové...'!H36</f>
        <v>0</v>
      </c>
      <c r="BT100" s="97" t="s">
        <v>80</v>
      </c>
      <c r="BV100" s="97" t="s">
        <v>76</v>
      </c>
      <c r="BW100" s="97" t="s">
        <v>118</v>
      </c>
      <c r="BX100" s="97" t="s">
        <v>77</v>
      </c>
    </row>
    <row r="101" spans="1:76" ht="13.5">
      <c r="B101" s="26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7"/>
    </row>
    <row r="102" spans="1:76" s="1" customFormat="1" ht="30" customHeight="1">
      <c r="B102" s="35"/>
      <c r="C102" s="80" t="s">
        <v>119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11">
        <v>0</v>
      </c>
      <c r="AH102" s="211"/>
      <c r="AI102" s="211"/>
      <c r="AJ102" s="211"/>
      <c r="AK102" s="211"/>
      <c r="AL102" s="211"/>
      <c r="AM102" s="211"/>
      <c r="AN102" s="211">
        <v>0</v>
      </c>
      <c r="AO102" s="211"/>
      <c r="AP102" s="211"/>
      <c r="AQ102" s="37"/>
      <c r="AS102" s="76" t="s">
        <v>120</v>
      </c>
      <c r="AT102" s="77" t="s">
        <v>121</v>
      </c>
      <c r="AU102" s="77" t="s">
        <v>38</v>
      </c>
      <c r="AV102" s="78" t="s">
        <v>61</v>
      </c>
    </row>
    <row r="103" spans="1:76" s="1" customFormat="1" ht="10.9" customHeigh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7"/>
      <c r="AS103" s="102"/>
      <c r="AT103" s="56"/>
      <c r="AU103" s="56"/>
      <c r="AV103" s="58"/>
    </row>
    <row r="104" spans="1:76" s="1" customFormat="1" ht="30" customHeight="1">
      <c r="B104" s="35"/>
      <c r="C104" s="103" t="s">
        <v>122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212">
        <f>ROUND(AG87+AG102,2)</f>
        <v>0</v>
      </c>
      <c r="AH104" s="212"/>
      <c r="AI104" s="212"/>
      <c r="AJ104" s="212"/>
      <c r="AK104" s="212"/>
      <c r="AL104" s="212"/>
      <c r="AM104" s="212"/>
      <c r="AN104" s="212">
        <f>AN87+AN102</f>
        <v>0</v>
      </c>
      <c r="AO104" s="212"/>
      <c r="AP104" s="212"/>
      <c r="AQ104" s="37"/>
    </row>
    <row r="105" spans="1:76" s="1" customFormat="1" ht="6.95" customHeight="1"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1"/>
    </row>
  </sheetData>
  <mergeCells count="93">
    <mergeCell ref="J98:AF98"/>
    <mergeCell ref="J99:AF99"/>
    <mergeCell ref="J100:AF100"/>
    <mergeCell ref="AN89:AP89"/>
    <mergeCell ref="AN88:AP88"/>
    <mergeCell ref="AG88:AM88"/>
    <mergeCell ref="AG89:AM89"/>
    <mergeCell ref="AG90:AM90"/>
    <mergeCell ref="AG91:AM91"/>
    <mergeCell ref="AG92:AM92"/>
    <mergeCell ref="AG93:AM93"/>
    <mergeCell ref="AG94:AM94"/>
    <mergeCell ref="AG95:AM95"/>
    <mergeCell ref="AG96:AM96"/>
    <mergeCell ref="AG97:AM97"/>
    <mergeCell ref="AG98:AM98"/>
    <mergeCell ref="AG100:AM100"/>
    <mergeCell ref="AG99:AM99"/>
    <mergeCell ref="AG102:AM102"/>
    <mergeCell ref="AG104:AM104"/>
    <mergeCell ref="C85:G85"/>
    <mergeCell ref="I85:AF85"/>
    <mergeCell ref="AG85:AM85"/>
    <mergeCell ref="J89:AF89"/>
    <mergeCell ref="J90:AF90"/>
    <mergeCell ref="J91:AF91"/>
    <mergeCell ref="J92:AF92"/>
    <mergeCell ref="J93:AF93"/>
    <mergeCell ref="J94:AF94"/>
    <mergeCell ref="J95:AF95"/>
    <mergeCell ref="J96:AF96"/>
    <mergeCell ref="J97:AF97"/>
    <mergeCell ref="AS82:AT84"/>
    <mergeCell ref="AM83:AP83"/>
    <mergeCell ref="AN85:AP85"/>
    <mergeCell ref="C76:AP76"/>
    <mergeCell ref="L78:AO78"/>
    <mergeCell ref="D96:H96"/>
    <mergeCell ref="D97:H97"/>
    <mergeCell ref="D98:H98"/>
    <mergeCell ref="D99:H99"/>
    <mergeCell ref="D100:H100"/>
    <mergeCell ref="X37:AB37"/>
    <mergeCell ref="AK37:AO37"/>
    <mergeCell ref="J88:AF88"/>
    <mergeCell ref="D95:H95"/>
    <mergeCell ref="D94:H94"/>
    <mergeCell ref="D88:H88"/>
    <mergeCell ref="D89:H89"/>
    <mergeCell ref="D90:H90"/>
    <mergeCell ref="D91:H91"/>
    <mergeCell ref="D92:H92"/>
    <mergeCell ref="D93:H93"/>
    <mergeCell ref="AM82:AP82"/>
    <mergeCell ref="AG87:AM87"/>
    <mergeCell ref="AN87:AP87"/>
    <mergeCell ref="AN102:AP102"/>
    <mergeCell ref="AN104:AP104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AK34:AO34"/>
    <mergeCell ref="W35:AE35"/>
    <mergeCell ref="AK35:AO35"/>
    <mergeCell ref="AN96:AP96"/>
    <mergeCell ref="AN97:AP97"/>
    <mergeCell ref="AN98:AP98"/>
    <mergeCell ref="AN99:AP99"/>
    <mergeCell ref="AN100:AP100"/>
    <mergeCell ref="AN95:AP95"/>
    <mergeCell ref="AN93:AP93"/>
    <mergeCell ref="AN90:AP90"/>
    <mergeCell ref="AN91:AP91"/>
    <mergeCell ref="AN92:AP92"/>
    <mergeCell ref="AN94:AP94"/>
    <mergeCell ref="C2:AP2"/>
    <mergeCell ref="C4:AP4"/>
    <mergeCell ref="K5:AO5"/>
    <mergeCell ref="K6:AO6"/>
    <mergeCell ref="AR2:BE2"/>
    <mergeCell ref="L35:O35"/>
    <mergeCell ref="L33:O33"/>
    <mergeCell ref="L31:O31"/>
    <mergeCell ref="L32:O32"/>
    <mergeCell ref="L34:O34"/>
  </mergeCells>
  <hyperlinks>
    <hyperlink ref="K1:S1" location="C2" display="1) Souhrnný list stavby"/>
    <hyperlink ref="W1:AF1" location="C87" display="2) Rekapitulace objektů"/>
    <hyperlink ref="A88" location="'1 - SO 01 Rekonstrukce bu...'!C2" display="/"/>
    <hyperlink ref="A89" location="'2 - SO 01 Vnější plochy'!C2" display="/"/>
    <hyperlink ref="A90" location="'3 - SO 01 Oplocení'!C2" display="/"/>
    <hyperlink ref="A91" location="'4 - SO 01 Vzduchotechnika'!C2" display="/"/>
    <hyperlink ref="A92" location="'PS 1 - Společná část'!C2" display="/"/>
    <hyperlink ref="A93" location="'PS 2 - Rozvodna 22 kV'!C2" display="/"/>
    <hyperlink ref="A94" location="'PS 3 - Stejnosměrné zařízení'!C2" display="/"/>
    <hyperlink ref="A95" location="'PS 4 - Vlastní spotřeba'!C2" display="/"/>
    <hyperlink ref="A96" location="'PS 5 - Zařízení pro detek...'!C2" display="/"/>
    <hyperlink ref="A97" location="'PS 6 - Dálkové ovládání a...'!C2" display="/"/>
    <hyperlink ref="A98" location="'PS 7 - Elektroinstalace'!C2" display="/"/>
    <hyperlink ref="A99" location="'PS 8 - Kamerový systém'!C2" display="/"/>
    <hyperlink ref="A100" location="'VRN - Vedlejší rozpočtové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8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106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2386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N90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ROUND((SUM(BE90:BE91)+SUM(BE109:BE117)), 2)</f>
        <v>0</v>
      </c>
      <c r="I32" s="249"/>
      <c r="J32" s="249"/>
      <c r="K32" s="36"/>
      <c r="L32" s="36"/>
      <c r="M32" s="253">
        <f>ROUND(ROUND((SUM(BE90:BE91)+SUM(BE109:BE117)),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ROUND((SUM(BF90:BF91)+SUM(BF109:BF117)), 2)</f>
        <v>0</v>
      </c>
      <c r="I33" s="249"/>
      <c r="J33" s="249"/>
      <c r="K33" s="36"/>
      <c r="L33" s="36"/>
      <c r="M33" s="253">
        <f>ROUND(ROUND((SUM(BF90:BF91)+SUM(BF109:BF117)),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ROUND((SUM(BG90:BG91)+SUM(BG109:BG117)),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ROUND((SUM(BH90:BH91)+SUM(BH109:BH117)),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ROUND((SUM(BI90:BI91)+SUM(BI109:BI117)),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5 - Zařízení pro detekci požáru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N109</f>
        <v>0</v>
      </c>
      <c r="O88" s="258"/>
      <c r="P88" s="258"/>
      <c r="Q88" s="258"/>
      <c r="R88" s="37"/>
      <c r="AU88" s="22" t="s">
        <v>137</v>
      </c>
    </row>
    <row r="89" spans="2:47" s="1" customFormat="1" ht="21.75" customHeight="1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2:47" s="1" customFormat="1" ht="29.25" customHeight="1">
      <c r="B90" s="35"/>
      <c r="C90" s="112" t="s">
        <v>164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58">
        <v>0</v>
      </c>
      <c r="O90" s="263"/>
      <c r="P90" s="263"/>
      <c r="Q90" s="263"/>
      <c r="R90" s="37"/>
      <c r="T90" s="121"/>
      <c r="U90" s="122" t="s">
        <v>38</v>
      </c>
    </row>
    <row r="91" spans="2:47" s="1" customFormat="1" ht="18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</row>
    <row r="92" spans="2:47" s="1" customFormat="1" ht="29.25" customHeight="1">
      <c r="B92" s="35"/>
      <c r="C92" s="103" t="s">
        <v>122</v>
      </c>
      <c r="D92" s="104"/>
      <c r="E92" s="104"/>
      <c r="F92" s="104"/>
      <c r="G92" s="104"/>
      <c r="H92" s="104"/>
      <c r="I92" s="104"/>
      <c r="J92" s="104"/>
      <c r="K92" s="104"/>
      <c r="L92" s="212">
        <f>ROUND(SUM(N88+N90),2)</f>
        <v>0</v>
      </c>
      <c r="M92" s="212"/>
      <c r="N92" s="212"/>
      <c r="O92" s="212"/>
      <c r="P92" s="212"/>
      <c r="Q92" s="212"/>
      <c r="R92" s="37"/>
    </row>
    <row r="93" spans="2:47" s="1" customFormat="1" ht="6.95" customHeight="1"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1"/>
    </row>
    <row r="97" spans="2:65" s="1" customFormat="1" ht="6.95" customHeight="1"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4"/>
    </row>
    <row r="98" spans="2:65" s="1" customFormat="1" ht="36.950000000000003" customHeight="1">
      <c r="B98" s="35"/>
      <c r="C98" s="202" t="s">
        <v>166</v>
      </c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37"/>
    </row>
    <row r="99" spans="2:65" s="1" customFormat="1" ht="6.9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30" customHeight="1">
      <c r="B100" s="35"/>
      <c r="C100" s="32" t="s">
        <v>18</v>
      </c>
      <c r="D100" s="36"/>
      <c r="E100" s="36"/>
      <c r="F100" s="247" t="str">
        <f>F6</f>
        <v>Měnírna Výškovice - Rekonstrukce měnírny Výškovice</v>
      </c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36"/>
      <c r="R100" s="37"/>
    </row>
    <row r="101" spans="2:65" s="1" customFormat="1" ht="36.950000000000003" customHeight="1">
      <c r="B101" s="35"/>
      <c r="C101" s="69" t="s">
        <v>129</v>
      </c>
      <c r="D101" s="36"/>
      <c r="E101" s="36"/>
      <c r="F101" s="231" t="str">
        <f>F7</f>
        <v>PS 5 - Zařízení pro detekci požáru</v>
      </c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36"/>
      <c r="R101" s="37"/>
    </row>
    <row r="102" spans="2:65" s="1" customFormat="1" ht="6.9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18" customHeight="1">
      <c r="B103" s="35"/>
      <c r="C103" s="32" t="s">
        <v>22</v>
      </c>
      <c r="D103" s="36"/>
      <c r="E103" s="36"/>
      <c r="F103" s="30" t="str">
        <f>F9</f>
        <v>Výškovice</v>
      </c>
      <c r="G103" s="36"/>
      <c r="H103" s="36"/>
      <c r="I103" s="36"/>
      <c r="J103" s="36"/>
      <c r="K103" s="32" t="s">
        <v>24</v>
      </c>
      <c r="L103" s="36"/>
      <c r="M103" s="250" t="str">
        <f>IF(O9="","",O9)</f>
        <v>25. 10. 2018</v>
      </c>
      <c r="N103" s="250"/>
      <c r="O103" s="250"/>
      <c r="P103" s="250"/>
      <c r="Q103" s="36"/>
      <c r="R103" s="37"/>
    </row>
    <row r="104" spans="2:65" s="1" customFormat="1" ht="6.95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>
      <c r="B105" s="35"/>
      <c r="C105" s="32" t="s">
        <v>26</v>
      </c>
      <c r="D105" s="36"/>
      <c r="E105" s="36"/>
      <c r="F105" s="30" t="str">
        <f>E12</f>
        <v xml:space="preserve"> </v>
      </c>
      <c r="G105" s="36"/>
      <c r="H105" s="36"/>
      <c r="I105" s="36"/>
      <c r="J105" s="36"/>
      <c r="K105" s="32" t="s">
        <v>31</v>
      </c>
      <c r="L105" s="36"/>
      <c r="M105" s="204" t="str">
        <f>E18</f>
        <v xml:space="preserve"> </v>
      </c>
      <c r="N105" s="204"/>
      <c r="O105" s="204"/>
      <c r="P105" s="204"/>
      <c r="Q105" s="204"/>
      <c r="R105" s="37"/>
    </row>
    <row r="106" spans="2:65" s="1" customFormat="1" ht="14.45" customHeight="1">
      <c r="B106" s="35"/>
      <c r="C106" s="32" t="s">
        <v>30</v>
      </c>
      <c r="D106" s="36"/>
      <c r="E106" s="36"/>
      <c r="F106" s="30" t="str">
        <f>IF(E15="","",E15)</f>
        <v xml:space="preserve"> </v>
      </c>
      <c r="G106" s="36"/>
      <c r="H106" s="36"/>
      <c r="I106" s="36"/>
      <c r="J106" s="36"/>
      <c r="K106" s="32" t="s">
        <v>33</v>
      </c>
      <c r="L106" s="36"/>
      <c r="M106" s="204" t="str">
        <f>E21</f>
        <v xml:space="preserve"> </v>
      </c>
      <c r="N106" s="204"/>
      <c r="O106" s="204"/>
      <c r="P106" s="204"/>
      <c r="Q106" s="204"/>
      <c r="R106" s="37"/>
    </row>
    <row r="107" spans="2:65" s="1" customFormat="1" ht="10.3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8" customFormat="1" ht="29.25" customHeight="1">
      <c r="B108" s="131"/>
      <c r="C108" s="132" t="s">
        <v>167</v>
      </c>
      <c r="D108" s="133" t="s">
        <v>168</v>
      </c>
      <c r="E108" s="133" t="s">
        <v>56</v>
      </c>
      <c r="F108" s="274" t="s">
        <v>169</v>
      </c>
      <c r="G108" s="274"/>
      <c r="H108" s="274"/>
      <c r="I108" s="274"/>
      <c r="J108" s="133" t="s">
        <v>170</v>
      </c>
      <c r="K108" s="133" t="s">
        <v>171</v>
      </c>
      <c r="L108" s="274" t="s">
        <v>172</v>
      </c>
      <c r="M108" s="274"/>
      <c r="N108" s="274" t="s">
        <v>135</v>
      </c>
      <c r="O108" s="274"/>
      <c r="P108" s="274"/>
      <c r="Q108" s="275"/>
      <c r="R108" s="134"/>
      <c r="T108" s="76" t="s">
        <v>173</v>
      </c>
      <c r="U108" s="77" t="s">
        <v>38</v>
      </c>
      <c r="V108" s="77" t="s">
        <v>174</v>
      </c>
      <c r="W108" s="77" t="s">
        <v>175</v>
      </c>
      <c r="X108" s="77" t="s">
        <v>176</v>
      </c>
      <c r="Y108" s="77" t="s">
        <v>177</v>
      </c>
      <c r="Z108" s="77" t="s">
        <v>178</v>
      </c>
      <c r="AA108" s="78" t="s">
        <v>179</v>
      </c>
    </row>
    <row r="109" spans="2:65" s="1" customFormat="1" ht="29.25" customHeight="1">
      <c r="B109" s="35"/>
      <c r="C109" s="80" t="s">
        <v>131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89">
        <f>BK109</f>
        <v>0</v>
      </c>
      <c r="O109" s="290"/>
      <c r="P109" s="290"/>
      <c r="Q109" s="290"/>
      <c r="R109" s="37"/>
      <c r="T109" s="79"/>
      <c r="U109" s="51"/>
      <c r="V109" s="51"/>
      <c r="W109" s="135">
        <f>SUM(W110:W117)</f>
        <v>0</v>
      </c>
      <c r="X109" s="51"/>
      <c r="Y109" s="135">
        <f>SUM(Y110:Y117)</f>
        <v>0</v>
      </c>
      <c r="Z109" s="51"/>
      <c r="AA109" s="136">
        <f>SUM(AA110:AA117)</f>
        <v>0</v>
      </c>
      <c r="AT109" s="22" t="s">
        <v>73</v>
      </c>
      <c r="AU109" s="22" t="s">
        <v>137</v>
      </c>
      <c r="BK109" s="137">
        <f>SUM(BK110:BK117)</f>
        <v>0</v>
      </c>
    </row>
    <row r="110" spans="2:65" s="1" customFormat="1" ht="38.25" customHeight="1">
      <c r="B110" s="123"/>
      <c r="C110" s="149" t="s">
        <v>74</v>
      </c>
      <c r="D110" s="149" t="s">
        <v>181</v>
      </c>
      <c r="E110" s="150" t="s">
        <v>2387</v>
      </c>
      <c r="F110" s="239" t="s">
        <v>2388</v>
      </c>
      <c r="G110" s="239"/>
      <c r="H110" s="239"/>
      <c r="I110" s="239"/>
      <c r="J110" s="151" t="s">
        <v>433</v>
      </c>
      <c r="K110" s="152">
        <v>1</v>
      </c>
      <c r="L110" s="266">
        <v>0</v>
      </c>
      <c r="M110" s="266"/>
      <c r="N110" s="266">
        <f t="shared" ref="N110:N117" si="0">ROUND(L110*K110,2)</f>
        <v>0</v>
      </c>
      <c r="O110" s="266"/>
      <c r="P110" s="266"/>
      <c r="Q110" s="266"/>
      <c r="R110" s="125"/>
      <c r="T110" s="153" t="s">
        <v>5</v>
      </c>
      <c r="U110" s="44" t="s">
        <v>39</v>
      </c>
      <c r="V110" s="154">
        <v>0</v>
      </c>
      <c r="W110" s="154">
        <f t="shared" ref="W110:W117" si="1">V110*K110</f>
        <v>0</v>
      </c>
      <c r="X110" s="154">
        <v>0</v>
      </c>
      <c r="Y110" s="154">
        <f t="shared" ref="Y110:Y117" si="2">X110*K110</f>
        <v>0</v>
      </c>
      <c r="Z110" s="154">
        <v>0</v>
      </c>
      <c r="AA110" s="155">
        <f t="shared" ref="AA110:AA117" si="3">Z110*K110</f>
        <v>0</v>
      </c>
      <c r="AR110" s="22" t="s">
        <v>89</v>
      </c>
      <c r="AT110" s="22" t="s">
        <v>181</v>
      </c>
      <c r="AU110" s="22" t="s">
        <v>74</v>
      </c>
      <c r="AY110" s="22" t="s">
        <v>180</v>
      </c>
      <c r="BE110" s="156">
        <f t="shared" ref="BE110:BE117" si="4">IF(U110="základní",N110,0)</f>
        <v>0</v>
      </c>
      <c r="BF110" s="156">
        <f t="shared" ref="BF110:BF117" si="5">IF(U110="snížená",N110,0)</f>
        <v>0</v>
      </c>
      <c r="BG110" s="156">
        <f t="shared" ref="BG110:BG117" si="6">IF(U110="zákl. přenesená",N110,0)</f>
        <v>0</v>
      </c>
      <c r="BH110" s="156">
        <f t="shared" ref="BH110:BH117" si="7">IF(U110="sníž. přenesená",N110,0)</f>
        <v>0</v>
      </c>
      <c r="BI110" s="156">
        <f t="shared" ref="BI110:BI117" si="8">IF(U110="nulová",N110,0)</f>
        <v>0</v>
      </c>
      <c r="BJ110" s="22" t="s">
        <v>80</v>
      </c>
      <c r="BK110" s="156">
        <f t="shared" ref="BK110:BK117" si="9">ROUND(L110*K110,2)</f>
        <v>0</v>
      </c>
      <c r="BL110" s="22" t="s">
        <v>89</v>
      </c>
      <c r="BM110" s="22" t="s">
        <v>83</v>
      </c>
    </row>
    <row r="111" spans="2:65" s="1" customFormat="1" ht="25.5" customHeight="1">
      <c r="B111" s="123"/>
      <c r="C111" s="149" t="s">
        <v>74</v>
      </c>
      <c r="D111" s="149" t="s">
        <v>181</v>
      </c>
      <c r="E111" s="150" t="s">
        <v>2389</v>
      </c>
      <c r="F111" s="239" t="s">
        <v>2390</v>
      </c>
      <c r="G111" s="239"/>
      <c r="H111" s="239"/>
      <c r="I111" s="239"/>
      <c r="J111" s="151" t="s">
        <v>433</v>
      </c>
      <c r="K111" s="152">
        <v>15</v>
      </c>
      <c r="L111" s="266">
        <v>0</v>
      </c>
      <c r="M111" s="266"/>
      <c r="N111" s="266">
        <f t="shared" si="0"/>
        <v>0</v>
      </c>
      <c r="O111" s="266"/>
      <c r="P111" s="266"/>
      <c r="Q111" s="266"/>
      <c r="R111" s="125"/>
      <c r="T111" s="153" t="s">
        <v>5</v>
      </c>
      <c r="U111" s="44" t="s">
        <v>39</v>
      </c>
      <c r="V111" s="154">
        <v>0</v>
      </c>
      <c r="W111" s="154">
        <f t="shared" si="1"/>
        <v>0</v>
      </c>
      <c r="X111" s="154">
        <v>0</v>
      </c>
      <c r="Y111" s="154">
        <f t="shared" si="2"/>
        <v>0</v>
      </c>
      <c r="Z111" s="154">
        <v>0</v>
      </c>
      <c r="AA111" s="155">
        <f t="shared" si="3"/>
        <v>0</v>
      </c>
      <c r="AR111" s="22" t="s">
        <v>89</v>
      </c>
      <c r="AT111" s="22" t="s">
        <v>181</v>
      </c>
      <c r="AU111" s="22" t="s">
        <v>74</v>
      </c>
      <c r="AY111" s="22" t="s">
        <v>180</v>
      </c>
      <c r="BE111" s="156">
        <f t="shared" si="4"/>
        <v>0</v>
      </c>
      <c r="BF111" s="156">
        <f t="shared" si="5"/>
        <v>0</v>
      </c>
      <c r="BG111" s="156">
        <f t="shared" si="6"/>
        <v>0</v>
      </c>
      <c r="BH111" s="156">
        <f t="shared" si="7"/>
        <v>0</v>
      </c>
      <c r="BI111" s="156">
        <f t="shared" si="8"/>
        <v>0</v>
      </c>
      <c r="BJ111" s="22" t="s">
        <v>80</v>
      </c>
      <c r="BK111" s="156">
        <f t="shared" si="9"/>
        <v>0</v>
      </c>
      <c r="BL111" s="22" t="s">
        <v>89</v>
      </c>
      <c r="BM111" s="22" t="s">
        <v>89</v>
      </c>
    </row>
    <row r="112" spans="2:65" s="1" customFormat="1" ht="16.5" customHeight="1">
      <c r="B112" s="123"/>
      <c r="C112" s="149" t="s">
        <v>74</v>
      </c>
      <c r="D112" s="149" t="s">
        <v>181</v>
      </c>
      <c r="E112" s="150" t="s">
        <v>2391</v>
      </c>
      <c r="F112" s="239" t="s">
        <v>2392</v>
      </c>
      <c r="G112" s="239"/>
      <c r="H112" s="239"/>
      <c r="I112" s="239"/>
      <c r="J112" s="151" t="s">
        <v>317</v>
      </c>
      <c r="K112" s="152">
        <v>180</v>
      </c>
      <c r="L112" s="266">
        <v>0</v>
      </c>
      <c r="M112" s="266"/>
      <c r="N112" s="266">
        <f t="shared" si="0"/>
        <v>0</v>
      </c>
      <c r="O112" s="266"/>
      <c r="P112" s="266"/>
      <c r="Q112" s="266"/>
      <c r="R112" s="125"/>
      <c r="T112" s="153" t="s">
        <v>5</v>
      </c>
      <c r="U112" s="44" t="s">
        <v>39</v>
      </c>
      <c r="V112" s="154">
        <v>0</v>
      </c>
      <c r="W112" s="154">
        <f t="shared" si="1"/>
        <v>0</v>
      </c>
      <c r="X112" s="154">
        <v>0</v>
      </c>
      <c r="Y112" s="154">
        <f t="shared" si="2"/>
        <v>0</v>
      </c>
      <c r="Z112" s="154">
        <v>0</v>
      </c>
      <c r="AA112" s="155">
        <f t="shared" si="3"/>
        <v>0</v>
      </c>
      <c r="AR112" s="22" t="s">
        <v>89</v>
      </c>
      <c r="AT112" s="22" t="s">
        <v>181</v>
      </c>
      <c r="AU112" s="22" t="s">
        <v>74</v>
      </c>
      <c r="AY112" s="22" t="s">
        <v>180</v>
      </c>
      <c r="BE112" s="156">
        <f t="shared" si="4"/>
        <v>0</v>
      </c>
      <c r="BF112" s="156">
        <f t="shared" si="5"/>
        <v>0</v>
      </c>
      <c r="BG112" s="156">
        <f t="shared" si="6"/>
        <v>0</v>
      </c>
      <c r="BH112" s="156">
        <f t="shared" si="7"/>
        <v>0</v>
      </c>
      <c r="BI112" s="156">
        <f t="shared" si="8"/>
        <v>0</v>
      </c>
      <c r="BJ112" s="22" t="s">
        <v>80</v>
      </c>
      <c r="BK112" s="156">
        <f t="shared" si="9"/>
        <v>0</v>
      </c>
      <c r="BL112" s="22" t="s">
        <v>89</v>
      </c>
      <c r="BM112" s="22" t="s">
        <v>203</v>
      </c>
    </row>
    <row r="113" spans="2:65" s="1" customFormat="1" ht="16.5" customHeight="1">
      <c r="B113" s="123"/>
      <c r="C113" s="149" t="s">
        <v>74</v>
      </c>
      <c r="D113" s="149" t="s">
        <v>181</v>
      </c>
      <c r="E113" s="150" t="s">
        <v>2393</v>
      </c>
      <c r="F113" s="239" t="s">
        <v>2309</v>
      </c>
      <c r="G113" s="239"/>
      <c r="H113" s="239"/>
      <c r="I113" s="239"/>
      <c r="J113" s="151" t="s">
        <v>317</v>
      </c>
      <c r="K113" s="152">
        <v>180</v>
      </c>
      <c r="L113" s="266">
        <v>0</v>
      </c>
      <c r="M113" s="266"/>
      <c r="N113" s="266">
        <f t="shared" si="0"/>
        <v>0</v>
      </c>
      <c r="O113" s="266"/>
      <c r="P113" s="266"/>
      <c r="Q113" s="266"/>
      <c r="R113" s="125"/>
      <c r="T113" s="153" t="s">
        <v>5</v>
      </c>
      <c r="U113" s="44" t="s">
        <v>39</v>
      </c>
      <c r="V113" s="154">
        <v>0</v>
      </c>
      <c r="W113" s="154">
        <f t="shared" si="1"/>
        <v>0</v>
      </c>
      <c r="X113" s="154">
        <v>0</v>
      </c>
      <c r="Y113" s="154">
        <f t="shared" si="2"/>
        <v>0</v>
      </c>
      <c r="Z113" s="154">
        <v>0</v>
      </c>
      <c r="AA113" s="155">
        <f t="shared" si="3"/>
        <v>0</v>
      </c>
      <c r="AR113" s="22" t="s">
        <v>89</v>
      </c>
      <c r="AT113" s="22" t="s">
        <v>181</v>
      </c>
      <c r="AU113" s="22" t="s">
        <v>74</v>
      </c>
      <c r="AY113" s="22" t="s">
        <v>180</v>
      </c>
      <c r="BE113" s="156">
        <f t="shared" si="4"/>
        <v>0</v>
      </c>
      <c r="BF113" s="156">
        <f t="shared" si="5"/>
        <v>0</v>
      </c>
      <c r="BG113" s="156">
        <f t="shared" si="6"/>
        <v>0</v>
      </c>
      <c r="BH113" s="156">
        <f t="shared" si="7"/>
        <v>0</v>
      </c>
      <c r="BI113" s="156">
        <f t="shared" si="8"/>
        <v>0</v>
      </c>
      <c r="BJ113" s="22" t="s">
        <v>80</v>
      </c>
      <c r="BK113" s="156">
        <f t="shared" si="9"/>
        <v>0</v>
      </c>
      <c r="BL113" s="22" t="s">
        <v>89</v>
      </c>
      <c r="BM113" s="22" t="s">
        <v>219</v>
      </c>
    </row>
    <row r="114" spans="2:65" s="1" customFormat="1" ht="25.5" customHeight="1">
      <c r="B114" s="123"/>
      <c r="C114" s="149" t="s">
        <v>74</v>
      </c>
      <c r="D114" s="149" t="s">
        <v>181</v>
      </c>
      <c r="E114" s="150" t="s">
        <v>2394</v>
      </c>
      <c r="F114" s="239" t="s">
        <v>2168</v>
      </c>
      <c r="G114" s="239"/>
      <c r="H114" s="239"/>
      <c r="I114" s="239"/>
      <c r="J114" s="151" t="s">
        <v>862</v>
      </c>
      <c r="K114" s="152">
        <v>0.1</v>
      </c>
      <c r="L114" s="266">
        <v>0</v>
      </c>
      <c r="M114" s="266"/>
      <c r="N114" s="266">
        <f t="shared" si="0"/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 t="shared" si="1"/>
        <v>0</v>
      </c>
      <c r="X114" s="154">
        <v>0</v>
      </c>
      <c r="Y114" s="154">
        <f t="shared" si="2"/>
        <v>0</v>
      </c>
      <c r="Z114" s="154">
        <v>0</v>
      </c>
      <c r="AA114" s="155">
        <f t="shared" si="3"/>
        <v>0</v>
      </c>
      <c r="AR114" s="22" t="s">
        <v>89</v>
      </c>
      <c r="AT114" s="22" t="s">
        <v>181</v>
      </c>
      <c r="AU114" s="22" t="s">
        <v>74</v>
      </c>
      <c r="AY114" s="22" t="s">
        <v>180</v>
      </c>
      <c r="BE114" s="156">
        <f t="shared" si="4"/>
        <v>0</v>
      </c>
      <c r="BF114" s="156">
        <f t="shared" si="5"/>
        <v>0</v>
      </c>
      <c r="BG114" s="156">
        <f t="shared" si="6"/>
        <v>0</v>
      </c>
      <c r="BH114" s="156">
        <f t="shared" si="7"/>
        <v>0</v>
      </c>
      <c r="BI114" s="156">
        <f t="shared" si="8"/>
        <v>0</v>
      </c>
      <c r="BJ114" s="22" t="s">
        <v>80</v>
      </c>
      <c r="BK114" s="156">
        <f t="shared" si="9"/>
        <v>0</v>
      </c>
      <c r="BL114" s="22" t="s">
        <v>89</v>
      </c>
      <c r="BM114" s="22" t="s">
        <v>239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2395</v>
      </c>
      <c r="F115" s="239" t="s">
        <v>2396</v>
      </c>
      <c r="G115" s="239"/>
      <c r="H115" s="239"/>
      <c r="I115" s="239"/>
      <c r="J115" s="151" t="s">
        <v>2025</v>
      </c>
      <c r="K115" s="152">
        <v>40</v>
      </c>
      <c r="L115" s="266">
        <v>0</v>
      </c>
      <c r="M115" s="266"/>
      <c r="N115" s="266">
        <f t="shared" si="0"/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 t="shared" si="1"/>
        <v>0</v>
      </c>
      <c r="X115" s="154">
        <v>0</v>
      </c>
      <c r="Y115" s="154">
        <f t="shared" si="2"/>
        <v>0</v>
      </c>
      <c r="Z115" s="154">
        <v>0</v>
      </c>
      <c r="AA115" s="155">
        <f t="shared" si="3"/>
        <v>0</v>
      </c>
      <c r="AR115" s="22" t="s">
        <v>89</v>
      </c>
      <c r="AT115" s="22" t="s">
        <v>181</v>
      </c>
      <c r="AU115" s="22" t="s">
        <v>74</v>
      </c>
      <c r="AY115" s="22" t="s">
        <v>180</v>
      </c>
      <c r="BE115" s="156">
        <f t="shared" si="4"/>
        <v>0</v>
      </c>
      <c r="BF115" s="156">
        <f t="shared" si="5"/>
        <v>0</v>
      </c>
      <c r="BG115" s="156">
        <f t="shared" si="6"/>
        <v>0</v>
      </c>
      <c r="BH115" s="156">
        <f t="shared" si="7"/>
        <v>0</v>
      </c>
      <c r="BI115" s="156">
        <f t="shared" si="8"/>
        <v>0</v>
      </c>
      <c r="BJ115" s="22" t="s">
        <v>80</v>
      </c>
      <c r="BK115" s="156">
        <f t="shared" si="9"/>
        <v>0</v>
      </c>
      <c r="BL115" s="22" t="s">
        <v>89</v>
      </c>
      <c r="BM115" s="22" t="s">
        <v>250</v>
      </c>
    </row>
    <row r="116" spans="2:65" s="1" customFormat="1" ht="16.5" customHeight="1">
      <c r="B116" s="123"/>
      <c r="C116" s="149" t="s">
        <v>74</v>
      </c>
      <c r="D116" s="149" t="s">
        <v>181</v>
      </c>
      <c r="E116" s="150" t="s">
        <v>2333</v>
      </c>
      <c r="F116" s="239" t="s">
        <v>2334</v>
      </c>
      <c r="G116" s="239"/>
      <c r="H116" s="239"/>
      <c r="I116" s="239"/>
      <c r="J116" s="151" t="s">
        <v>2025</v>
      </c>
      <c r="K116" s="152">
        <v>40</v>
      </c>
      <c r="L116" s="266">
        <v>0</v>
      </c>
      <c r="M116" s="266"/>
      <c r="N116" s="266">
        <f t="shared" si="0"/>
        <v>0</v>
      </c>
      <c r="O116" s="266"/>
      <c r="P116" s="266"/>
      <c r="Q116" s="266"/>
      <c r="R116" s="125"/>
      <c r="T116" s="153" t="s">
        <v>5</v>
      </c>
      <c r="U116" s="44" t="s">
        <v>39</v>
      </c>
      <c r="V116" s="154">
        <v>0</v>
      </c>
      <c r="W116" s="154">
        <f t="shared" si="1"/>
        <v>0</v>
      </c>
      <c r="X116" s="154">
        <v>0</v>
      </c>
      <c r="Y116" s="154">
        <f t="shared" si="2"/>
        <v>0</v>
      </c>
      <c r="Z116" s="154">
        <v>0</v>
      </c>
      <c r="AA116" s="155">
        <f t="shared" si="3"/>
        <v>0</v>
      </c>
      <c r="AR116" s="22" t="s">
        <v>89</v>
      </c>
      <c r="AT116" s="22" t="s">
        <v>181</v>
      </c>
      <c r="AU116" s="22" t="s">
        <v>74</v>
      </c>
      <c r="AY116" s="22" t="s">
        <v>180</v>
      </c>
      <c r="BE116" s="156">
        <f t="shared" si="4"/>
        <v>0</v>
      </c>
      <c r="BF116" s="156">
        <f t="shared" si="5"/>
        <v>0</v>
      </c>
      <c r="BG116" s="156">
        <f t="shared" si="6"/>
        <v>0</v>
      </c>
      <c r="BH116" s="156">
        <f t="shared" si="7"/>
        <v>0</v>
      </c>
      <c r="BI116" s="156">
        <f t="shared" si="8"/>
        <v>0</v>
      </c>
      <c r="BJ116" s="22" t="s">
        <v>80</v>
      </c>
      <c r="BK116" s="156">
        <f t="shared" si="9"/>
        <v>0</v>
      </c>
      <c r="BL116" s="22" t="s">
        <v>89</v>
      </c>
      <c r="BM116" s="22" t="s">
        <v>271</v>
      </c>
    </row>
    <row r="117" spans="2:65" s="1" customFormat="1" ht="16.5" customHeight="1">
      <c r="B117" s="123"/>
      <c r="C117" s="149" t="s">
        <v>74</v>
      </c>
      <c r="D117" s="149" t="s">
        <v>181</v>
      </c>
      <c r="E117" s="150" t="s">
        <v>2397</v>
      </c>
      <c r="F117" s="239" t="s">
        <v>2398</v>
      </c>
      <c r="G117" s="239"/>
      <c r="H117" s="239"/>
      <c r="I117" s="239"/>
      <c r="J117" s="151" t="s">
        <v>2025</v>
      </c>
      <c r="K117" s="152">
        <v>24</v>
      </c>
      <c r="L117" s="266">
        <v>0</v>
      </c>
      <c r="M117" s="266"/>
      <c r="N117" s="266">
        <f t="shared" si="0"/>
        <v>0</v>
      </c>
      <c r="O117" s="266"/>
      <c r="P117" s="266"/>
      <c r="Q117" s="266"/>
      <c r="R117" s="125"/>
      <c r="T117" s="153" t="s">
        <v>5</v>
      </c>
      <c r="U117" s="194" t="s">
        <v>39</v>
      </c>
      <c r="V117" s="195">
        <v>0</v>
      </c>
      <c r="W117" s="195">
        <f t="shared" si="1"/>
        <v>0</v>
      </c>
      <c r="X117" s="195">
        <v>0</v>
      </c>
      <c r="Y117" s="195">
        <f t="shared" si="2"/>
        <v>0</v>
      </c>
      <c r="Z117" s="195">
        <v>0</v>
      </c>
      <c r="AA117" s="196">
        <f t="shared" si="3"/>
        <v>0</v>
      </c>
      <c r="AR117" s="22" t="s">
        <v>89</v>
      </c>
      <c r="AT117" s="22" t="s">
        <v>181</v>
      </c>
      <c r="AU117" s="22" t="s">
        <v>74</v>
      </c>
      <c r="AY117" s="22" t="s">
        <v>180</v>
      </c>
      <c r="BE117" s="156">
        <f t="shared" si="4"/>
        <v>0</v>
      </c>
      <c r="BF117" s="156">
        <f t="shared" si="5"/>
        <v>0</v>
      </c>
      <c r="BG117" s="156">
        <f t="shared" si="6"/>
        <v>0</v>
      </c>
      <c r="BH117" s="156">
        <f t="shared" si="7"/>
        <v>0</v>
      </c>
      <c r="BI117" s="156">
        <f t="shared" si="8"/>
        <v>0</v>
      </c>
      <c r="BJ117" s="22" t="s">
        <v>80</v>
      </c>
      <c r="BK117" s="156">
        <f t="shared" si="9"/>
        <v>0</v>
      </c>
      <c r="BL117" s="22" t="s">
        <v>89</v>
      </c>
      <c r="BM117" s="22" t="s">
        <v>278</v>
      </c>
    </row>
    <row r="118" spans="2:65" s="1" customFormat="1" ht="6.95" customHeight="1"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1"/>
    </row>
  </sheetData>
  <mergeCells count="75">
    <mergeCell ref="L116:M116"/>
    <mergeCell ref="L117:M117"/>
    <mergeCell ref="M103:P103"/>
    <mergeCell ref="M106:Q106"/>
    <mergeCell ref="M105:Q105"/>
    <mergeCell ref="N108:Q108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09:Q109"/>
    <mergeCell ref="L115:M115"/>
    <mergeCell ref="L108:M108"/>
    <mergeCell ref="L110:M110"/>
    <mergeCell ref="L111:M111"/>
    <mergeCell ref="L112:M112"/>
    <mergeCell ref="L113:M113"/>
    <mergeCell ref="L114:M114"/>
    <mergeCell ref="N90:Q90"/>
    <mergeCell ref="L92:Q92"/>
    <mergeCell ref="C98:Q98"/>
    <mergeCell ref="F100:P100"/>
    <mergeCell ref="F101:P101"/>
    <mergeCell ref="M83:Q83"/>
    <mergeCell ref="M84:Q84"/>
    <mergeCell ref="C86:G86"/>
    <mergeCell ref="N86:Q86"/>
    <mergeCell ref="N88:Q88"/>
    <mergeCell ref="L38:P38"/>
    <mergeCell ref="C76:Q76"/>
    <mergeCell ref="F79:P79"/>
    <mergeCell ref="F78:P78"/>
    <mergeCell ref="M81:P81"/>
    <mergeCell ref="H34:J34"/>
    <mergeCell ref="M34:P34"/>
    <mergeCell ref="H35:J35"/>
    <mergeCell ref="M35:P35"/>
    <mergeCell ref="H36:J36"/>
    <mergeCell ref="M36:P36"/>
    <mergeCell ref="M30:P30"/>
    <mergeCell ref="M28:P28"/>
    <mergeCell ref="H32:J32"/>
    <mergeCell ref="M32:P32"/>
    <mergeCell ref="H33:J33"/>
    <mergeCell ref="M33:P33"/>
    <mergeCell ref="O21:P21"/>
    <mergeCell ref="E24:L24"/>
    <mergeCell ref="H1:K1"/>
    <mergeCell ref="S2:AC2"/>
    <mergeCell ref="M27:P27"/>
    <mergeCell ref="F114:I114"/>
    <mergeCell ref="F115:I115"/>
    <mergeCell ref="F116:I116"/>
    <mergeCell ref="F117:I117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F113:I113"/>
    <mergeCell ref="F108:I108"/>
    <mergeCell ref="F110:I110"/>
    <mergeCell ref="F111:I111"/>
    <mergeCell ref="F112:I112"/>
  </mergeCells>
  <hyperlinks>
    <hyperlink ref="F1:G1" location="C2" display="1) Krycí list rozpočtu"/>
    <hyperlink ref="H1:K1" location="C86" display="2) Rekapitulace rozpočtu"/>
    <hyperlink ref="L1" location="C108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109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2399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N90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ROUND((SUM(BE90:BE91)+SUM(BE109:BE115)), 2)</f>
        <v>0</v>
      </c>
      <c r="I32" s="249"/>
      <c r="J32" s="249"/>
      <c r="K32" s="36"/>
      <c r="L32" s="36"/>
      <c r="M32" s="253">
        <f>ROUND(ROUND((SUM(BE90:BE91)+SUM(BE109:BE115)),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ROUND((SUM(BF90:BF91)+SUM(BF109:BF115)), 2)</f>
        <v>0</v>
      </c>
      <c r="I33" s="249"/>
      <c r="J33" s="249"/>
      <c r="K33" s="36"/>
      <c r="L33" s="36"/>
      <c r="M33" s="253">
        <f>ROUND(ROUND((SUM(BF90:BF91)+SUM(BF109:BF115)),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ROUND((SUM(BG90:BG91)+SUM(BG109:BG115)),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ROUND((SUM(BH90:BH91)+SUM(BH109:BH115)),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ROUND((SUM(BI90:BI91)+SUM(BI109:BI115)),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6 - Dálkové ovládání a poruchová signalizace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N109</f>
        <v>0</v>
      </c>
      <c r="O88" s="258"/>
      <c r="P88" s="258"/>
      <c r="Q88" s="258"/>
      <c r="R88" s="37"/>
      <c r="AU88" s="22" t="s">
        <v>137</v>
      </c>
    </row>
    <row r="89" spans="2:47" s="1" customFormat="1" ht="21.75" customHeight="1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2:47" s="1" customFormat="1" ht="29.25" customHeight="1">
      <c r="B90" s="35"/>
      <c r="C90" s="112" t="s">
        <v>164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58">
        <v>0</v>
      </c>
      <c r="O90" s="263"/>
      <c r="P90" s="263"/>
      <c r="Q90" s="263"/>
      <c r="R90" s="37"/>
      <c r="T90" s="121"/>
      <c r="U90" s="122" t="s">
        <v>38</v>
      </c>
    </row>
    <row r="91" spans="2:47" s="1" customFormat="1" ht="18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</row>
    <row r="92" spans="2:47" s="1" customFormat="1" ht="29.25" customHeight="1">
      <c r="B92" s="35"/>
      <c r="C92" s="103" t="s">
        <v>122</v>
      </c>
      <c r="D92" s="104"/>
      <c r="E92" s="104"/>
      <c r="F92" s="104"/>
      <c r="G92" s="104"/>
      <c r="H92" s="104"/>
      <c r="I92" s="104"/>
      <c r="J92" s="104"/>
      <c r="K92" s="104"/>
      <c r="L92" s="212">
        <f>ROUND(SUM(N88+N90),2)</f>
        <v>0</v>
      </c>
      <c r="M92" s="212"/>
      <c r="N92" s="212"/>
      <c r="O92" s="212"/>
      <c r="P92" s="212"/>
      <c r="Q92" s="212"/>
      <c r="R92" s="37"/>
    </row>
    <row r="93" spans="2:47" s="1" customFormat="1" ht="6.95" customHeight="1"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1"/>
    </row>
    <row r="97" spans="2:65" s="1" customFormat="1" ht="6.95" customHeight="1"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4"/>
    </row>
    <row r="98" spans="2:65" s="1" customFormat="1" ht="36.950000000000003" customHeight="1">
      <c r="B98" s="35"/>
      <c r="C98" s="202" t="s">
        <v>166</v>
      </c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37"/>
    </row>
    <row r="99" spans="2:65" s="1" customFormat="1" ht="6.9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30" customHeight="1">
      <c r="B100" s="35"/>
      <c r="C100" s="32" t="s">
        <v>18</v>
      </c>
      <c r="D100" s="36"/>
      <c r="E100" s="36"/>
      <c r="F100" s="247" t="str">
        <f>F6</f>
        <v>Měnírna Výškovice - Rekonstrukce měnírny Výškovice</v>
      </c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36"/>
      <c r="R100" s="37"/>
    </row>
    <row r="101" spans="2:65" s="1" customFormat="1" ht="36.950000000000003" customHeight="1">
      <c r="B101" s="35"/>
      <c r="C101" s="69" t="s">
        <v>129</v>
      </c>
      <c r="D101" s="36"/>
      <c r="E101" s="36"/>
      <c r="F101" s="231" t="str">
        <f>F7</f>
        <v>PS 6 - Dálkové ovládání a poruchová signalizace</v>
      </c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36"/>
      <c r="R101" s="37"/>
    </row>
    <row r="102" spans="2:65" s="1" customFormat="1" ht="6.9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18" customHeight="1">
      <c r="B103" s="35"/>
      <c r="C103" s="32" t="s">
        <v>22</v>
      </c>
      <c r="D103" s="36"/>
      <c r="E103" s="36"/>
      <c r="F103" s="30" t="str">
        <f>F9</f>
        <v>Výškovice</v>
      </c>
      <c r="G103" s="36"/>
      <c r="H103" s="36"/>
      <c r="I103" s="36"/>
      <c r="J103" s="36"/>
      <c r="K103" s="32" t="s">
        <v>24</v>
      </c>
      <c r="L103" s="36"/>
      <c r="M103" s="250" t="str">
        <f>IF(O9="","",O9)</f>
        <v>25. 10. 2018</v>
      </c>
      <c r="N103" s="250"/>
      <c r="O103" s="250"/>
      <c r="P103" s="250"/>
      <c r="Q103" s="36"/>
      <c r="R103" s="37"/>
    </row>
    <row r="104" spans="2:65" s="1" customFormat="1" ht="6.95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>
      <c r="B105" s="35"/>
      <c r="C105" s="32" t="s">
        <v>26</v>
      </c>
      <c r="D105" s="36"/>
      <c r="E105" s="36"/>
      <c r="F105" s="30" t="str">
        <f>E12</f>
        <v xml:space="preserve"> </v>
      </c>
      <c r="G105" s="36"/>
      <c r="H105" s="36"/>
      <c r="I105" s="36"/>
      <c r="J105" s="36"/>
      <c r="K105" s="32" t="s">
        <v>31</v>
      </c>
      <c r="L105" s="36"/>
      <c r="M105" s="204" t="str">
        <f>E18</f>
        <v xml:space="preserve"> </v>
      </c>
      <c r="N105" s="204"/>
      <c r="O105" s="204"/>
      <c r="P105" s="204"/>
      <c r="Q105" s="204"/>
      <c r="R105" s="37"/>
    </row>
    <row r="106" spans="2:65" s="1" customFormat="1" ht="14.45" customHeight="1">
      <c r="B106" s="35"/>
      <c r="C106" s="32" t="s">
        <v>30</v>
      </c>
      <c r="D106" s="36"/>
      <c r="E106" s="36"/>
      <c r="F106" s="30" t="str">
        <f>IF(E15="","",E15)</f>
        <v xml:space="preserve"> </v>
      </c>
      <c r="G106" s="36"/>
      <c r="H106" s="36"/>
      <c r="I106" s="36"/>
      <c r="J106" s="36"/>
      <c r="K106" s="32" t="s">
        <v>33</v>
      </c>
      <c r="L106" s="36"/>
      <c r="M106" s="204" t="str">
        <f>E21</f>
        <v xml:space="preserve"> </v>
      </c>
      <c r="N106" s="204"/>
      <c r="O106" s="204"/>
      <c r="P106" s="204"/>
      <c r="Q106" s="204"/>
      <c r="R106" s="37"/>
    </row>
    <row r="107" spans="2:65" s="1" customFormat="1" ht="10.3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8" customFormat="1" ht="29.25" customHeight="1">
      <c r="B108" s="131"/>
      <c r="C108" s="132" t="s">
        <v>167</v>
      </c>
      <c r="D108" s="133" t="s">
        <v>168</v>
      </c>
      <c r="E108" s="133" t="s">
        <v>56</v>
      </c>
      <c r="F108" s="274" t="s">
        <v>169</v>
      </c>
      <c r="G108" s="274"/>
      <c r="H108" s="274"/>
      <c r="I108" s="274"/>
      <c r="J108" s="133" t="s">
        <v>170</v>
      </c>
      <c r="K108" s="133" t="s">
        <v>171</v>
      </c>
      <c r="L108" s="274" t="s">
        <v>172</v>
      </c>
      <c r="M108" s="274"/>
      <c r="N108" s="274" t="s">
        <v>135</v>
      </c>
      <c r="O108" s="274"/>
      <c r="P108" s="274"/>
      <c r="Q108" s="275"/>
      <c r="R108" s="134"/>
      <c r="T108" s="76" t="s">
        <v>173</v>
      </c>
      <c r="U108" s="77" t="s">
        <v>38</v>
      </c>
      <c r="V108" s="77" t="s">
        <v>174</v>
      </c>
      <c r="W108" s="77" t="s">
        <v>175</v>
      </c>
      <c r="X108" s="77" t="s">
        <v>176</v>
      </c>
      <c r="Y108" s="77" t="s">
        <v>177</v>
      </c>
      <c r="Z108" s="77" t="s">
        <v>178</v>
      </c>
      <c r="AA108" s="78" t="s">
        <v>179</v>
      </c>
    </row>
    <row r="109" spans="2:65" s="1" customFormat="1" ht="29.25" customHeight="1">
      <c r="B109" s="35"/>
      <c r="C109" s="80" t="s">
        <v>131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89">
        <f>BK109</f>
        <v>0</v>
      </c>
      <c r="O109" s="290"/>
      <c r="P109" s="290"/>
      <c r="Q109" s="290"/>
      <c r="R109" s="37"/>
      <c r="T109" s="79"/>
      <c r="U109" s="51"/>
      <c r="V109" s="51"/>
      <c r="W109" s="135">
        <f>SUM(W110:W115)</f>
        <v>0</v>
      </c>
      <c r="X109" s="51"/>
      <c r="Y109" s="135">
        <f>SUM(Y110:Y115)</f>
        <v>0</v>
      </c>
      <c r="Z109" s="51"/>
      <c r="AA109" s="136">
        <f>SUM(AA110:AA115)</f>
        <v>0</v>
      </c>
      <c r="AT109" s="22" t="s">
        <v>73</v>
      </c>
      <c r="AU109" s="22" t="s">
        <v>137</v>
      </c>
      <c r="BK109" s="137">
        <f>SUM(BK110:BK115)</f>
        <v>0</v>
      </c>
    </row>
    <row r="110" spans="2:65" s="1" customFormat="1" ht="16.5" customHeight="1">
      <c r="B110" s="123"/>
      <c r="C110" s="149" t="s">
        <v>74</v>
      </c>
      <c r="D110" s="149" t="s">
        <v>181</v>
      </c>
      <c r="E110" s="150" t="s">
        <v>2400</v>
      </c>
      <c r="F110" s="239" t="s">
        <v>2401</v>
      </c>
      <c r="G110" s="239"/>
      <c r="H110" s="239"/>
      <c r="I110" s="239"/>
      <c r="J110" s="151" t="s">
        <v>433</v>
      </c>
      <c r="K110" s="152">
        <v>1</v>
      </c>
      <c r="L110" s="266">
        <v>0</v>
      </c>
      <c r="M110" s="266"/>
      <c r="N110" s="266">
        <f t="shared" ref="N110:N115" si="0">ROUND(L110*K110,2)</f>
        <v>0</v>
      </c>
      <c r="O110" s="266"/>
      <c r="P110" s="266"/>
      <c r="Q110" s="266"/>
      <c r="R110" s="125"/>
      <c r="T110" s="153" t="s">
        <v>5</v>
      </c>
      <c r="U110" s="44" t="s">
        <v>39</v>
      </c>
      <c r="V110" s="154">
        <v>0</v>
      </c>
      <c r="W110" s="154">
        <f t="shared" ref="W110:W115" si="1">V110*K110</f>
        <v>0</v>
      </c>
      <c r="X110" s="154">
        <v>0</v>
      </c>
      <c r="Y110" s="154">
        <f t="shared" ref="Y110:Y115" si="2">X110*K110</f>
        <v>0</v>
      </c>
      <c r="Z110" s="154">
        <v>0</v>
      </c>
      <c r="AA110" s="155">
        <f t="shared" ref="AA110:AA115" si="3">Z110*K110</f>
        <v>0</v>
      </c>
      <c r="AR110" s="22" t="s">
        <v>89</v>
      </c>
      <c r="AT110" s="22" t="s">
        <v>181</v>
      </c>
      <c r="AU110" s="22" t="s">
        <v>74</v>
      </c>
      <c r="AY110" s="22" t="s">
        <v>180</v>
      </c>
      <c r="BE110" s="156">
        <f t="shared" ref="BE110:BE115" si="4">IF(U110="základní",N110,0)</f>
        <v>0</v>
      </c>
      <c r="BF110" s="156">
        <f t="shared" ref="BF110:BF115" si="5">IF(U110="snížená",N110,0)</f>
        <v>0</v>
      </c>
      <c r="BG110" s="156">
        <f t="shared" ref="BG110:BG115" si="6">IF(U110="zákl. přenesená",N110,0)</f>
        <v>0</v>
      </c>
      <c r="BH110" s="156">
        <f t="shared" ref="BH110:BH115" si="7">IF(U110="sníž. přenesená",N110,0)</f>
        <v>0</v>
      </c>
      <c r="BI110" s="156">
        <f t="shared" ref="BI110:BI115" si="8">IF(U110="nulová",N110,0)</f>
        <v>0</v>
      </c>
      <c r="BJ110" s="22" t="s">
        <v>80</v>
      </c>
      <c r="BK110" s="156">
        <f t="shared" ref="BK110:BK115" si="9">ROUND(L110*K110,2)</f>
        <v>0</v>
      </c>
      <c r="BL110" s="22" t="s">
        <v>89</v>
      </c>
      <c r="BM110" s="22" t="s">
        <v>83</v>
      </c>
    </row>
    <row r="111" spans="2:65" s="1" customFormat="1" ht="16.5" customHeight="1">
      <c r="B111" s="123"/>
      <c r="C111" s="149" t="s">
        <v>74</v>
      </c>
      <c r="D111" s="149" t="s">
        <v>181</v>
      </c>
      <c r="E111" s="150" t="s">
        <v>2402</v>
      </c>
      <c r="F111" s="239" t="s">
        <v>2403</v>
      </c>
      <c r="G111" s="239"/>
      <c r="H111" s="239"/>
      <c r="I111" s="239"/>
      <c r="J111" s="151" t="s">
        <v>2025</v>
      </c>
      <c r="K111" s="152">
        <v>580</v>
      </c>
      <c r="L111" s="266">
        <v>0</v>
      </c>
      <c r="M111" s="266"/>
      <c r="N111" s="266">
        <f t="shared" si="0"/>
        <v>0</v>
      </c>
      <c r="O111" s="266"/>
      <c r="P111" s="266"/>
      <c r="Q111" s="266"/>
      <c r="R111" s="125"/>
      <c r="T111" s="153" t="s">
        <v>5</v>
      </c>
      <c r="U111" s="44" t="s">
        <v>39</v>
      </c>
      <c r="V111" s="154">
        <v>0</v>
      </c>
      <c r="W111" s="154">
        <f t="shared" si="1"/>
        <v>0</v>
      </c>
      <c r="X111" s="154">
        <v>0</v>
      </c>
      <c r="Y111" s="154">
        <f t="shared" si="2"/>
        <v>0</v>
      </c>
      <c r="Z111" s="154">
        <v>0</v>
      </c>
      <c r="AA111" s="155">
        <f t="shared" si="3"/>
        <v>0</v>
      </c>
      <c r="AR111" s="22" t="s">
        <v>89</v>
      </c>
      <c r="AT111" s="22" t="s">
        <v>181</v>
      </c>
      <c r="AU111" s="22" t="s">
        <v>74</v>
      </c>
      <c r="AY111" s="22" t="s">
        <v>180</v>
      </c>
      <c r="BE111" s="156">
        <f t="shared" si="4"/>
        <v>0</v>
      </c>
      <c r="BF111" s="156">
        <f t="shared" si="5"/>
        <v>0</v>
      </c>
      <c r="BG111" s="156">
        <f t="shared" si="6"/>
        <v>0</v>
      </c>
      <c r="BH111" s="156">
        <f t="shared" si="7"/>
        <v>0</v>
      </c>
      <c r="BI111" s="156">
        <f t="shared" si="8"/>
        <v>0</v>
      </c>
      <c r="BJ111" s="22" t="s">
        <v>80</v>
      </c>
      <c r="BK111" s="156">
        <f t="shared" si="9"/>
        <v>0</v>
      </c>
      <c r="BL111" s="22" t="s">
        <v>89</v>
      </c>
      <c r="BM111" s="22" t="s">
        <v>89</v>
      </c>
    </row>
    <row r="112" spans="2:65" s="1" customFormat="1" ht="16.5" customHeight="1">
      <c r="B112" s="123"/>
      <c r="C112" s="149" t="s">
        <v>74</v>
      </c>
      <c r="D112" s="149" t="s">
        <v>181</v>
      </c>
      <c r="E112" s="150" t="s">
        <v>2333</v>
      </c>
      <c r="F112" s="239" t="s">
        <v>2334</v>
      </c>
      <c r="G112" s="239"/>
      <c r="H112" s="239"/>
      <c r="I112" s="239"/>
      <c r="J112" s="151" t="s">
        <v>2025</v>
      </c>
      <c r="K112" s="152">
        <v>64</v>
      </c>
      <c r="L112" s="266">
        <v>0</v>
      </c>
      <c r="M112" s="266"/>
      <c r="N112" s="266">
        <f t="shared" si="0"/>
        <v>0</v>
      </c>
      <c r="O112" s="266"/>
      <c r="P112" s="266"/>
      <c r="Q112" s="266"/>
      <c r="R112" s="125"/>
      <c r="T112" s="153" t="s">
        <v>5</v>
      </c>
      <c r="U112" s="44" t="s">
        <v>39</v>
      </c>
      <c r="V112" s="154">
        <v>0</v>
      </c>
      <c r="W112" s="154">
        <f t="shared" si="1"/>
        <v>0</v>
      </c>
      <c r="X112" s="154">
        <v>0</v>
      </c>
      <c r="Y112" s="154">
        <f t="shared" si="2"/>
        <v>0</v>
      </c>
      <c r="Z112" s="154">
        <v>0</v>
      </c>
      <c r="AA112" s="155">
        <f t="shared" si="3"/>
        <v>0</v>
      </c>
      <c r="AR112" s="22" t="s">
        <v>89</v>
      </c>
      <c r="AT112" s="22" t="s">
        <v>181</v>
      </c>
      <c r="AU112" s="22" t="s">
        <v>74</v>
      </c>
      <c r="AY112" s="22" t="s">
        <v>180</v>
      </c>
      <c r="BE112" s="156">
        <f t="shared" si="4"/>
        <v>0</v>
      </c>
      <c r="BF112" s="156">
        <f t="shared" si="5"/>
        <v>0</v>
      </c>
      <c r="BG112" s="156">
        <f t="shared" si="6"/>
        <v>0</v>
      </c>
      <c r="BH112" s="156">
        <f t="shared" si="7"/>
        <v>0</v>
      </c>
      <c r="BI112" s="156">
        <f t="shared" si="8"/>
        <v>0</v>
      </c>
      <c r="BJ112" s="22" t="s">
        <v>80</v>
      </c>
      <c r="BK112" s="156">
        <f t="shared" si="9"/>
        <v>0</v>
      </c>
      <c r="BL112" s="22" t="s">
        <v>89</v>
      </c>
      <c r="BM112" s="22" t="s">
        <v>203</v>
      </c>
    </row>
    <row r="113" spans="2:65" s="1" customFormat="1" ht="25.5" customHeight="1">
      <c r="B113" s="123"/>
      <c r="C113" s="149" t="s">
        <v>74</v>
      </c>
      <c r="D113" s="149" t="s">
        <v>181</v>
      </c>
      <c r="E113" s="150" t="s">
        <v>2404</v>
      </c>
      <c r="F113" s="239" t="s">
        <v>2405</v>
      </c>
      <c r="G113" s="239"/>
      <c r="H113" s="239"/>
      <c r="I113" s="239"/>
      <c r="J113" s="151" t="s">
        <v>2025</v>
      </c>
      <c r="K113" s="152">
        <v>160</v>
      </c>
      <c r="L113" s="266">
        <v>0</v>
      </c>
      <c r="M113" s="266"/>
      <c r="N113" s="266">
        <f t="shared" si="0"/>
        <v>0</v>
      </c>
      <c r="O113" s="266"/>
      <c r="P113" s="266"/>
      <c r="Q113" s="266"/>
      <c r="R113" s="125"/>
      <c r="T113" s="153" t="s">
        <v>5</v>
      </c>
      <c r="U113" s="44" t="s">
        <v>39</v>
      </c>
      <c r="V113" s="154">
        <v>0</v>
      </c>
      <c r="W113" s="154">
        <f t="shared" si="1"/>
        <v>0</v>
      </c>
      <c r="X113" s="154">
        <v>0</v>
      </c>
      <c r="Y113" s="154">
        <f t="shared" si="2"/>
        <v>0</v>
      </c>
      <c r="Z113" s="154">
        <v>0</v>
      </c>
      <c r="AA113" s="155">
        <f t="shared" si="3"/>
        <v>0</v>
      </c>
      <c r="AR113" s="22" t="s">
        <v>89</v>
      </c>
      <c r="AT113" s="22" t="s">
        <v>181</v>
      </c>
      <c r="AU113" s="22" t="s">
        <v>74</v>
      </c>
      <c r="AY113" s="22" t="s">
        <v>180</v>
      </c>
      <c r="BE113" s="156">
        <f t="shared" si="4"/>
        <v>0</v>
      </c>
      <c r="BF113" s="156">
        <f t="shared" si="5"/>
        <v>0</v>
      </c>
      <c r="BG113" s="156">
        <f t="shared" si="6"/>
        <v>0</v>
      </c>
      <c r="BH113" s="156">
        <f t="shared" si="7"/>
        <v>0</v>
      </c>
      <c r="BI113" s="156">
        <f t="shared" si="8"/>
        <v>0</v>
      </c>
      <c r="BJ113" s="22" t="s">
        <v>80</v>
      </c>
      <c r="BK113" s="156">
        <f t="shared" si="9"/>
        <v>0</v>
      </c>
      <c r="BL113" s="22" t="s">
        <v>89</v>
      </c>
      <c r="BM113" s="22" t="s">
        <v>219</v>
      </c>
    </row>
    <row r="114" spans="2:65" s="1" customFormat="1" ht="25.5" customHeight="1">
      <c r="B114" s="123"/>
      <c r="C114" s="149" t="s">
        <v>74</v>
      </c>
      <c r="D114" s="149" t="s">
        <v>181</v>
      </c>
      <c r="E114" s="150" t="s">
        <v>2406</v>
      </c>
      <c r="F114" s="239" t="s">
        <v>2407</v>
      </c>
      <c r="G114" s="239"/>
      <c r="H114" s="239"/>
      <c r="I114" s="239"/>
      <c r="J114" s="151" t="s">
        <v>2025</v>
      </c>
      <c r="K114" s="152">
        <v>180</v>
      </c>
      <c r="L114" s="266">
        <v>0</v>
      </c>
      <c r="M114" s="266"/>
      <c r="N114" s="266">
        <f t="shared" si="0"/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 t="shared" si="1"/>
        <v>0</v>
      </c>
      <c r="X114" s="154">
        <v>0</v>
      </c>
      <c r="Y114" s="154">
        <f t="shared" si="2"/>
        <v>0</v>
      </c>
      <c r="Z114" s="154">
        <v>0</v>
      </c>
      <c r="AA114" s="155">
        <f t="shared" si="3"/>
        <v>0</v>
      </c>
      <c r="AR114" s="22" t="s">
        <v>89</v>
      </c>
      <c r="AT114" s="22" t="s">
        <v>181</v>
      </c>
      <c r="AU114" s="22" t="s">
        <v>74</v>
      </c>
      <c r="AY114" s="22" t="s">
        <v>180</v>
      </c>
      <c r="BE114" s="156">
        <f t="shared" si="4"/>
        <v>0</v>
      </c>
      <c r="BF114" s="156">
        <f t="shared" si="5"/>
        <v>0</v>
      </c>
      <c r="BG114" s="156">
        <f t="shared" si="6"/>
        <v>0</v>
      </c>
      <c r="BH114" s="156">
        <f t="shared" si="7"/>
        <v>0</v>
      </c>
      <c r="BI114" s="156">
        <f t="shared" si="8"/>
        <v>0</v>
      </c>
      <c r="BJ114" s="22" t="s">
        <v>80</v>
      </c>
      <c r="BK114" s="156">
        <f t="shared" si="9"/>
        <v>0</v>
      </c>
      <c r="BL114" s="22" t="s">
        <v>89</v>
      </c>
      <c r="BM114" s="22" t="s">
        <v>239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2397</v>
      </c>
      <c r="F115" s="239" t="s">
        <v>2398</v>
      </c>
      <c r="G115" s="239"/>
      <c r="H115" s="239"/>
      <c r="I115" s="239"/>
      <c r="J115" s="151" t="s">
        <v>2025</v>
      </c>
      <c r="K115" s="152">
        <v>24</v>
      </c>
      <c r="L115" s="266">
        <v>0</v>
      </c>
      <c r="M115" s="266"/>
      <c r="N115" s="266">
        <f t="shared" si="0"/>
        <v>0</v>
      </c>
      <c r="O115" s="266"/>
      <c r="P115" s="266"/>
      <c r="Q115" s="266"/>
      <c r="R115" s="125"/>
      <c r="T115" s="153" t="s">
        <v>5</v>
      </c>
      <c r="U115" s="194" t="s">
        <v>39</v>
      </c>
      <c r="V115" s="195">
        <v>0</v>
      </c>
      <c r="W115" s="195">
        <f t="shared" si="1"/>
        <v>0</v>
      </c>
      <c r="X115" s="195">
        <v>0</v>
      </c>
      <c r="Y115" s="195">
        <f t="shared" si="2"/>
        <v>0</v>
      </c>
      <c r="Z115" s="195">
        <v>0</v>
      </c>
      <c r="AA115" s="196">
        <f t="shared" si="3"/>
        <v>0</v>
      </c>
      <c r="AR115" s="22" t="s">
        <v>89</v>
      </c>
      <c r="AT115" s="22" t="s">
        <v>181</v>
      </c>
      <c r="AU115" s="22" t="s">
        <v>74</v>
      </c>
      <c r="AY115" s="22" t="s">
        <v>180</v>
      </c>
      <c r="BE115" s="156">
        <f t="shared" si="4"/>
        <v>0</v>
      </c>
      <c r="BF115" s="156">
        <f t="shared" si="5"/>
        <v>0</v>
      </c>
      <c r="BG115" s="156">
        <f t="shared" si="6"/>
        <v>0</v>
      </c>
      <c r="BH115" s="156">
        <f t="shared" si="7"/>
        <v>0</v>
      </c>
      <c r="BI115" s="156">
        <f t="shared" si="8"/>
        <v>0</v>
      </c>
      <c r="BJ115" s="22" t="s">
        <v>80</v>
      </c>
      <c r="BK115" s="156">
        <f t="shared" si="9"/>
        <v>0</v>
      </c>
      <c r="BL115" s="22" t="s">
        <v>89</v>
      </c>
      <c r="BM115" s="22" t="s">
        <v>250</v>
      </c>
    </row>
    <row r="116" spans="2:65" s="1" customFormat="1" ht="6.95" customHeight="1"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1"/>
    </row>
  </sheetData>
  <mergeCells count="69">
    <mergeCell ref="N109:Q109"/>
    <mergeCell ref="N111:Q111"/>
    <mergeCell ref="N112:Q112"/>
    <mergeCell ref="N113:Q113"/>
    <mergeCell ref="N114:Q114"/>
    <mergeCell ref="N115:Q115"/>
    <mergeCell ref="L92:Q92"/>
    <mergeCell ref="C98:Q98"/>
    <mergeCell ref="F100:P100"/>
    <mergeCell ref="F101:P101"/>
    <mergeCell ref="L115:M115"/>
    <mergeCell ref="L108:M108"/>
    <mergeCell ref="L110:M110"/>
    <mergeCell ref="L111:M111"/>
    <mergeCell ref="L112:M112"/>
    <mergeCell ref="L113:M113"/>
    <mergeCell ref="L114:M114"/>
    <mergeCell ref="M103:P103"/>
    <mergeCell ref="M106:Q106"/>
    <mergeCell ref="M105:Q105"/>
    <mergeCell ref="N108:Q108"/>
    <mergeCell ref="N110:Q110"/>
    <mergeCell ref="M84:Q84"/>
    <mergeCell ref="C86:G86"/>
    <mergeCell ref="N86:Q86"/>
    <mergeCell ref="N88:Q88"/>
    <mergeCell ref="N90:Q90"/>
    <mergeCell ref="C76:Q76"/>
    <mergeCell ref="F79:P79"/>
    <mergeCell ref="F78:P78"/>
    <mergeCell ref="M81:P81"/>
    <mergeCell ref="M83:Q83"/>
    <mergeCell ref="H35:J35"/>
    <mergeCell ref="M35:P35"/>
    <mergeCell ref="H36:J36"/>
    <mergeCell ref="M36:P36"/>
    <mergeCell ref="L38:P38"/>
    <mergeCell ref="H32:J32"/>
    <mergeCell ref="M32:P32"/>
    <mergeCell ref="H33:J33"/>
    <mergeCell ref="M33:P33"/>
    <mergeCell ref="H34:J34"/>
    <mergeCell ref="M34:P34"/>
    <mergeCell ref="H1:K1"/>
    <mergeCell ref="S2:AC2"/>
    <mergeCell ref="M27:P27"/>
    <mergeCell ref="M30:P30"/>
    <mergeCell ref="M28:P28"/>
    <mergeCell ref="F114:I114"/>
    <mergeCell ref="F115:I115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F113:I113"/>
    <mergeCell ref="F108:I108"/>
    <mergeCell ref="F110:I110"/>
    <mergeCell ref="F111:I111"/>
    <mergeCell ref="F112:I112"/>
  </mergeCells>
  <hyperlinks>
    <hyperlink ref="F1:G1" location="C2" display="1) Krycí list rozpočtu"/>
    <hyperlink ref="H1:K1" location="C86" display="2) Rekapitulace rozpočtu"/>
    <hyperlink ref="L1" location="C108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3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112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2408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N98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ROUND((SUM(BE98:BE99)+SUM(BE117:BE182)), 2)</f>
        <v>0</v>
      </c>
      <c r="I32" s="249"/>
      <c r="J32" s="249"/>
      <c r="K32" s="36"/>
      <c r="L32" s="36"/>
      <c r="M32" s="253">
        <f>ROUND(ROUND((SUM(BE98:BE99)+SUM(BE117:BE182)),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ROUND((SUM(BF98:BF99)+SUM(BF117:BF182)), 2)</f>
        <v>0</v>
      </c>
      <c r="I33" s="249"/>
      <c r="J33" s="249"/>
      <c r="K33" s="36"/>
      <c r="L33" s="36"/>
      <c r="M33" s="253">
        <f>ROUND(ROUND((SUM(BF98:BF99)+SUM(BF117:BF182)),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ROUND((SUM(BG98:BG99)+SUM(BG117:BG182)),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ROUND((SUM(BH98:BH99)+SUM(BH117:BH182)),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ROUND((SUM(BI98:BI99)+SUM(BI117:BI182)),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7 - Elektroinstalace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N117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2409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N118</f>
        <v>0</v>
      </c>
      <c r="O89" s="260"/>
      <c r="P89" s="260"/>
      <c r="Q89" s="260"/>
      <c r="R89" s="116"/>
    </row>
    <row r="90" spans="2:47" s="6" customFormat="1" ht="24.95" customHeight="1">
      <c r="B90" s="113"/>
      <c r="C90" s="114"/>
      <c r="D90" s="115" t="s">
        <v>2410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59">
        <f>N127</f>
        <v>0</v>
      </c>
      <c r="O90" s="260"/>
      <c r="P90" s="260"/>
      <c r="Q90" s="260"/>
      <c r="R90" s="116"/>
    </row>
    <row r="91" spans="2:47" s="6" customFormat="1" ht="24.95" customHeight="1">
      <c r="B91" s="113"/>
      <c r="C91" s="114"/>
      <c r="D91" s="115" t="s">
        <v>2411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59">
        <f>N139</f>
        <v>0</v>
      </c>
      <c r="O91" s="260"/>
      <c r="P91" s="260"/>
      <c r="Q91" s="260"/>
      <c r="R91" s="116"/>
    </row>
    <row r="92" spans="2:47" s="6" customFormat="1" ht="24.95" customHeight="1">
      <c r="B92" s="113"/>
      <c r="C92" s="114"/>
      <c r="D92" s="115" t="s">
        <v>2412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59">
        <f>N142</f>
        <v>0</v>
      </c>
      <c r="O92" s="260"/>
      <c r="P92" s="260"/>
      <c r="Q92" s="260"/>
      <c r="R92" s="116"/>
    </row>
    <row r="93" spans="2:47" s="6" customFormat="1" ht="24.95" customHeight="1">
      <c r="B93" s="113"/>
      <c r="C93" s="114"/>
      <c r="D93" s="115" t="s">
        <v>2413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59">
        <f>N145</f>
        <v>0</v>
      </c>
      <c r="O93" s="260"/>
      <c r="P93" s="260"/>
      <c r="Q93" s="260"/>
      <c r="R93" s="116"/>
    </row>
    <row r="94" spans="2:47" s="6" customFormat="1" ht="24.95" customHeight="1">
      <c r="B94" s="113"/>
      <c r="C94" s="114"/>
      <c r="D94" s="115" t="s">
        <v>2414</v>
      </c>
      <c r="E94" s="114"/>
      <c r="F94" s="114"/>
      <c r="G94" s="114"/>
      <c r="H94" s="114"/>
      <c r="I94" s="114"/>
      <c r="J94" s="114"/>
      <c r="K94" s="114"/>
      <c r="L94" s="114"/>
      <c r="M94" s="114"/>
      <c r="N94" s="259">
        <f>N149</f>
        <v>0</v>
      </c>
      <c r="O94" s="260"/>
      <c r="P94" s="260"/>
      <c r="Q94" s="260"/>
      <c r="R94" s="116"/>
    </row>
    <row r="95" spans="2:47" s="6" customFormat="1" ht="24.95" customHeight="1">
      <c r="B95" s="113"/>
      <c r="C95" s="114"/>
      <c r="D95" s="115" t="s">
        <v>2415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59">
        <f>N161</f>
        <v>0</v>
      </c>
      <c r="O95" s="260"/>
      <c r="P95" s="260"/>
      <c r="Q95" s="260"/>
      <c r="R95" s="116"/>
    </row>
    <row r="96" spans="2:47" s="6" customFormat="1" ht="24.95" customHeight="1">
      <c r="B96" s="113"/>
      <c r="C96" s="114"/>
      <c r="D96" s="115" t="s">
        <v>2416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59">
        <f>N175</f>
        <v>0</v>
      </c>
      <c r="O96" s="260"/>
      <c r="P96" s="260"/>
      <c r="Q96" s="260"/>
      <c r="R96" s="116"/>
    </row>
    <row r="97" spans="2:21" s="1" customFormat="1" ht="21.7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21" s="1" customFormat="1" ht="29.25" customHeight="1">
      <c r="B98" s="35"/>
      <c r="C98" s="112" t="s">
        <v>164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58">
        <v>0</v>
      </c>
      <c r="O98" s="263"/>
      <c r="P98" s="263"/>
      <c r="Q98" s="263"/>
      <c r="R98" s="37"/>
      <c r="T98" s="121"/>
      <c r="U98" s="122" t="s">
        <v>38</v>
      </c>
    </row>
    <row r="99" spans="2:21" s="1" customFormat="1" ht="18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21" s="1" customFormat="1" ht="29.25" customHeight="1">
      <c r="B100" s="35"/>
      <c r="C100" s="103" t="s">
        <v>122</v>
      </c>
      <c r="D100" s="104"/>
      <c r="E100" s="104"/>
      <c r="F100" s="104"/>
      <c r="G100" s="104"/>
      <c r="H100" s="104"/>
      <c r="I100" s="104"/>
      <c r="J100" s="104"/>
      <c r="K100" s="104"/>
      <c r="L100" s="212">
        <f>ROUND(SUM(N88+N98),2)</f>
        <v>0</v>
      </c>
      <c r="M100" s="212"/>
      <c r="N100" s="212"/>
      <c r="O100" s="212"/>
      <c r="P100" s="212"/>
      <c r="Q100" s="212"/>
      <c r="R100" s="37"/>
    </row>
    <row r="101" spans="2:21" s="1" customFormat="1" ht="6.95" customHeight="1"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1"/>
    </row>
    <row r="105" spans="2:21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6" spans="2:21" s="1" customFormat="1" ht="36.950000000000003" customHeight="1">
      <c r="B106" s="35"/>
      <c r="C106" s="202" t="s">
        <v>166</v>
      </c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37"/>
    </row>
    <row r="107" spans="2:21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21" s="1" customFormat="1" ht="30" customHeight="1">
      <c r="B108" s="35"/>
      <c r="C108" s="32" t="s">
        <v>18</v>
      </c>
      <c r="D108" s="36"/>
      <c r="E108" s="36"/>
      <c r="F108" s="247" t="str">
        <f>F6</f>
        <v>Měnírna Výškovice - Rekonstrukce měnírny Výškovice</v>
      </c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36"/>
      <c r="R108" s="37"/>
    </row>
    <row r="109" spans="2:21" s="1" customFormat="1" ht="36.950000000000003" customHeight="1">
      <c r="B109" s="35"/>
      <c r="C109" s="69" t="s">
        <v>129</v>
      </c>
      <c r="D109" s="36"/>
      <c r="E109" s="36"/>
      <c r="F109" s="231" t="str">
        <f>F7</f>
        <v>PS 7 - Elektroinstalace</v>
      </c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36"/>
      <c r="R109" s="37"/>
    </row>
    <row r="110" spans="2:21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21" s="1" customFormat="1" ht="18" customHeight="1">
      <c r="B111" s="35"/>
      <c r="C111" s="32" t="s">
        <v>22</v>
      </c>
      <c r="D111" s="36"/>
      <c r="E111" s="36"/>
      <c r="F111" s="30" t="str">
        <f>F9</f>
        <v>Výškovice</v>
      </c>
      <c r="G111" s="36"/>
      <c r="H111" s="36"/>
      <c r="I111" s="36"/>
      <c r="J111" s="36"/>
      <c r="K111" s="32" t="s">
        <v>24</v>
      </c>
      <c r="L111" s="36"/>
      <c r="M111" s="250" t="str">
        <f>IF(O9="","",O9)</f>
        <v>25. 10. 2018</v>
      </c>
      <c r="N111" s="250"/>
      <c r="O111" s="250"/>
      <c r="P111" s="250"/>
      <c r="Q111" s="36"/>
      <c r="R111" s="37"/>
    </row>
    <row r="112" spans="2:21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>
      <c r="B113" s="35"/>
      <c r="C113" s="32" t="s">
        <v>26</v>
      </c>
      <c r="D113" s="36"/>
      <c r="E113" s="36"/>
      <c r="F113" s="30" t="str">
        <f>E12</f>
        <v xml:space="preserve"> </v>
      </c>
      <c r="G113" s="36"/>
      <c r="H113" s="36"/>
      <c r="I113" s="36"/>
      <c r="J113" s="36"/>
      <c r="K113" s="32" t="s">
        <v>31</v>
      </c>
      <c r="L113" s="36"/>
      <c r="M113" s="204" t="str">
        <f>E18</f>
        <v xml:space="preserve"> </v>
      </c>
      <c r="N113" s="204"/>
      <c r="O113" s="204"/>
      <c r="P113" s="204"/>
      <c r="Q113" s="204"/>
      <c r="R113" s="37"/>
    </row>
    <row r="114" spans="2:65" s="1" customFormat="1" ht="14.45" customHeight="1">
      <c r="B114" s="35"/>
      <c r="C114" s="32" t="s">
        <v>30</v>
      </c>
      <c r="D114" s="36"/>
      <c r="E114" s="36"/>
      <c r="F114" s="30" t="str">
        <f>IF(E15="","",E15)</f>
        <v xml:space="preserve"> </v>
      </c>
      <c r="G114" s="36"/>
      <c r="H114" s="36"/>
      <c r="I114" s="36"/>
      <c r="J114" s="36"/>
      <c r="K114" s="32" t="s">
        <v>33</v>
      </c>
      <c r="L114" s="36"/>
      <c r="M114" s="204" t="str">
        <f>E21</f>
        <v xml:space="preserve"> </v>
      </c>
      <c r="N114" s="204"/>
      <c r="O114" s="204"/>
      <c r="P114" s="204"/>
      <c r="Q114" s="204"/>
      <c r="R114" s="37"/>
    </row>
    <row r="115" spans="2:65" s="1" customFormat="1" ht="10.3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8" customFormat="1" ht="29.25" customHeight="1">
      <c r="B116" s="131"/>
      <c r="C116" s="132" t="s">
        <v>167</v>
      </c>
      <c r="D116" s="133" t="s">
        <v>168</v>
      </c>
      <c r="E116" s="133" t="s">
        <v>56</v>
      </c>
      <c r="F116" s="274" t="s">
        <v>169</v>
      </c>
      <c r="G116" s="274"/>
      <c r="H116" s="274"/>
      <c r="I116" s="274"/>
      <c r="J116" s="133" t="s">
        <v>170</v>
      </c>
      <c r="K116" s="133" t="s">
        <v>171</v>
      </c>
      <c r="L116" s="274" t="s">
        <v>172</v>
      </c>
      <c r="M116" s="274"/>
      <c r="N116" s="274" t="s">
        <v>135</v>
      </c>
      <c r="O116" s="274"/>
      <c r="P116" s="274"/>
      <c r="Q116" s="275"/>
      <c r="R116" s="134"/>
      <c r="T116" s="76" t="s">
        <v>173</v>
      </c>
      <c r="U116" s="77" t="s">
        <v>38</v>
      </c>
      <c r="V116" s="77" t="s">
        <v>174</v>
      </c>
      <c r="W116" s="77" t="s">
        <v>175</v>
      </c>
      <c r="X116" s="77" t="s">
        <v>176</v>
      </c>
      <c r="Y116" s="77" t="s">
        <v>177</v>
      </c>
      <c r="Z116" s="77" t="s">
        <v>178</v>
      </c>
      <c r="AA116" s="78" t="s">
        <v>179</v>
      </c>
    </row>
    <row r="117" spans="2:65" s="1" customFormat="1" ht="29.25" customHeight="1">
      <c r="B117" s="35"/>
      <c r="C117" s="80" t="s">
        <v>131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76">
        <f>BK117</f>
        <v>0</v>
      </c>
      <c r="O117" s="277"/>
      <c r="P117" s="277"/>
      <c r="Q117" s="277"/>
      <c r="R117" s="37"/>
      <c r="T117" s="79"/>
      <c r="U117" s="51"/>
      <c r="V117" s="51"/>
      <c r="W117" s="135">
        <f>W118+W127+W139+W142+W145+W149+W161+W175</f>
        <v>0</v>
      </c>
      <c r="X117" s="51"/>
      <c r="Y117" s="135">
        <f>Y118+Y127+Y139+Y142+Y145+Y149+Y161+Y175</f>
        <v>0</v>
      </c>
      <c r="Z117" s="51"/>
      <c r="AA117" s="136">
        <f>AA118+AA127+AA139+AA142+AA145+AA149+AA161+AA175</f>
        <v>0</v>
      </c>
      <c r="AT117" s="22" t="s">
        <v>73</v>
      </c>
      <c r="AU117" s="22" t="s">
        <v>137</v>
      </c>
      <c r="BK117" s="137">
        <f>BK118+BK127+BK139+BK142+BK145+BK149+BK161+BK175</f>
        <v>0</v>
      </c>
    </row>
    <row r="118" spans="2:65" s="9" customFormat="1" ht="37.35" customHeight="1">
      <c r="B118" s="138"/>
      <c r="C118" s="139"/>
      <c r="D118" s="140" t="s">
        <v>2409</v>
      </c>
      <c r="E118" s="140"/>
      <c r="F118" s="140"/>
      <c r="G118" s="140"/>
      <c r="H118" s="140"/>
      <c r="I118" s="140"/>
      <c r="J118" s="140"/>
      <c r="K118" s="140"/>
      <c r="L118" s="140"/>
      <c r="M118" s="140"/>
      <c r="N118" s="287">
        <f>BK118</f>
        <v>0</v>
      </c>
      <c r="O118" s="288"/>
      <c r="P118" s="288"/>
      <c r="Q118" s="288"/>
      <c r="R118" s="141"/>
      <c r="T118" s="142"/>
      <c r="U118" s="139"/>
      <c r="V118" s="139"/>
      <c r="W118" s="143">
        <f>SUM(W119:W126)</f>
        <v>0</v>
      </c>
      <c r="X118" s="139"/>
      <c r="Y118" s="143">
        <f>SUM(Y119:Y126)</f>
        <v>0</v>
      </c>
      <c r="Z118" s="139"/>
      <c r="AA118" s="144">
        <f>SUM(AA119:AA126)</f>
        <v>0</v>
      </c>
      <c r="AR118" s="145" t="s">
        <v>80</v>
      </c>
      <c r="AT118" s="146" t="s">
        <v>73</v>
      </c>
      <c r="AU118" s="146" t="s">
        <v>74</v>
      </c>
      <c r="AY118" s="145" t="s">
        <v>180</v>
      </c>
      <c r="BK118" s="147">
        <f>SUM(BK119:BK126)</f>
        <v>0</v>
      </c>
    </row>
    <row r="119" spans="2:65" s="1" customFormat="1" ht="25.5" customHeight="1">
      <c r="B119" s="123"/>
      <c r="C119" s="149" t="s">
        <v>74</v>
      </c>
      <c r="D119" s="149" t="s">
        <v>181</v>
      </c>
      <c r="E119" s="150" t="s">
        <v>2417</v>
      </c>
      <c r="F119" s="239" t="s">
        <v>2418</v>
      </c>
      <c r="G119" s="239"/>
      <c r="H119" s="239"/>
      <c r="I119" s="239"/>
      <c r="J119" s="151" t="s">
        <v>433</v>
      </c>
      <c r="K119" s="152">
        <v>14</v>
      </c>
      <c r="L119" s="266">
        <v>0</v>
      </c>
      <c r="M119" s="266"/>
      <c r="N119" s="266">
        <f t="shared" ref="N119:N126" si="0">ROUND(L119*K119,2)</f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 t="shared" ref="W119:W126" si="1">V119*K119</f>
        <v>0</v>
      </c>
      <c r="X119" s="154">
        <v>0</v>
      </c>
      <c r="Y119" s="154">
        <f t="shared" ref="Y119:Y126" si="2">X119*K119</f>
        <v>0</v>
      </c>
      <c r="Z119" s="154">
        <v>0</v>
      </c>
      <c r="AA119" s="155">
        <f t="shared" ref="AA119:AA126" si="3">Z119*K119</f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 t="shared" ref="BE119:BE126" si="4">IF(U119="základní",N119,0)</f>
        <v>0</v>
      </c>
      <c r="BF119" s="156">
        <f t="shared" ref="BF119:BF126" si="5">IF(U119="snížená",N119,0)</f>
        <v>0</v>
      </c>
      <c r="BG119" s="156">
        <f t="shared" ref="BG119:BG126" si="6">IF(U119="zákl. přenesená",N119,0)</f>
        <v>0</v>
      </c>
      <c r="BH119" s="156">
        <f t="shared" ref="BH119:BH126" si="7">IF(U119="sníž. přenesená",N119,0)</f>
        <v>0</v>
      </c>
      <c r="BI119" s="156">
        <f t="shared" ref="BI119:BI126" si="8">IF(U119="nulová",N119,0)</f>
        <v>0</v>
      </c>
      <c r="BJ119" s="22" t="s">
        <v>80</v>
      </c>
      <c r="BK119" s="156">
        <f t="shared" ref="BK119:BK126" si="9">ROUND(L119*K119,2)</f>
        <v>0</v>
      </c>
      <c r="BL119" s="22" t="s">
        <v>89</v>
      </c>
      <c r="BM119" s="22" t="s">
        <v>83</v>
      </c>
    </row>
    <row r="120" spans="2:65" s="1" customFormat="1" ht="25.5" customHeight="1">
      <c r="B120" s="123"/>
      <c r="C120" s="149" t="s">
        <v>74</v>
      </c>
      <c r="D120" s="149" t="s">
        <v>181</v>
      </c>
      <c r="E120" s="150" t="s">
        <v>2419</v>
      </c>
      <c r="F120" s="239" t="s">
        <v>2420</v>
      </c>
      <c r="G120" s="239"/>
      <c r="H120" s="239"/>
      <c r="I120" s="239"/>
      <c r="J120" s="151" t="s">
        <v>433</v>
      </c>
      <c r="K120" s="152">
        <v>5</v>
      </c>
      <c r="L120" s="266">
        <v>0</v>
      </c>
      <c r="M120" s="266"/>
      <c r="N120" s="266">
        <f t="shared" si="0"/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 t="shared" si="1"/>
        <v>0</v>
      </c>
      <c r="X120" s="154">
        <v>0</v>
      </c>
      <c r="Y120" s="154">
        <f t="shared" si="2"/>
        <v>0</v>
      </c>
      <c r="Z120" s="154">
        <v>0</v>
      </c>
      <c r="AA120" s="155">
        <f t="shared" si="3"/>
        <v>0</v>
      </c>
      <c r="AR120" s="22" t="s">
        <v>89</v>
      </c>
      <c r="AT120" s="22" t="s">
        <v>181</v>
      </c>
      <c r="AU120" s="22" t="s">
        <v>80</v>
      </c>
      <c r="AY120" s="22" t="s">
        <v>180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22" t="s">
        <v>80</v>
      </c>
      <c r="BK120" s="156">
        <f t="shared" si="9"/>
        <v>0</v>
      </c>
      <c r="BL120" s="22" t="s">
        <v>89</v>
      </c>
      <c r="BM120" s="22" t="s">
        <v>89</v>
      </c>
    </row>
    <row r="121" spans="2:65" s="1" customFormat="1" ht="16.5" customHeight="1">
      <c r="B121" s="123"/>
      <c r="C121" s="149" t="s">
        <v>74</v>
      </c>
      <c r="D121" s="149" t="s">
        <v>181</v>
      </c>
      <c r="E121" s="150" t="s">
        <v>2421</v>
      </c>
      <c r="F121" s="239" t="s">
        <v>2422</v>
      </c>
      <c r="G121" s="239"/>
      <c r="H121" s="239"/>
      <c r="I121" s="239"/>
      <c r="J121" s="151" t="s">
        <v>433</v>
      </c>
      <c r="K121" s="152">
        <v>3</v>
      </c>
      <c r="L121" s="266">
        <v>0</v>
      </c>
      <c r="M121" s="266"/>
      <c r="N121" s="266">
        <f t="shared" si="0"/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 t="shared" si="1"/>
        <v>0</v>
      </c>
      <c r="X121" s="154">
        <v>0</v>
      </c>
      <c r="Y121" s="154">
        <f t="shared" si="2"/>
        <v>0</v>
      </c>
      <c r="Z121" s="154">
        <v>0</v>
      </c>
      <c r="AA121" s="155">
        <f t="shared" si="3"/>
        <v>0</v>
      </c>
      <c r="AR121" s="22" t="s">
        <v>89</v>
      </c>
      <c r="AT121" s="22" t="s">
        <v>181</v>
      </c>
      <c r="AU121" s="22" t="s">
        <v>80</v>
      </c>
      <c r="AY121" s="22" t="s">
        <v>180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22" t="s">
        <v>80</v>
      </c>
      <c r="BK121" s="156">
        <f t="shared" si="9"/>
        <v>0</v>
      </c>
      <c r="BL121" s="22" t="s">
        <v>89</v>
      </c>
      <c r="BM121" s="22" t="s">
        <v>203</v>
      </c>
    </row>
    <row r="122" spans="2:65" s="1" customFormat="1" ht="16.5" customHeight="1">
      <c r="B122" s="123"/>
      <c r="C122" s="149" t="s">
        <v>74</v>
      </c>
      <c r="D122" s="149" t="s">
        <v>181</v>
      </c>
      <c r="E122" s="150" t="s">
        <v>2423</v>
      </c>
      <c r="F122" s="239" t="s">
        <v>2424</v>
      </c>
      <c r="G122" s="239"/>
      <c r="H122" s="239"/>
      <c r="I122" s="239"/>
      <c r="J122" s="151" t="s">
        <v>433</v>
      </c>
      <c r="K122" s="152">
        <v>3</v>
      </c>
      <c r="L122" s="266">
        <v>0</v>
      </c>
      <c r="M122" s="266"/>
      <c r="N122" s="266">
        <f t="shared" si="0"/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 t="shared" si="1"/>
        <v>0</v>
      </c>
      <c r="X122" s="154">
        <v>0</v>
      </c>
      <c r="Y122" s="154">
        <f t="shared" si="2"/>
        <v>0</v>
      </c>
      <c r="Z122" s="154">
        <v>0</v>
      </c>
      <c r="AA122" s="155">
        <f t="shared" si="3"/>
        <v>0</v>
      </c>
      <c r="AR122" s="22" t="s">
        <v>89</v>
      </c>
      <c r="AT122" s="22" t="s">
        <v>181</v>
      </c>
      <c r="AU122" s="22" t="s">
        <v>80</v>
      </c>
      <c r="AY122" s="22" t="s">
        <v>180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22" t="s">
        <v>80</v>
      </c>
      <c r="BK122" s="156">
        <f t="shared" si="9"/>
        <v>0</v>
      </c>
      <c r="BL122" s="22" t="s">
        <v>89</v>
      </c>
      <c r="BM122" s="22" t="s">
        <v>219</v>
      </c>
    </row>
    <row r="123" spans="2:65" s="1" customFormat="1" ht="16.5" customHeight="1">
      <c r="B123" s="123"/>
      <c r="C123" s="149" t="s">
        <v>74</v>
      </c>
      <c r="D123" s="149" t="s">
        <v>181</v>
      </c>
      <c r="E123" s="150" t="s">
        <v>2425</v>
      </c>
      <c r="F123" s="239" t="s">
        <v>2426</v>
      </c>
      <c r="G123" s="239"/>
      <c r="H123" s="239"/>
      <c r="I123" s="239"/>
      <c r="J123" s="151" t="s">
        <v>317</v>
      </c>
      <c r="K123" s="152">
        <v>105</v>
      </c>
      <c r="L123" s="266">
        <v>0</v>
      </c>
      <c r="M123" s="266"/>
      <c r="N123" s="266">
        <f t="shared" si="0"/>
        <v>0</v>
      </c>
      <c r="O123" s="266"/>
      <c r="P123" s="266"/>
      <c r="Q123" s="266"/>
      <c r="R123" s="125"/>
      <c r="T123" s="153" t="s">
        <v>5</v>
      </c>
      <c r="U123" s="44" t="s">
        <v>39</v>
      </c>
      <c r="V123" s="154">
        <v>0</v>
      </c>
      <c r="W123" s="154">
        <f t="shared" si="1"/>
        <v>0</v>
      </c>
      <c r="X123" s="154">
        <v>0</v>
      </c>
      <c r="Y123" s="154">
        <f t="shared" si="2"/>
        <v>0</v>
      </c>
      <c r="Z123" s="154">
        <v>0</v>
      </c>
      <c r="AA123" s="155">
        <f t="shared" si="3"/>
        <v>0</v>
      </c>
      <c r="AR123" s="22" t="s">
        <v>89</v>
      </c>
      <c r="AT123" s="22" t="s">
        <v>181</v>
      </c>
      <c r="AU123" s="22" t="s">
        <v>80</v>
      </c>
      <c r="AY123" s="22" t="s">
        <v>180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22" t="s">
        <v>80</v>
      </c>
      <c r="BK123" s="156">
        <f t="shared" si="9"/>
        <v>0</v>
      </c>
      <c r="BL123" s="22" t="s">
        <v>89</v>
      </c>
      <c r="BM123" s="22" t="s">
        <v>239</v>
      </c>
    </row>
    <row r="124" spans="2:65" s="1" customFormat="1" ht="16.5" customHeight="1">
      <c r="B124" s="123"/>
      <c r="C124" s="149" t="s">
        <v>74</v>
      </c>
      <c r="D124" s="149" t="s">
        <v>181</v>
      </c>
      <c r="E124" s="150" t="s">
        <v>2427</v>
      </c>
      <c r="F124" s="239" t="s">
        <v>2428</v>
      </c>
      <c r="G124" s="239"/>
      <c r="H124" s="239"/>
      <c r="I124" s="239"/>
      <c r="J124" s="151" t="s">
        <v>317</v>
      </c>
      <c r="K124" s="152">
        <v>45</v>
      </c>
      <c r="L124" s="266">
        <v>0</v>
      </c>
      <c r="M124" s="266"/>
      <c r="N124" s="266">
        <f t="shared" si="0"/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 t="shared" si="1"/>
        <v>0</v>
      </c>
      <c r="X124" s="154">
        <v>0</v>
      </c>
      <c r="Y124" s="154">
        <f t="shared" si="2"/>
        <v>0</v>
      </c>
      <c r="Z124" s="154">
        <v>0</v>
      </c>
      <c r="AA124" s="155">
        <f t="shared" si="3"/>
        <v>0</v>
      </c>
      <c r="AR124" s="22" t="s">
        <v>89</v>
      </c>
      <c r="AT124" s="22" t="s">
        <v>181</v>
      </c>
      <c r="AU124" s="22" t="s">
        <v>80</v>
      </c>
      <c r="AY124" s="22" t="s">
        <v>180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22" t="s">
        <v>80</v>
      </c>
      <c r="BK124" s="156">
        <f t="shared" si="9"/>
        <v>0</v>
      </c>
      <c r="BL124" s="22" t="s">
        <v>89</v>
      </c>
      <c r="BM124" s="22" t="s">
        <v>250</v>
      </c>
    </row>
    <row r="125" spans="2:65" s="1" customFormat="1" ht="16.5" customHeight="1">
      <c r="B125" s="123"/>
      <c r="C125" s="149" t="s">
        <v>74</v>
      </c>
      <c r="D125" s="149" t="s">
        <v>181</v>
      </c>
      <c r="E125" s="150" t="s">
        <v>2429</v>
      </c>
      <c r="F125" s="239" t="s">
        <v>2430</v>
      </c>
      <c r="G125" s="239"/>
      <c r="H125" s="239"/>
      <c r="I125" s="239"/>
      <c r="J125" s="151" t="s">
        <v>317</v>
      </c>
      <c r="K125" s="152">
        <v>35</v>
      </c>
      <c r="L125" s="266">
        <v>0</v>
      </c>
      <c r="M125" s="266"/>
      <c r="N125" s="266">
        <f t="shared" si="0"/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 t="shared" si="1"/>
        <v>0</v>
      </c>
      <c r="X125" s="154">
        <v>0</v>
      </c>
      <c r="Y125" s="154">
        <f t="shared" si="2"/>
        <v>0</v>
      </c>
      <c r="Z125" s="154">
        <v>0</v>
      </c>
      <c r="AA125" s="155">
        <f t="shared" si="3"/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22" t="s">
        <v>80</v>
      </c>
      <c r="BK125" s="156">
        <f t="shared" si="9"/>
        <v>0</v>
      </c>
      <c r="BL125" s="22" t="s">
        <v>89</v>
      </c>
      <c r="BM125" s="22" t="s">
        <v>271</v>
      </c>
    </row>
    <row r="126" spans="2:65" s="1" customFormat="1" ht="16.5" customHeight="1">
      <c r="B126" s="123"/>
      <c r="C126" s="149" t="s">
        <v>74</v>
      </c>
      <c r="D126" s="149" t="s">
        <v>181</v>
      </c>
      <c r="E126" s="150" t="s">
        <v>2431</v>
      </c>
      <c r="F126" s="239" t="s">
        <v>2432</v>
      </c>
      <c r="G126" s="239"/>
      <c r="H126" s="239"/>
      <c r="I126" s="239"/>
      <c r="J126" s="151" t="s">
        <v>862</v>
      </c>
      <c r="K126" s="152">
        <v>0.3</v>
      </c>
      <c r="L126" s="266">
        <v>0</v>
      </c>
      <c r="M126" s="266"/>
      <c r="N126" s="266">
        <f t="shared" si="0"/>
        <v>0</v>
      </c>
      <c r="O126" s="266"/>
      <c r="P126" s="266"/>
      <c r="Q126" s="266"/>
      <c r="R126" s="125"/>
      <c r="T126" s="153" t="s">
        <v>5</v>
      </c>
      <c r="U126" s="44" t="s">
        <v>39</v>
      </c>
      <c r="V126" s="154">
        <v>0</v>
      </c>
      <c r="W126" s="154">
        <f t="shared" si="1"/>
        <v>0</v>
      </c>
      <c r="X126" s="154">
        <v>0</v>
      </c>
      <c r="Y126" s="154">
        <f t="shared" si="2"/>
        <v>0</v>
      </c>
      <c r="Z126" s="154">
        <v>0</v>
      </c>
      <c r="AA126" s="155">
        <f t="shared" si="3"/>
        <v>0</v>
      </c>
      <c r="AR126" s="22" t="s">
        <v>89</v>
      </c>
      <c r="AT126" s="22" t="s">
        <v>181</v>
      </c>
      <c r="AU126" s="22" t="s">
        <v>80</v>
      </c>
      <c r="AY126" s="22" t="s">
        <v>180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22" t="s">
        <v>80</v>
      </c>
      <c r="BK126" s="156">
        <f t="shared" si="9"/>
        <v>0</v>
      </c>
      <c r="BL126" s="22" t="s">
        <v>89</v>
      </c>
      <c r="BM126" s="22" t="s">
        <v>278</v>
      </c>
    </row>
    <row r="127" spans="2:65" s="9" customFormat="1" ht="37.35" customHeight="1">
      <c r="B127" s="138"/>
      <c r="C127" s="139"/>
      <c r="D127" s="140" t="s">
        <v>2410</v>
      </c>
      <c r="E127" s="140"/>
      <c r="F127" s="140"/>
      <c r="G127" s="140"/>
      <c r="H127" s="140"/>
      <c r="I127" s="140"/>
      <c r="J127" s="140"/>
      <c r="K127" s="140"/>
      <c r="L127" s="140"/>
      <c r="M127" s="140"/>
      <c r="N127" s="285">
        <f>BK127</f>
        <v>0</v>
      </c>
      <c r="O127" s="286"/>
      <c r="P127" s="286"/>
      <c r="Q127" s="286"/>
      <c r="R127" s="141"/>
      <c r="T127" s="142"/>
      <c r="U127" s="139"/>
      <c r="V127" s="139"/>
      <c r="W127" s="143">
        <f>SUM(W128:W138)</f>
        <v>0</v>
      </c>
      <c r="X127" s="139"/>
      <c r="Y127" s="143">
        <f>SUM(Y128:Y138)</f>
        <v>0</v>
      </c>
      <c r="Z127" s="139"/>
      <c r="AA127" s="144">
        <f>SUM(AA128:AA138)</f>
        <v>0</v>
      </c>
      <c r="AR127" s="145" t="s">
        <v>80</v>
      </c>
      <c r="AT127" s="146" t="s">
        <v>73</v>
      </c>
      <c r="AU127" s="146" t="s">
        <v>74</v>
      </c>
      <c r="AY127" s="145" t="s">
        <v>180</v>
      </c>
      <c r="BK127" s="147">
        <f>SUM(BK128:BK138)</f>
        <v>0</v>
      </c>
    </row>
    <row r="128" spans="2:65" s="1" customFormat="1" ht="25.5" customHeight="1">
      <c r="B128" s="123"/>
      <c r="C128" s="149" t="s">
        <v>74</v>
      </c>
      <c r="D128" s="149" t="s">
        <v>181</v>
      </c>
      <c r="E128" s="150" t="s">
        <v>2433</v>
      </c>
      <c r="F128" s="239" t="s">
        <v>2434</v>
      </c>
      <c r="G128" s="239"/>
      <c r="H128" s="239"/>
      <c r="I128" s="239"/>
      <c r="J128" s="151" t="s">
        <v>433</v>
      </c>
      <c r="K128" s="152">
        <v>3</v>
      </c>
      <c r="L128" s="266">
        <v>0</v>
      </c>
      <c r="M128" s="266"/>
      <c r="N128" s="266">
        <f t="shared" ref="N128:N138" si="10">ROUND(L128*K128,2)</f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 t="shared" ref="W128:W138" si="11">V128*K128</f>
        <v>0</v>
      </c>
      <c r="X128" s="154">
        <v>0</v>
      </c>
      <c r="Y128" s="154">
        <f t="shared" ref="Y128:Y138" si="12">X128*K128</f>
        <v>0</v>
      </c>
      <c r="Z128" s="154">
        <v>0</v>
      </c>
      <c r="AA128" s="155">
        <f t="shared" ref="AA128:AA138" si="13">Z128*K128</f>
        <v>0</v>
      </c>
      <c r="AR128" s="22" t="s">
        <v>89</v>
      </c>
      <c r="AT128" s="22" t="s">
        <v>181</v>
      </c>
      <c r="AU128" s="22" t="s">
        <v>80</v>
      </c>
      <c r="AY128" s="22" t="s">
        <v>180</v>
      </c>
      <c r="BE128" s="156">
        <f t="shared" ref="BE128:BE138" si="14">IF(U128="základní",N128,0)</f>
        <v>0</v>
      </c>
      <c r="BF128" s="156">
        <f t="shared" ref="BF128:BF138" si="15">IF(U128="snížená",N128,0)</f>
        <v>0</v>
      </c>
      <c r="BG128" s="156">
        <f t="shared" ref="BG128:BG138" si="16">IF(U128="zákl. přenesená",N128,0)</f>
        <v>0</v>
      </c>
      <c r="BH128" s="156">
        <f t="shared" ref="BH128:BH138" si="17">IF(U128="sníž. přenesená",N128,0)</f>
        <v>0</v>
      </c>
      <c r="BI128" s="156">
        <f t="shared" ref="BI128:BI138" si="18">IF(U128="nulová",N128,0)</f>
        <v>0</v>
      </c>
      <c r="BJ128" s="22" t="s">
        <v>80</v>
      </c>
      <c r="BK128" s="156">
        <f t="shared" ref="BK128:BK138" si="19">ROUND(L128*K128,2)</f>
        <v>0</v>
      </c>
      <c r="BL128" s="22" t="s">
        <v>89</v>
      </c>
      <c r="BM128" s="22" t="s">
        <v>287</v>
      </c>
    </row>
    <row r="129" spans="2:65" s="1" customFormat="1" ht="25.5" customHeight="1">
      <c r="B129" s="123"/>
      <c r="C129" s="149" t="s">
        <v>74</v>
      </c>
      <c r="D129" s="149" t="s">
        <v>181</v>
      </c>
      <c r="E129" s="150" t="s">
        <v>2435</v>
      </c>
      <c r="F129" s="239" t="s">
        <v>2436</v>
      </c>
      <c r="G129" s="239"/>
      <c r="H129" s="239"/>
      <c r="I129" s="239"/>
      <c r="J129" s="151" t="s">
        <v>433</v>
      </c>
      <c r="K129" s="152">
        <v>15</v>
      </c>
      <c r="L129" s="266">
        <v>0</v>
      </c>
      <c r="M129" s="266"/>
      <c r="N129" s="266">
        <f t="shared" si="10"/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 t="shared" si="11"/>
        <v>0</v>
      </c>
      <c r="X129" s="154">
        <v>0</v>
      </c>
      <c r="Y129" s="154">
        <f t="shared" si="12"/>
        <v>0</v>
      </c>
      <c r="Z129" s="154">
        <v>0</v>
      </c>
      <c r="AA129" s="155">
        <f t="shared" si="13"/>
        <v>0</v>
      </c>
      <c r="AR129" s="22" t="s">
        <v>89</v>
      </c>
      <c r="AT129" s="22" t="s">
        <v>181</v>
      </c>
      <c r="AU129" s="22" t="s">
        <v>80</v>
      </c>
      <c r="AY129" s="22" t="s">
        <v>180</v>
      </c>
      <c r="BE129" s="156">
        <f t="shared" si="14"/>
        <v>0</v>
      </c>
      <c r="BF129" s="156">
        <f t="shared" si="15"/>
        <v>0</v>
      </c>
      <c r="BG129" s="156">
        <f t="shared" si="16"/>
        <v>0</v>
      </c>
      <c r="BH129" s="156">
        <f t="shared" si="17"/>
        <v>0</v>
      </c>
      <c r="BI129" s="156">
        <f t="shared" si="18"/>
        <v>0</v>
      </c>
      <c r="BJ129" s="22" t="s">
        <v>80</v>
      </c>
      <c r="BK129" s="156">
        <f t="shared" si="19"/>
        <v>0</v>
      </c>
      <c r="BL129" s="22" t="s">
        <v>89</v>
      </c>
      <c r="BM129" s="22" t="s">
        <v>296</v>
      </c>
    </row>
    <row r="130" spans="2:65" s="1" customFormat="1" ht="25.5" customHeight="1">
      <c r="B130" s="123"/>
      <c r="C130" s="149" t="s">
        <v>74</v>
      </c>
      <c r="D130" s="149" t="s">
        <v>181</v>
      </c>
      <c r="E130" s="150" t="s">
        <v>2437</v>
      </c>
      <c r="F130" s="239" t="s">
        <v>2438</v>
      </c>
      <c r="G130" s="239"/>
      <c r="H130" s="239"/>
      <c r="I130" s="239"/>
      <c r="J130" s="151" t="s">
        <v>433</v>
      </c>
      <c r="K130" s="152">
        <v>12</v>
      </c>
      <c r="L130" s="266">
        <v>0</v>
      </c>
      <c r="M130" s="266"/>
      <c r="N130" s="266">
        <f t="shared" si="10"/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 t="shared" si="11"/>
        <v>0</v>
      </c>
      <c r="X130" s="154">
        <v>0</v>
      </c>
      <c r="Y130" s="154">
        <f t="shared" si="12"/>
        <v>0</v>
      </c>
      <c r="Z130" s="154">
        <v>0</v>
      </c>
      <c r="AA130" s="155">
        <f t="shared" si="13"/>
        <v>0</v>
      </c>
      <c r="AR130" s="22" t="s">
        <v>89</v>
      </c>
      <c r="AT130" s="22" t="s">
        <v>181</v>
      </c>
      <c r="AU130" s="22" t="s">
        <v>80</v>
      </c>
      <c r="AY130" s="22" t="s">
        <v>180</v>
      </c>
      <c r="BE130" s="156">
        <f t="shared" si="14"/>
        <v>0</v>
      </c>
      <c r="BF130" s="156">
        <f t="shared" si="15"/>
        <v>0</v>
      </c>
      <c r="BG130" s="156">
        <f t="shared" si="16"/>
        <v>0</v>
      </c>
      <c r="BH130" s="156">
        <f t="shared" si="17"/>
        <v>0</v>
      </c>
      <c r="BI130" s="156">
        <f t="shared" si="18"/>
        <v>0</v>
      </c>
      <c r="BJ130" s="22" t="s">
        <v>80</v>
      </c>
      <c r="BK130" s="156">
        <f t="shared" si="19"/>
        <v>0</v>
      </c>
      <c r="BL130" s="22" t="s">
        <v>89</v>
      </c>
      <c r="BM130" s="22" t="s">
        <v>305</v>
      </c>
    </row>
    <row r="131" spans="2:65" s="1" customFormat="1" ht="25.5" customHeight="1">
      <c r="B131" s="123"/>
      <c r="C131" s="149" t="s">
        <v>74</v>
      </c>
      <c r="D131" s="149" t="s">
        <v>181</v>
      </c>
      <c r="E131" s="150" t="s">
        <v>2439</v>
      </c>
      <c r="F131" s="239" t="s">
        <v>2440</v>
      </c>
      <c r="G131" s="239"/>
      <c r="H131" s="239"/>
      <c r="I131" s="239"/>
      <c r="J131" s="151" t="s">
        <v>433</v>
      </c>
      <c r="K131" s="152">
        <v>10</v>
      </c>
      <c r="L131" s="266">
        <v>0</v>
      </c>
      <c r="M131" s="266"/>
      <c r="N131" s="266">
        <f t="shared" si="10"/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 t="shared" si="11"/>
        <v>0</v>
      </c>
      <c r="X131" s="154">
        <v>0</v>
      </c>
      <c r="Y131" s="154">
        <f t="shared" si="12"/>
        <v>0</v>
      </c>
      <c r="Z131" s="154">
        <v>0</v>
      </c>
      <c r="AA131" s="155">
        <f t="shared" si="13"/>
        <v>0</v>
      </c>
      <c r="AR131" s="22" t="s">
        <v>89</v>
      </c>
      <c r="AT131" s="22" t="s">
        <v>181</v>
      </c>
      <c r="AU131" s="22" t="s">
        <v>80</v>
      </c>
      <c r="AY131" s="22" t="s">
        <v>180</v>
      </c>
      <c r="BE131" s="156">
        <f t="shared" si="14"/>
        <v>0</v>
      </c>
      <c r="BF131" s="156">
        <f t="shared" si="15"/>
        <v>0</v>
      </c>
      <c r="BG131" s="156">
        <f t="shared" si="16"/>
        <v>0</v>
      </c>
      <c r="BH131" s="156">
        <f t="shared" si="17"/>
        <v>0</v>
      </c>
      <c r="BI131" s="156">
        <f t="shared" si="18"/>
        <v>0</v>
      </c>
      <c r="BJ131" s="22" t="s">
        <v>80</v>
      </c>
      <c r="BK131" s="156">
        <f t="shared" si="19"/>
        <v>0</v>
      </c>
      <c r="BL131" s="22" t="s">
        <v>89</v>
      </c>
      <c r="BM131" s="22" t="s">
        <v>319</v>
      </c>
    </row>
    <row r="132" spans="2:65" s="1" customFormat="1" ht="16.5" customHeight="1">
      <c r="B132" s="123"/>
      <c r="C132" s="149" t="s">
        <v>74</v>
      </c>
      <c r="D132" s="149" t="s">
        <v>181</v>
      </c>
      <c r="E132" s="150" t="s">
        <v>2441</v>
      </c>
      <c r="F132" s="239" t="s">
        <v>2442</v>
      </c>
      <c r="G132" s="239"/>
      <c r="H132" s="239"/>
      <c r="I132" s="239"/>
      <c r="J132" s="151" t="s">
        <v>433</v>
      </c>
      <c r="K132" s="152">
        <v>9</v>
      </c>
      <c r="L132" s="266">
        <v>0</v>
      </c>
      <c r="M132" s="266"/>
      <c r="N132" s="266">
        <f t="shared" si="10"/>
        <v>0</v>
      </c>
      <c r="O132" s="266"/>
      <c r="P132" s="266"/>
      <c r="Q132" s="266"/>
      <c r="R132" s="125"/>
      <c r="T132" s="153" t="s">
        <v>5</v>
      </c>
      <c r="U132" s="44" t="s">
        <v>39</v>
      </c>
      <c r="V132" s="154">
        <v>0</v>
      </c>
      <c r="W132" s="154">
        <f t="shared" si="11"/>
        <v>0</v>
      </c>
      <c r="X132" s="154">
        <v>0</v>
      </c>
      <c r="Y132" s="154">
        <f t="shared" si="12"/>
        <v>0</v>
      </c>
      <c r="Z132" s="154">
        <v>0</v>
      </c>
      <c r="AA132" s="155">
        <f t="shared" si="13"/>
        <v>0</v>
      </c>
      <c r="AR132" s="22" t="s">
        <v>89</v>
      </c>
      <c r="AT132" s="22" t="s">
        <v>181</v>
      </c>
      <c r="AU132" s="22" t="s">
        <v>80</v>
      </c>
      <c r="AY132" s="22" t="s">
        <v>180</v>
      </c>
      <c r="BE132" s="156">
        <f t="shared" si="14"/>
        <v>0</v>
      </c>
      <c r="BF132" s="156">
        <f t="shared" si="15"/>
        <v>0</v>
      </c>
      <c r="BG132" s="156">
        <f t="shared" si="16"/>
        <v>0</v>
      </c>
      <c r="BH132" s="156">
        <f t="shared" si="17"/>
        <v>0</v>
      </c>
      <c r="BI132" s="156">
        <f t="shared" si="18"/>
        <v>0</v>
      </c>
      <c r="BJ132" s="22" t="s">
        <v>80</v>
      </c>
      <c r="BK132" s="156">
        <f t="shared" si="19"/>
        <v>0</v>
      </c>
      <c r="BL132" s="22" t="s">
        <v>89</v>
      </c>
      <c r="BM132" s="22" t="s">
        <v>328</v>
      </c>
    </row>
    <row r="133" spans="2:65" s="1" customFormat="1" ht="16.5" customHeight="1">
      <c r="B133" s="123"/>
      <c r="C133" s="149" t="s">
        <v>74</v>
      </c>
      <c r="D133" s="149" t="s">
        <v>181</v>
      </c>
      <c r="E133" s="150" t="s">
        <v>2421</v>
      </c>
      <c r="F133" s="239" t="s">
        <v>2422</v>
      </c>
      <c r="G133" s="239"/>
      <c r="H133" s="239"/>
      <c r="I133" s="239"/>
      <c r="J133" s="151" t="s">
        <v>433</v>
      </c>
      <c r="K133" s="152">
        <v>7</v>
      </c>
      <c r="L133" s="266">
        <v>0</v>
      </c>
      <c r="M133" s="266"/>
      <c r="N133" s="266">
        <f t="shared" si="10"/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 t="shared" si="11"/>
        <v>0</v>
      </c>
      <c r="X133" s="154">
        <v>0</v>
      </c>
      <c r="Y133" s="154">
        <f t="shared" si="12"/>
        <v>0</v>
      </c>
      <c r="Z133" s="154">
        <v>0</v>
      </c>
      <c r="AA133" s="155">
        <f t="shared" si="13"/>
        <v>0</v>
      </c>
      <c r="AR133" s="22" t="s">
        <v>89</v>
      </c>
      <c r="AT133" s="22" t="s">
        <v>181</v>
      </c>
      <c r="AU133" s="22" t="s">
        <v>80</v>
      </c>
      <c r="AY133" s="22" t="s">
        <v>180</v>
      </c>
      <c r="BE133" s="156">
        <f t="shared" si="14"/>
        <v>0</v>
      </c>
      <c r="BF133" s="156">
        <f t="shared" si="15"/>
        <v>0</v>
      </c>
      <c r="BG133" s="156">
        <f t="shared" si="16"/>
        <v>0</v>
      </c>
      <c r="BH133" s="156">
        <f t="shared" si="17"/>
        <v>0</v>
      </c>
      <c r="BI133" s="156">
        <f t="shared" si="18"/>
        <v>0</v>
      </c>
      <c r="BJ133" s="22" t="s">
        <v>80</v>
      </c>
      <c r="BK133" s="156">
        <f t="shared" si="19"/>
        <v>0</v>
      </c>
      <c r="BL133" s="22" t="s">
        <v>89</v>
      </c>
      <c r="BM133" s="22" t="s">
        <v>337</v>
      </c>
    </row>
    <row r="134" spans="2:65" s="1" customFormat="1" ht="16.5" customHeight="1">
      <c r="B134" s="123"/>
      <c r="C134" s="149" t="s">
        <v>74</v>
      </c>
      <c r="D134" s="149" t="s">
        <v>181</v>
      </c>
      <c r="E134" s="150" t="s">
        <v>2423</v>
      </c>
      <c r="F134" s="239" t="s">
        <v>2424</v>
      </c>
      <c r="G134" s="239"/>
      <c r="H134" s="239"/>
      <c r="I134" s="239"/>
      <c r="J134" s="151" t="s">
        <v>433</v>
      </c>
      <c r="K134" s="152">
        <v>2</v>
      </c>
      <c r="L134" s="266">
        <v>0</v>
      </c>
      <c r="M134" s="266"/>
      <c r="N134" s="266">
        <f t="shared" si="10"/>
        <v>0</v>
      </c>
      <c r="O134" s="266"/>
      <c r="P134" s="266"/>
      <c r="Q134" s="266"/>
      <c r="R134" s="125"/>
      <c r="T134" s="153" t="s">
        <v>5</v>
      </c>
      <c r="U134" s="44" t="s">
        <v>39</v>
      </c>
      <c r="V134" s="154">
        <v>0</v>
      </c>
      <c r="W134" s="154">
        <f t="shared" si="11"/>
        <v>0</v>
      </c>
      <c r="X134" s="154">
        <v>0</v>
      </c>
      <c r="Y134" s="154">
        <f t="shared" si="12"/>
        <v>0</v>
      </c>
      <c r="Z134" s="154">
        <v>0</v>
      </c>
      <c r="AA134" s="155">
        <f t="shared" si="13"/>
        <v>0</v>
      </c>
      <c r="AR134" s="22" t="s">
        <v>89</v>
      </c>
      <c r="AT134" s="22" t="s">
        <v>181</v>
      </c>
      <c r="AU134" s="22" t="s">
        <v>80</v>
      </c>
      <c r="AY134" s="22" t="s">
        <v>180</v>
      </c>
      <c r="BE134" s="156">
        <f t="shared" si="14"/>
        <v>0</v>
      </c>
      <c r="BF134" s="156">
        <f t="shared" si="15"/>
        <v>0</v>
      </c>
      <c r="BG134" s="156">
        <f t="shared" si="16"/>
        <v>0</v>
      </c>
      <c r="BH134" s="156">
        <f t="shared" si="17"/>
        <v>0</v>
      </c>
      <c r="BI134" s="156">
        <f t="shared" si="18"/>
        <v>0</v>
      </c>
      <c r="BJ134" s="22" t="s">
        <v>80</v>
      </c>
      <c r="BK134" s="156">
        <f t="shared" si="19"/>
        <v>0</v>
      </c>
      <c r="BL134" s="22" t="s">
        <v>89</v>
      </c>
      <c r="BM134" s="22" t="s">
        <v>345</v>
      </c>
    </row>
    <row r="135" spans="2:65" s="1" customFormat="1" ht="16.5" customHeight="1">
      <c r="B135" s="123"/>
      <c r="C135" s="149" t="s">
        <v>74</v>
      </c>
      <c r="D135" s="149" t="s">
        <v>181</v>
      </c>
      <c r="E135" s="150" t="s">
        <v>2443</v>
      </c>
      <c r="F135" s="239" t="s">
        <v>2444</v>
      </c>
      <c r="G135" s="239"/>
      <c r="H135" s="239"/>
      <c r="I135" s="239"/>
      <c r="J135" s="151" t="s">
        <v>433</v>
      </c>
      <c r="K135" s="152">
        <v>3</v>
      </c>
      <c r="L135" s="266">
        <v>0</v>
      </c>
      <c r="M135" s="266"/>
      <c r="N135" s="266">
        <f t="shared" si="10"/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 t="shared" si="11"/>
        <v>0</v>
      </c>
      <c r="X135" s="154">
        <v>0</v>
      </c>
      <c r="Y135" s="154">
        <f t="shared" si="12"/>
        <v>0</v>
      </c>
      <c r="Z135" s="154">
        <v>0</v>
      </c>
      <c r="AA135" s="155">
        <f t="shared" si="13"/>
        <v>0</v>
      </c>
      <c r="AR135" s="22" t="s">
        <v>89</v>
      </c>
      <c r="AT135" s="22" t="s">
        <v>181</v>
      </c>
      <c r="AU135" s="22" t="s">
        <v>80</v>
      </c>
      <c r="AY135" s="22" t="s">
        <v>180</v>
      </c>
      <c r="BE135" s="156">
        <f t="shared" si="14"/>
        <v>0</v>
      </c>
      <c r="BF135" s="156">
        <f t="shared" si="15"/>
        <v>0</v>
      </c>
      <c r="BG135" s="156">
        <f t="shared" si="16"/>
        <v>0</v>
      </c>
      <c r="BH135" s="156">
        <f t="shared" si="17"/>
        <v>0</v>
      </c>
      <c r="BI135" s="156">
        <f t="shared" si="18"/>
        <v>0</v>
      </c>
      <c r="BJ135" s="22" t="s">
        <v>80</v>
      </c>
      <c r="BK135" s="156">
        <f t="shared" si="19"/>
        <v>0</v>
      </c>
      <c r="BL135" s="22" t="s">
        <v>89</v>
      </c>
      <c r="BM135" s="22" t="s">
        <v>353</v>
      </c>
    </row>
    <row r="136" spans="2:65" s="1" customFormat="1" ht="16.5" customHeight="1">
      <c r="B136" s="123"/>
      <c r="C136" s="149" t="s">
        <v>74</v>
      </c>
      <c r="D136" s="149" t="s">
        <v>181</v>
      </c>
      <c r="E136" s="150" t="s">
        <v>2445</v>
      </c>
      <c r="F136" s="239" t="s">
        <v>2446</v>
      </c>
      <c r="G136" s="239"/>
      <c r="H136" s="239"/>
      <c r="I136" s="239"/>
      <c r="J136" s="151" t="s">
        <v>433</v>
      </c>
      <c r="K136" s="152">
        <v>9</v>
      </c>
      <c r="L136" s="266">
        <v>0</v>
      </c>
      <c r="M136" s="266"/>
      <c r="N136" s="266">
        <f t="shared" si="10"/>
        <v>0</v>
      </c>
      <c r="O136" s="266"/>
      <c r="P136" s="266"/>
      <c r="Q136" s="266"/>
      <c r="R136" s="125"/>
      <c r="T136" s="153" t="s">
        <v>5</v>
      </c>
      <c r="U136" s="44" t="s">
        <v>39</v>
      </c>
      <c r="V136" s="154">
        <v>0</v>
      </c>
      <c r="W136" s="154">
        <f t="shared" si="11"/>
        <v>0</v>
      </c>
      <c r="X136" s="154">
        <v>0</v>
      </c>
      <c r="Y136" s="154">
        <f t="shared" si="12"/>
        <v>0</v>
      </c>
      <c r="Z136" s="154">
        <v>0</v>
      </c>
      <c r="AA136" s="155">
        <f t="shared" si="13"/>
        <v>0</v>
      </c>
      <c r="AR136" s="22" t="s">
        <v>89</v>
      </c>
      <c r="AT136" s="22" t="s">
        <v>181</v>
      </c>
      <c r="AU136" s="22" t="s">
        <v>80</v>
      </c>
      <c r="AY136" s="22" t="s">
        <v>180</v>
      </c>
      <c r="BE136" s="156">
        <f t="shared" si="14"/>
        <v>0</v>
      </c>
      <c r="BF136" s="156">
        <f t="shared" si="15"/>
        <v>0</v>
      </c>
      <c r="BG136" s="156">
        <f t="shared" si="16"/>
        <v>0</v>
      </c>
      <c r="BH136" s="156">
        <f t="shared" si="17"/>
        <v>0</v>
      </c>
      <c r="BI136" s="156">
        <f t="shared" si="18"/>
        <v>0</v>
      </c>
      <c r="BJ136" s="22" t="s">
        <v>80</v>
      </c>
      <c r="BK136" s="156">
        <f t="shared" si="19"/>
        <v>0</v>
      </c>
      <c r="BL136" s="22" t="s">
        <v>89</v>
      </c>
      <c r="BM136" s="22" t="s">
        <v>381</v>
      </c>
    </row>
    <row r="137" spans="2:65" s="1" customFormat="1" ht="16.5" customHeight="1">
      <c r="B137" s="123"/>
      <c r="C137" s="149" t="s">
        <v>74</v>
      </c>
      <c r="D137" s="149" t="s">
        <v>181</v>
      </c>
      <c r="E137" s="150" t="s">
        <v>2447</v>
      </c>
      <c r="F137" s="239" t="s">
        <v>2448</v>
      </c>
      <c r="G137" s="239"/>
      <c r="H137" s="239"/>
      <c r="I137" s="239"/>
      <c r="J137" s="151" t="s">
        <v>583</v>
      </c>
      <c r="K137" s="152">
        <v>250</v>
      </c>
      <c r="L137" s="266">
        <v>0</v>
      </c>
      <c r="M137" s="266"/>
      <c r="N137" s="266">
        <f t="shared" si="10"/>
        <v>0</v>
      </c>
      <c r="O137" s="266"/>
      <c r="P137" s="266"/>
      <c r="Q137" s="266"/>
      <c r="R137" s="125"/>
      <c r="T137" s="153" t="s">
        <v>5</v>
      </c>
      <c r="U137" s="44" t="s">
        <v>39</v>
      </c>
      <c r="V137" s="154">
        <v>0</v>
      </c>
      <c r="W137" s="154">
        <f t="shared" si="11"/>
        <v>0</v>
      </c>
      <c r="X137" s="154">
        <v>0</v>
      </c>
      <c r="Y137" s="154">
        <f t="shared" si="12"/>
        <v>0</v>
      </c>
      <c r="Z137" s="154">
        <v>0</v>
      </c>
      <c r="AA137" s="155">
        <f t="shared" si="13"/>
        <v>0</v>
      </c>
      <c r="AR137" s="22" t="s">
        <v>89</v>
      </c>
      <c r="AT137" s="22" t="s">
        <v>181</v>
      </c>
      <c r="AU137" s="22" t="s">
        <v>80</v>
      </c>
      <c r="AY137" s="22" t="s">
        <v>180</v>
      </c>
      <c r="BE137" s="156">
        <f t="shared" si="14"/>
        <v>0</v>
      </c>
      <c r="BF137" s="156">
        <f t="shared" si="15"/>
        <v>0</v>
      </c>
      <c r="BG137" s="156">
        <f t="shared" si="16"/>
        <v>0</v>
      </c>
      <c r="BH137" s="156">
        <f t="shared" si="17"/>
        <v>0</v>
      </c>
      <c r="BI137" s="156">
        <f t="shared" si="18"/>
        <v>0</v>
      </c>
      <c r="BJ137" s="22" t="s">
        <v>80</v>
      </c>
      <c r="BK137" s="156">
        <f t="shared" si="19"/>
        <v>0</v>
      </c>
      <c r="BL137" s="22" t="s">
        <v>89</v>
      </c>
      <c r="BM137" s="22" t="s">
        <v>398</v>
      </c>
    </row>
    <row r="138" spans="2:65" s="1" customFormat="1" ht="16.5" customHeight="1">
      <c r="B138" s="123"/>
      <c r="C138" s="149" t="s">
        <v>74</v>
      </c>
      <c r="D138" s="149" t="s">
        <v>181</v>
      </c>
      <c r="E138" s="150" t="s">
        <v>2449</v>
      </c>
      <c r="F138" s="239" t="s">
        <v>2432</v>
      </c>
      <c r="G138" s="239"/>
      <c r="H138" s="239"/>
      <c r="I138" s="239"/>
      <c r="J138" s="151" t="s">
        <v>862</v>
      </c>
      <c r="K138" s="152">
        <v>0.1</v>
      </c>
      <c r="L138" s="266">
        <v>0</v>
      </c>
      <c r="M138" s="266"/>
      <c r="N138" s="266">
        <f t="shared" si="10"/>
        <v>0</v>
      </c>
      <c r="O138" s="266"/>
      <c r="P138" s="266"/>
      <c r="Q138" s="266"/>
      <c r="R138" s="125"/>
      <c r="T138" s="153" t="s">
        <v>5</v>
      </c>
      <c r="U138" s="44" t="s">
        <v>39</v>
      </c>
      <c r="V138" s="154">
        <v>0</v>
      </c>
      <c r="W138" s="154">
        <f t="shared" si="11"/>
        <v>0</v>
      </c>
      <c r="X138" s="154">
        <v>0</v>
      </c>
      <c r="Y138" s="154">
        <f t="shared" si="12"/>
        <v>0</v>
      </c>
      <c r="Z138" s="154">
        <v>0</v>
      </c>
      <c r="AA138" s="155">
        <f t="shared" si="13"/>
        <v>0</v>
      </c>
      <c r="AR138" s="22" t="s">
        <v>89</v>
      </c>
      <c r="AT138" s="22" t="s">
        <v>181</v>
      </c>
      <c r="AU138" s="22" t="s">
        <v>80</v>
      </c>
      <c r="AY138" s="22" t="s">
        <v>180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22" t="s">
        <v>80</v>
      </c>
      <c r="BK138" s="156">
        <f t="shared" si="19"/>
        <v>0</v>
      </c>
      <c r="BL138" s="22" t="s">
        <v>89</v>
      </c>
      <c r="BM138" s="22" t="s">
        <v>411</v>
      </c>
    </row>
    <row r="139" spans="2:65" s="9" customFormat="1" ht="37.35" customHeight="1">
      <c r="B139" s="138"/>
      <c r="C139" s="139"/>
      <c r="D139" s="140" t="s">
        <v>2411</v>
      </c>
      <c r="E139" s="140"/>
      <c r="F139" s="140"/>
      <c r="G139" s="140"/>
      <c r="H139" s="140"/>
      <c r="I139" s="140"/>
      <c r="J139" s="140"/>
      <c r="K139" s="140"/>
      <c r="L139" s="140"/>
      <c r="M139" s="140"/>
      <c r="N139" s="285">
        <f>BK139</f>
        <v>0</v>
      </c>
      <c r="O139" s="286"/>
      <c r="P139" s="286"/>
      <c r="Q139" s="286"/>
      <c r="R139" s="141"/>
      <c r="T139" s="142"/>
      <c r="U139" s="139"/>
      <c r="V139" s="139"/>
      <c r="W139" s="143">
        <f>SUM(W140:W141)</f>
        <v>0</v>
      </c>
      <c r="X139" s="139"/>
      <c r="Y139" s="143">
        <f>SUM(Y140:Y141)</f>
        <v>0</v>
      </c>
      <c r="Z139" s="139"/>
      <c r="AA139" s="144">
        <f>SUM(AA140:AA141)</f>
        <v>0</v>
      </c>
      <c r="AR139" s="145" t="s">
        <v>80</v>
      </c>
      <c r="AT139" s="146" t="s">
        <v>73</v>
      </c>
      <c r="AU139" s="146" t="s">
        <v>74</v>
      </c>
      <c r="AY139" s="145" t="s">
        <v>180</v>
      </c>
      <c r="BK139" s="147">
        <f>SUM(BK140:BK141)</f>
        <v>0</v>
      </c>
    </row>
    <row r="140" spans="2:65" s="1" customFormat="1" ht="16.5" customHeight="1">
      <c r="B140" s="123"/>
      <c r="C140" s="149" t="s">
        <v>74</v>
      </c>
      <c r="D140" s="149" t="s">
        <v>181</v>
      </c>
      <c r="E140" s="150" t="s">
        <v>2450</v>
      </c>
      <c r="F140" s="239" t="s">
        <v>2451</v>
      </c>
      <c r="G140" s="239"/>
      <c r="H140" s="239"/>
      <c r="I140" s="239"/>
      <c r="J140" s="151" t="s">
        <v>433</v>
      </c>
      <c r="K140" s="152">
        <v>8</v>
      </c>
      <c r="L140" s="266">
        <v>0</v>
      </c>
      <c r="M140" s="266"/>
      <c r="N140" s="266">
        <f>ROUND(L140*K140,2)</f>
        <v>0</v>
      </c>
      <c r="O140" s="266"/>
      <c r="P140" s="266"/>
      <c r="Q140" s="266"/>
      <c r="R140" s="125"/>
      <c r="T140" s="153" t="s">
        <v>5</v>
      </c>
      <c r="U140" s="44" t="s">
        <v>39</v>
      </c>
      <c r="V140" s="154">
        <v>0</v>
      </c>
      <c r="W140" s="154">
        <f>V140*K140</f>
        <v>0</v>
      </c>
      <c r="X140" s="154">
        <v>0</v>
      </c>
      <c r="Y140" s="154">
        <f>X140*K140</f>
        <v>0</v>
      </c>
      <c r="Z140" s="154">
        <v>0</v>
      </c>
      <c r="AA140" s="155">
        <f>Z140*K140</f>
        <v>0</v>
      </c>
      <c r="AR140" s="22" t="s">
        <v>89</v>
      </c>
      <c r="AT140" s="22" t="s">
        <v>181</v>
      </c>
      <c r="AU140" s="22" t="s">
        <v>80</v>
      </c>
      <c r="AY140" s="22" t="s">
        <v>180</v>
      </c>
      <c r="BE140" s="156">
        <f>IF(U140="základní",N140,0)</f>
        <v>0</v>
      </c>
      <c r="BF140" s="156">
        <f>IF(U140="snížená",N140,0)</f>
        <v>0</v>
      </c>
      <c r="BG140" s="156">
        <f>IF(U140="zákl. přenesená",N140,0)</f>
        <v>0</v>
      </c>
      <c r="BH140" s="156">
        <f>IF(U140="sníž. přenesená",N140,0)</f>
        <v>0</v>
      </c>
      <c r="BI140" s="156">
        <f>IF(U140="nulová",N140,0)</f>
        <v>0</v>
      </c>
      <c r="BJ140" s="22" t="s">
        <v>80</v>
      </c>
      <c r="BK140" s="156">
        <f>ROUND(L140*K140,2)</f>
        <v>0</v>
      </c>
      <c r="BL140" s="22" t="s">
        <v>89</v>
      </c>
      <c r="BM140" s="22" t="s">
        <v>430</v>
      </c>
    </row>
    <row r="141" spans="2:65" s="1" customFormat="1" ht="16.5" customHeight="1">
      <c r="B141" s="123"/>
      <c r="C141" s="149" t="s">
        <v>74</v>
      </c>
      <c r="D141" s="149" t="s">
        <v>181</v>
      </c>
      <c r="E141" s="150" t="s">
        <v>2452</v>
      </c>
      <c r="F141" s="239" t="s">
        <v>2432</v>
      </c>
      <c r="G141" s="239"/>
      <c r="H141" s="239"/>
      <c r="I141" s="239"/>
      <c r="J141" s="151" t="s">
        <v>862</v>
      </c>
      <c r="K141" s="152">
        <v>0.3</v>
      </c>
      <c r="L141" s="266">
        <v>0</v>
      </c>
      <c r="M141" s="266"/>
      <c r="N141" s="266">
        <f>ROUND(L141*K141,2)</f>
        <v>0</v>
      </c>
      <c r="O141" s="266"/>
      <c r="P141" s="266"/>
      <c r="Q141" s="266"/>
      <c r="R141" s="125"/>
      <c r="T141" s="153" t="s">
        <v>5</v>
      </c>
      <c r="U141" s="44" t="s">
        <v>39</v>
      </c>
      <c r="V141" s="154">
        <v>0</v>
      </c>
      <c r="W141" s="154">
        <f>V141*K141</f>
        <v>0</v>
      </c>
      <c r="X141" s="154">
        <v>0</v>
      </c>
      <c r="Y141" s="154">
        <f>X141*K141</f>
        <v>0</v>
      </c>
      <c r="Z141" s="154">
        <v>0</v>
      </c>
      <c r="AA141" s="155">
        <f>Z141*K141</f>
        <v>0</v>
      </c>
      <c r="AR141" s="22" t="s">
        <v>89</v>
      </c>
      <c r="AT141" s="22" t="s">
        <v>181</v>
      </c>
      <c r="AU141" s="22" t="s">
        <v>80</v>
      </c>
      <c r="AY141" s="22" t="s">
        <v>180</v>
      </c>
      <c r="BE141" s="156">
        <f>IF(U141="základní",N141,0)</f>
        <v>0</v>
      </c>
      <c r="BF141" s="156">
        <f>IF(U141="snížená",N141,0)</f>
        <v>0</v>
      </c>
      <c r="BG141" s="156">
        <f>IF(U141="zákl. přenesená",N141,0)</f>
        <v>0</v>
      </c>
      <c r="BH141" s="156">
        <f>IF(U141="sníž. přenesená",N141,0)</f>
        <v>0</v>
      </c>
      <c r="BI141" s="156">
        <f>IF(U141="nulová",N141,0)</f>
        <v>0</v>
      </c>
      <c r="BJ141" s="22" t="s">
        <v>80</v>
      </c>
      <c r="BK141" s="156">
        <f>ROUND(L141*K141,2)</f>
        <v>0</v>
      </c>
      <c r="BL141" s="22" t="s">
        <v>89</v>
      </c>
      <c r="BM141" s="22" t="s">
        <v>446</v>
      </c>
    </row>
    <row r="142" spans="2:65" s="9" customFormat="1" ht="37.35" customHeight="1">
      <c r="B142" s="138"/>
      <c r="C142" s="139"/>
      <c r="D142" s="140" t="s">
        <v>2412</v>
      </c>
      <c r="E142" s="140"/>
      <c r="F142" s="140"/>
      <c r="G142" s="140"/>
      <c r="H142" s="140"/>
      <c r="I142" s="140"/>
      <c r="J142" s="140"/>
      <c r="K142" s="140"/>
      <c r="L142" s="140"/>
      <c r="M142" s="140"/>
      <c r="N142" s="285">
        <f>BK142</f>
        <v>0</v>
      </c>
      <c r="O142" s="286"/>
      <c r="P142" s="286"/>
      <c r="Q142" s="286"/>
      <c r="R142" s="141"/>
      <c r="T142" s="142"/>
      <c r="U142" s="139"/>
      <c r="V142" s="139"/>
      <c r="W142" s="143">
        <f>SUM(W143:W144)</f>
        <v>0</v>
      </c>
      <c r="X142" s="139"/>
      <c r="Y142" s="143">
        <f>SUM(Y143:Y144)</f>
        <v>0</v>
      </c>
      <c r="Z142" s="139"/>
      <c r="AA142" s="144">
        <f>SUM(AA143:AA144)</f>
        <v>0</v>
      </c>
      <c r="AR142" s="145" t="s">
        <v>80</v>
      </c>
      <c r="AT142" s="146" t="s">
        <v>73</v>
      </c>
      <c r="AU142" s="146" t="s">
        <v>74</v>
      </c>
      <c r="AY142" s="145" t="s">
        <v>180</v>
      </c>
      <c r="BK142" s="147">
        <f>SUM(BK143:BK144)</f>
        <v>0</v>
      </c>
    </row>
    <row r="143" spans="2:65" s="1" customFormat="1" ht="16.5" customHeight="1">
      <c r="B143" s="123"/>
      <c r="C143" s="149" t="s">
        <v>74</v>
      </c>
      <c r="D143" s="149" t="s">
        <v>181</v>
      </c>
      <c r="E143" s="150" t="s">
        <v>2450</v>
      </c>
      <c r="F143" s="239" t="s">
        <v>2451</v>
      </c>
      <c r="G143" s="239"/>
      <c r="H143" s="239"/>
      <c r="I143" s="239"/>
      <c r="J143" s="151" t="s">
        <v>433</v>
      </c>
      <c r="K143" s="152">
        <v>9</v>
      </c>
      <c r="L143" s="266">
        <v>0</v>
      </c>
      <c r="M143" s="266"/>
      <c r="N143" s="266">
        <f>ROUND(L143*K143,2)</f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>V143*K143</f>
        <v>0</v>
      </c>
      <c r="X143" s="154">
        <v>0</v>
      </c>
      <c r="Y143" s="154">
        <f>X143*K143</f>
        <v>0</v>
      </c>
      <c r="Z143" s="154">
        <v>0</v>
      </c>
      <c r="AA143" s="155">
        <f>Z143*K143</f>
        <v>0</v>
      </c>
      <c r="AR143" s="22" t="s">
        <v>89</v>
      </c>
      <c r="AT143" s="22" t="s">
        <v>181</v>
      </c>
      <c r="AU143" s="22" t="s">
        <v>80</v>
      </c>
      <c r="AY143" s="22" t="s">
        <v>180</v>
      </c>
      <c r="BE143" s="156">
        <f>IF(U143="základní",N143,0)</f>
        <v>0</v>
      </c>
      <c r="BF143" s="156">
        <f>IF(U143="snížená",N143,0)</f>
        <v>0</v>
      </c>
      <c r="BG143" s="156">
        <f>IF(U143="zákl. přenesená",N143,0)</f>
        <v>0</v>
      </c>
      <c r="BH143" s="156">
        <f>IF(U143="sníž. přenesená",N143,0)</f>
        <v>0</v>
      </c>
      <c r="BI143" s="156">
        <f>IF(U143="nulová",N143,0)</f>
        <v>0</v>
      </c>
      <c r="BJ143" s="22" t="s">
        <v>80</v>
      </c>
      <c r="BK143" s="156">
        <f>ROUND(L143*K143,2)</f>
        <v>0</v>
      </c>
      <c r="BL143" s="22" t="s">
        <v>89</v>
      </c>
      <c r="BM143" s="22" t="s">
        <v>457</v>
      </c>
    </row>
    <row r="144" spans="2:65" s="1" customFormat="1" ht="16.5" customHeight="1">
      <c r="B144" s="123"/>
      <c r="C144" s="149" t="s">
        <v>74</v>
      </c>
      <c r="D144" s="149" t="s">
        <v>181</v>
      </c>
      <c r="E144" s="150" t="s">
        <v>2453</v>
      </c>
      <c r="F144" s="239" t="s">
        <v>2432</v>
      </c>
      <c r="G144" s="239"/>
      <c r="H144" s="239"/>
      <c r="I144" s="239"/>
      <c r="J144" s="151" t="s">
        <v>862</v>
      </c>
      <c r="K144" s="152">
        <v>0.3</v>
      </c>
      <c r="L144" s="266">
        <v>0</v>
      </c>
      <c r="M144" s="266"/>
      <c r="N144" s="266">
        <f>ROUND(L144*K144,2)</f>
        <v>0</v>
      </c>
      <c r="O144" s="266"/>
      <c r="P144" s="266"/>
      <c r="Q144" s="266"/>
      <c r="R144" s="125"/>
      <c r="T144" s="153" t="s">
        <v>5</v>
      </c>
      <c r="U144" s="44" t="s">
        <v>39</v>
      </c>
      <c r="V144" s="154">
        <v>0</v>
      </c>
      <c r="W144" s="154">
        <f>V144*K144</f>
        <v>0</v>
      </c>
      <c r="X144" s="154">
        <v>0</v>
      </c>
      <c r="Y144" s="154">
        <f>X144*K144</f>
        <v>0</v>
      </c>
      <c r="Z144" s="154">
        <v>0</v>
      </c>
      <c r="AA144" s="155">
        <f>Z144*K144</f>
        <v>0</v>
      </c>
      <c r="AR144" s="22" t="s">
        <v>89</v>
      </c>
      <c r="AT144" s="22" t="s">
        <v>181</v>
      </c>
      <c r="AU144" s="22" t="s">
        <v>80</v>
      </c>
      <c r="AY144" s="22" t="s">
        <v>180</v>
      </c>
      <c r="BE144" s="156">
        <f>IF(U144="základní",N144,0)</f>
        <v>0</v>
      </c>
      <c r="BF144" s="156">
        <f>IF(U144="snížená",N144,0)</f>
        <v>0</v>
      </c>
      <c r="BG144" s="156">
        <f>IF(U144="zákl. přenesená",N144,0)</f>
        <v>0</v>
      </c>
      <c r="BH144" s="156">
        <f>IF(U144="sníž. přenesená",N144,0)</f>
        <v>0</v>
      </c>
      <c r="BI144" s="156">
        <f>IF(U144="nulová",N144,0)</f>
        <v>0</v>
      </c>
      <c r="BJ144" s="22" t="s">
        <v>80</v>
      </c>
      <c r="BK144" s="156">
        <f>ROUND(L144*K144,2)</f>
        <v>0</v>
      </c>
      <c r="BL144" s="22" t="s">
        <v>89</v>
      </c>
      <c r="BM144" s="22" t="s">
        <v>466</v>
      </c>
    </row>
    <row r="145" spans="2:65" s="9" customFormat="1" ht="37.35" customHeight="1">
      <c r="B145" s="138"/>
      <c r="C145" s="139"/>
      <c r="D145" s="140" t="s">
        <v>2413</v>
      </c>
      <c r="E145" s="140"/>
      <c r="F145" s="140"/>
      <c r="G145" s="140"/>
      <c r="H145" s="140"/>
      <c r="I145" s="140"/>
      <c r="J145" s="140"/>
      <c r="K145" s="140"/>
      <c r="L145" s="140"/>
      <c r="M145" s="140"/>
      <c r="N145" s="285">
        <f>BK145</f>
        <v>0</v>
      </c>
      <c r="O145" s="286"/>
      <c r="P145" s="286"/>
      <c r="Q145" s="286"/>
      <c r="R145" s="141"/>
      <c r="T145" s="142"/>
      <c r="U145" s="139"/>
      <c r="V145" s="139"/>
      <c r="W145" s="143">
        <f>SUM(W146:W148)</f>
        <v>0</v>
      </c>
      <c r="X145" s="139"/>
      <c r="Y145" s="143">
        <f>SUM(Y146:Y148)</f>
        <v>0</v>
      </c>
      <c r="Z145" s="139"/>
      <c r="AA145" s="144">
        <f>SUM(AA146:AA148)</f>
        <v>0</v>
      </c>
      <c r="AR145" s="145" t="s">
        <v>80</v>
      </c>
      <c r="AT145" s="146" t="s">
        <v>73</v>
      </c>
      <c r="AU145" s="146" t="s">
        <v>74</v>
      </c>
      <c r="AY145" s="145" t="s">
        <v>180</v>
      </c>
      <c r="BK145" s="147">
        <f>SUM(BK146:BK148)</f>
        <v>0</v>
      </c>
    </row>
    <row r="146" spans="2:65" s="1" customFormat="1" ht="38.25" customHeight="1">
      <c r="B146" s="123"/>
      <c r="C146" s="149" t="s">
        <v>74</v>
      </c>
      <c r="D146" s="149" t="s">
        <v>181</v>
      </c>
      <c r="E146" s="150" t="s">
        <v>2454</v>
      </c>
      <c r="F146" s="239" t="s">
        <v>2455</v>
      </c>
      <c r="G146" s="239"/>
      <c r="H146" s="239"/>
      <c r="I146" s="239"/>
      <c r="J146" s="151" t="s">
        <v>433</v>
      </c>
      <c r="K146" s="152">
        <v>1</v>
      </c>
      <c r="L146" s="266">
        <v>0</v>
      </c>
      <c r="M146" s="266"/>
      <c r="N146" s="266">
        <f>ROUND(L146*K146,2)</f>
        <v>0</v>
      </c>
      <c r="O146" s="266"/>
      <c r="P146" s="266"/>
      <c r="Q146" s="266"/>
      <c r="R146" s="125"/>
      <c r="T146" s="153" t="s">
        <v>5</v>
      </c>
      <c r="U146" s="44" t="s">
        <v>39</v>
      </c>
      <c r="V146" s="154">
        <v>0</v>
      </c>
      <c r="W146" s="154">
        <f>V146*K146</f>
        <v>0</v>
      </c>
      <c r="X146" s="154">
        <v>0</v>
      </c>
      <c r="Y146" s="154">
        <f>X146*K146</f>
        <v>0</v>
      </c>
      <c r="Z146" s="154">
        <v>0</v>
      </c>
      <c r="AA146" s="155">
        <f>Z146*K146</f>
        <v>0</v>
      </c>
      <c r="AR146" s="22" t="s">
        <v>89</v>
      </c>
      <c r="AT146" s="22" t="s">
        <v>181</v>
      </c>
      <c r="AU146" s="22" t="s">
        <v>80</v>
      </c>
      <c r="AY146" s="22" t="s">
        <v>180</v>
      </c>
      <c r="BE146" s="156">
        <f>IF(U146="základní",N146,0)</f>
        <v>0</v>
      </c>
      <c r="BF146" s="156">
        <f>IF(U146="snížená",N146,0)</f>
        <v>0</v>
      </c>
      <c r="BG146" s="156">
        <f>IF(U146="zákl. přenesená",N146,0)</f>
        <v>0</v>
      </c>
      <c r="BH146" s="156">
        <f>IF(U146="sníž. přenesená",N146,0)</f>
        <v>0</v>
      </c>
      <c r="BI146" s="156">
        <f>IF(U146="nulová",N146,0)</f>
        <v>0</v>
      </c>
      <c r="BJ146" s="22" t="s">
        <v>80</v>
      </c>
      <c r="BK146" s="156">
        <f>ROUND(L146*K146,2)</f>
        <v>0</v>
      </c>
      <c r="BL146" s="22" t="s">
        <v>89</v>
      </c>
      <c r="BM146" s="22" t="s">
        <v>481</v>
      </c>
    </row>
    <row r="147" spans="2:65" s="1" customFormat="1" ht="16.5" customHeight="1">
      <c r="B147" s="123"/>
      <c r="C147" s="149" t="s">
        <v>74</v>
      </c>
      <c r="D147" s="149" t="s">
        <v>181</v>
      </c>
      <c r="E147" s="150" t="s">
        <v>2456</v>
      </c>
      <c r="F147" s="239" t="s">
        <v>2457</v>
      </c>
      <c r="G147" s="239"/>
      <c r="H147" s="239"/>
      <c r="I147" s="239"/>
      <c r="J147" s="151" t="s">
        <v>317</v>
      </c>
      <c r="K147" s="152">
        <v>33</v>
      </c>
      <c r="L147" s="266">
        <v>0</v>
      </c>
      <c r="M147" s="266"/>
      <c r="N147" s="266">
        <f>ROUND(L147*K147,2)</f>
        <v>0</v>
      </c>
      <c r="O147" s="266"/>
      <c r="P147" s="266"/>
      <c r="Q147" s="266"/>
      <c r="R147" s="125"/>
      <c r="T147" s="153" t="s">
        <v>5</v>
      </c>
      <c r="U147" s="44" t="s">
        <v>39</v>
      </c>
      <c r="V147" s="154">
        <v>0</v>
      </c>
      <c r="W147" s="154">
        <f>V147*K147</f>
        <v>0</v>
      </c>
      <c r="X147" s="154">
        <v>0</v>
      </c>
      <c r="Y147" s="154">
        <f>X147*K147</f>
        <v>0</v>
      </c>
      <c r="Z147" s="154">
        <v>0</v>
      </c>
      <c r="AA147" s="155">
        <f>Z147*K147</f>
        <v>0</v>
      </c>
      <c r="AR147" s="22" t="s">
        <v>89</v>
      </c>
      <c r="AT147" s="22" t="s">
        <v>181</v>
      </c>
      <c r="AU147" s="22" t="s">
        <v>80</v>
      </c>
      <c r="AY147" s="22" t="s">
        <v>180</v>
      </c>
      <c r="BE147" s="156">
        <f>IF(U147="základní",N147,0)</f>
        <v>0</v>
      </c>
      <c r="BF147" s="156">
        <f>IF(U147="snížená",N147,0)</f>
        <v>0</v>
      </c>
      <c r="BG147" s="156">
        <f>IF(U147="zákl. přenesená",N147,0)</f>
        <v>0</v>
      </c>
      <c r="BH147" s="156">
        <f>IF(U147="sníž. přenesená",N147,0)</f>
        <v>0</v>
      </c>
      <c r="BI147" s="156">
        <f>IF(U147="nulová",N147,0)</f>
        <v>0</v>
      </c>
      <c r="BJ147" s="22" t="s">
        <v>80</v>
      </c>
      <c r="BK147" s="156">
        <f>ROUND(L147*K147,2)</f>
        <v>0</v>
      </c>
      <c r="BL147" s="22" t="s">
        <v>89</v>
      </c>
      <c r="BM147" s="22" t="s">
        <v>490</v>
      </c>
    </row>
    <row r="148" spans="2:65" s="1" customFormat="1" ht="16.5" customHeight="1">
      <c r="B148" s="123"/>
      <c r="C148" s="149" t="s">
        <v>74</v>
      </c>
      <c r="D148" s="149" t="s">
        <v>181</v>
      </c>
      <c r="E148" s="150" t="s">
        <v>2458</v>
      </c>
      <c r="F148" s="239" t="s">
        <v>2432</v>
      </c>
      <c r="G148" s="239"/>
      <c r="H148" s="239"/>
      <c r="I148" s="239"/>
      <c r="J148" s="151" t="s">
        <v>862</v>
      </c>
      <c r="K148" s="152">
        <v>0.3</v>
      </c>
      <c r="L148" s="266">
        <v>0</v>
      </c>
      <c r="M148" s="266"/>
      <c r="N148" s="266">
        <f>ROUND(L148*K148,2)</f>
        <v>0</v>
      </c>
      <c r="O148" s="266"/>
      <c r="P148" s="266"/>
      <c r="Q148" s="266"/>
      <c r="R148" s="125"/>
      <c r="T148" s="153" t="s">
        <v>5</v>
      </c>
      <c r="U148" s="44" t="s">
        <v>39</v>
      </c>
      <c r="V148" s="154">
        <v>0</v>
      </c>
      <c r="W148" s="154">
        <f>V148*K148</f>
        <v>0</v>
      </c>
      <c r="X148" s="154">
        <v>0</v>
      </c>
      <c r="Y148" s="154">
        <f>X148*K148</f>
        <v>0</v>
      </c>
      <c r="Z148" s="154">
        <v>0</v>
      </c>
      <c r="AA148" s="155">
        <f>Z148*K148</f>
        <v>0</v>
      </c>
      <c r="AR148" s="22" t="s">
        <v>89</v>
      </c>
      <c r="AT148" s="22" t="s">
        <v>181</v>
      </c>
      <c r="AU148" s="22" t="s">
        <v>80</v>
      </c>
      <c r="AY148" s="22" t="s">
        <v>180</v>
      </c>
      <c r="BE148" s="156">
        <f>IF(U148="základní",N148,0)</f>
        <v>0</v>
      </c>
      <c r="BF148" s="156">
        <f>IF(U148="snížená",N148,0)</f>
        <v>0</v>
      </c>
      <c r="BG148" s="156">
        <f>IF(U148="zákl. přenesená",N148,0)</f>
        <v>0</v>
      </c>
      <c r="BH148" s="156">
        <f>IF(U148="sníž. přenesená",N148,0)</f>
        <v>0</v>
      </c>
      <c r="BI148" s="156">
        <f>IF(U148="nulová",N148,0)</f>
        <v>0</v>
      </c>
      <c r="BJ148" s="22" t="s">
        <v>80</v>
      </c>
      <c r="BK148" s="156">
        <f>ROUND(L148*K148,2)</f>
        <v>0</v>
      </c>
      <c r="BL148" s="22" t="s">
        <v>89</v>
      </c>
      <c r="BM148" s="22" t="s">
        <v>502</v>
      </c>
    </row>
    <row r="149" spans="2:65" s="9" customFormat="1" ht="37.35" customHeight="1">
      <c r="B149" s="138"/>
      <c r="C149" s="139"/>
      <c r="D149" s="140" t="s">
        <v>2414</v>
      </c>
      <c r="E149" s="140"/>
      <c r="F149" s="140"/>
      <c r="G149" s="140"/>
      <c r="H149" s="140"/>
      <c r="I149" s="140"/>
      <c r="J149" s="140"/>
      <c r="K149" s="140"/>
      <c r="L149" s="140"/>
      <c r="M149" s="140"/>
      <c r="N149" s="285">
        <f>BK149</f>
        <v>0</v>
      </c>
      <c r="O149" s="286"/>
      <c r="P149" s="286"/>
      <c r="Q149" s="286"/>
      <c r="R149" s="141"/>
      <c r="T149" s="142"/>
      <c r="U149" s="139"/>
      <c r="V149" s="139"/>
      <c r="W149" s="143">
        <f>SUM(W150:W160)</f>
        <v>0</v>
      </c>
      <c r="X149" s="139"/>
      <c r="Y149" s="143">
        <f>SUM(Y150:Y160)</f>
        <v>0</v>
      </c>
      <c r="Z149" s="139"/>
      <c r="AA149" s="144">
        <f>SUM(AA150:AA160)</f>
        <v>0</v>
      </c>
      <c r="AR149" s="145" t="s">
        <v>80</v>
      </c>
      <c r="AT149" s="146" t="s">
        <v>73</v>
      </c>
      <c r="AU149" s="146" t="s">
        <v>74</v>
      </c>
      <c r="AY149" s="145" t="s">
        <v>180</v>
      </c>
      <c r="BK149" s="147">
        <f>SUM(BK150:BK160)</f>
        <v>0</v>
      </c>
    </row>
    <row r="150" spans="2:65" s="1" customFormat="1" ht="16.5" customHeight="1">
      <c r="B150" s="123"/>
      <c r="C150" s="149" t="s">
        <v>74</v>
      </c>
      <c r="D150" s="149" t="s">
        <v>181</v>
      </c>
      <c r="E150" s="150" t="s">
        <v>2459</v>
      </c>
      <c r="F150" s="239" t="s">
        <v>2460</v>
      </c>
      <c r="G150" s="239"/>
      <c r="H150" s="239"/>
      <c r="I150" s="239"/>
      <c r="J150" s="151" t="s">
        <v>433</v>
      </c>
      <c r="K150" s="152">
        <v>2</v>
      </c>
      <c r="L150" s="266">
        <v>0</v>
      </c>
      <c r="M150" s="266"/>
      <c r="N150" s="266">
        <f t="shared" ref="N150:N160" si="20">ROUND(L150*K150,2)</f>
        <v>0</v>
      </c>
      <c r="O150" s="266"/>
      <c r="P150" s="266"/>
      <c r="Q150" s="266"/>
      <c r="R150" s="125"/>
      <c r="T150" s="153" t="s">
        <v>5</v>
      </c>
      <c r="U150" s="44" t="s">
        <v>39</v>
      </c>
      <c r="V150" s="154">
        <v>0</v>
      </c>
      <c r="W150" s="154">
        <f t="shared" ref="W150:W160" si="21">V150*K150</f>
        <v>0</v>
      </c>
      <c r="X150" s="154">
        <v>0</v>
      </c>
      <c r="Y150" s="154">
        <f t="shared" ref="Y150:Y160" si="22">X150*K150</f>
        <v>0</v>
      </c>
      <c r="Z150" s="154">
        <v>0</v>
      </c>
      <c r="AA150" s="155">
        <f t="shared" ref="AA150:AA160" si="23">Z150*K150</f>
        <v>0</v>
      </c>
      <c r="AR150" s="22" t="s">
        <v>89</v>
      </c>
      <c r="AT150" s="22" t="s">
        <v>181</v>
      </c>
      <c r="AU150" s="22" t="s">
        <v>80</v>
      </c>
      <c r="AY150" s="22" t="s">
        <v>180</v>
      </c>
      <c r="BE150" s="156">
        <f t="shared" ref="BE150:BE160" si="24">IF(U150="základní",N150,0)</f>
        <v>0</v>
      </c>
      <c r="BF150" s="156">
        <f t="shared" ref="BF150:BF160" si="25">IF(U150="snížená",N150,0)</f>
        <v>0</v>
      </c>
      <c r="BG150" s="156">
        <f t="shared" ref="BG150:BG160" si="26">IF(U150="zákl. přenesená",N150,0)</f>
        <v>0</v>
      </c>
      <c r="BH150" s="156">
        <f t="shared" ref="BH150:BH160" si="27">IF(U150="sníž. přenesená",N150,0)</f>
        <v>0</v>
      </c>
      <c r="BI150" s="156">
        <f t="shared" ref="BI150:BI160" si="28">IF(U150="nulová",N150,0)</f>
        <v>0</v>
      </c>
      <c r="BJ150" s="22" t="s">
        <v>80</v>
      </c>
      <c r="BK150" s="156">
        <f t="shared" ref="BK150:BK160" si="29">ROUND(L150*K150,2)</f>
        <v>0</v>
      </c>
      <c r="BL150" s="22" t="s">
        <v>89</v>
      </c>
      <c r="BM150" s="22" t="s">
        <v>511</v>
      </c>
    </row>
    <row r="151" spans="2:65" s="1" customFormat="1" ht="16.5" customHeight="1">
      <c r="B151" s="123"/>
      <c r="C151" s="149" t="s">
        <v>74</v>
      </c>
      <c r="D151" s="149" t="s">
        <v>181</v>
      </c>
      <c r="E151" s="150" t="s">
        <v>2461</v>
      </c>
      <c r="F151" s="239" t="s">
        <v>2462</v>
      </c>
      <c r="G151" s="239"/>
      <c r="H151" s="239"/>
      <c r="I151" s="239"/>
      <c r="J151" s="151" t="s">
        <v>433</v>
      </c>
      <c r="K151" s="152">
        <v>4</v>
      </c>
      <c r="L151" s="266">
        <v>0</v>
      </c>
      <c r="M151" s="266"/>
      <c r="N151" s="266">
        <f t="shared" si="20"/>
        <v>0</v>
      </c>
      <c r="O151" s="266"/>
      <c r="P151" s="266"/>
      <c r="Q151" s="266"/>
      <c r="R151" s="125"/>
      <c r="T151" s="153" t="s">
        <v>5</v>
      </c>
      <c r="U151" s="44" t="s">
        <v>39</v>
      </c>
      <c r="V151" s="154">
        <v>0</v>
      </c>
      <c r="W151" s="154">
        <f t="shared" si="21"/>
        <v>0</v>
      </c>
      <c r="X151" s="154">
        <v>0</v>
      </c>
      <c r="Y151" s="154">
        <f t="shared" si="22"/>
        <v>0</v>
      </c>
      <c r="Z151" s="154">
        <v>0</v>
      </c>
      <c r="AA151" s="155">
        <f t="shared" si="23"/>
        <v>0</v>
      </c>
      <c r="AR151" s="22" t="s">
        <v>89</v>
      </c>
      <c r="AT151" s="22" t="s">
        <v>181</v>
      </c>
      <c r="AU151" s="22" t="s">
        <v>80</v>
      </c>
      <c r="AY151" s="22" t="s">
        <v>180</v>
      </c>
      <c r="BE151" s="156">
        <f t="shared" si="24"/>
        <v>0</v>
      </c>
      <c r="BF151" s="156">
        <f t="shared" si="25"/>
        <v>0</v>
      </c>
      <c r="BG151" s="156">
        <f t="shared" si="26"/>
        <v>0</v>
      </c>
      <c r="BH151" s="156">
        <f t="shared" si="27"/>
        <v>0</v>
      </c>
      <c r="BI151" s="156">
        <f t="shared" si="28"/>
        <v>0</v>
      </c>
      <c r="BJ151" s="22" t="s">
        <v>80</v>
      </c>
      <c r="BK151" s="156">
        <f t="shared" si="29"/>
        <v>0</v>
      </c>
      <c r="BL151" s="22" t="s">
        <v>89</v>
      </c>
      <c r="BM151" s="22" t="s">
        <v>519</v>
      </c>
    </row>
    <row r="152" spans="2:65" s="1" customFormat="1" ht="16.5" customHeight="1">
      <c r="B152" s="123"/>
      <c r="C152" s="149" t="s">
        <v>74</v>
      </c>
      <c r="D152" s="149" t="s">
        <v>181</v>
      </c>
      <c r="E152" s="150" t="s">
        <v>2463</v>
      </c>
      <c r="F152" s="239" t="s">
        <v>2464</v>
      </c>
      <c r="G152" s="239"/>
      <c r="H152" s="239"/>
      <c r="I152" s="239"/>
      <c r="J152" s="151" t="s">
        <v>317</v>
      </c>
      <c r="K152" s="152">
        <v>43</v>
      </c>
      <c r="L152" s="266">
        <v>0</v>
      </c>
      <c r="M152" s="266"/>
      <c r="N152" s="266">
        <f t="shared" si="20"/>
        <v>0</v>
      </c>
      <c r="O152" s="266"/>
      <c r="P152" s="266"/>
      <c r="Q152" s="266"/>
      <c r="R152" s="125"/>
      <c r="T152" s="153" t="s">
        <v>5</v>
      </c>
      <c r="U152" s="44" t="s">
        <v>39</v>
      </c>
      <c r="V152" s="154">
        <v>0</v>
      </c>
      <c r="W152" s="154">
        <f t="shared" si="21"/>
        <v>0</v>
      </c>
      <c r="X152" s="154">
        <v>0</v>
      </c>
      <c r="Y152" s="154">
        <f t="shared" si="22"/>
        <v>0</v>
      </c>
      <c r="Z152" s="154">
        <v>0</v>
      </c>
      <c r="AA152" s="155">
        <f t="shared" si="23"/>
        <v>0</v>
      </c>
      <c r="AR152" s="22" t="s">
        <v>89</v>
      </c>
      <c r="AT152" s="22" t="s">
        <v>181</v>
      </c>
      <c r="AU152" s="22" t="s">
        <v>80</v>
      </c>
      <c r="AY152" s="22" t="s">
        <v>180</v>
      </c>
      <c r="BE152" s="156">
        <f t="shared" si="24"/>
        <v>0</v>
      </c>
      <c r="BF152" s="156">
        <f t="shared" si="25"/>
        <v>0</v>
      </c>
      <c r="BG152" s="156">
        <f t="shared" si="26"/>
        <v>0</v>
      </c>
      <c r="BH152" s="156">
        <f t="shared" si="27"/>
        <v>0</v>
      </c>
      <c r="BI152" s="156">
        <f t="shared" si="28"/>
        <v>0</v>
      </c>
      <c r="BJ152" s="22" t="s">
        <v>80</v>
      </c>
      <c r="BK152" s="156">
        <f t="shared" si="29"/>
        <v>0</v>
      </c>
      <c r="BL152" s="22" t="s">
        <v>89</v>
      </c>
      <c r="BM152" s="22" t="s">
        <v>527</v>
      </c>
    </row>
    <row r="153" spans="2:65" s="1" customFormat="1" ht="16.5" customHeight="1">
      <c r="B153" s="123"/>
      <c r="C153" s="149" t="s">
        <v>74</v>
      </c>
      <c r="D153" s="149" t="s">
        <v>181</v>
      </c>
      <c r="E153" s="150" t="s">
        <v>2456</v>
      </c>
      <c r="F153" s="239" t="s">
        <v>2457</v>
      </c>
      <c r="G153" s="239"/>
      <c r="H153" s="239"/>
      <c r="I153" s="239"/>
      <c r="J153" s="151" t="s">
        <v>317</v>
      </c>
      <c r="K153" s="152">
        <v>80</v>
      </c>
      <c r="L153" s="266">
        <v>0</v>
      </c>
      <c r="M153" s="266"/>
      <c r="N153" s="266">
        <f t="shared" si="20"/>
        <v>0</v>
      </c>
      <c r="O153" s="266"/>
      <c r="P153" s="266"/>
      <c r="Q153" s="266"/>
      <c r="R153" s="125"/>
      <c r="T153" s="153" t="s">
        <v>5</v>
      </c>
      <c r="U153" s="44" t="s">
        <v>39</v>
      </c>
      <c r="V153" s="154">
        <v>0</v>
      </c>
      <c r="W153" s="154">
        <f t="shared" si="21"/>
        <v>0</v>
      </c>
      <c r="X153" s="154">
        <v>0</v>
      </c>
      <c r="Y153" s="154">
        <f t="shared" si="22"/>
        <v>0</v>
      </c>
      <c r="Z153" s="154">
        <v>0</v>
      </c>
      <c r="AA153" s="155">
        <f t="shared" si="23"/>
        <v>0</v>
      </c>
      <c r="AR153" s="22" t="s">
        <v>89</v>
      </c>
      <c r="AT153" s="22" t="s">
        <v>181</v>
      </c>
      <c r="AU153" s="22" t="s">
        <v>80</v>
      </c>
      <c r="AY153" s="22" t="s">
        <v>180</v>
      </c>
      <c r="BE153" s="156">
        <f t="shared" si="24"/>
        <v>0</v>
      </c>
      <c r="BF153" s="156">
        <f t="shared" si="25"/>
        <v>0</v>
      </c>
      <c r="BG153" s="156">
        <f t="shared" si="26"/>
        <v>0</v>
      </c>
      <c r="BH153" s="156">
        <f t="shared" si="27"/>
        <v>0</v>
      </c>
      <c r="BI153" s="156">
        <f t="shared" si="28"/>
        <v>0</v>
      </c>
      <c r="BJ153" s="22" t="s">
        <v>80</v>
      </c>
      <c r="BK153" s="156">
        <f t="shared" si="29"/>
        <v>0</v>
      </c>
      <c r="BL153" s="22" t="s">
        <v>89</v>
      </c>
      <c r="BM153" s="22" t="s">
        <v>539</v>
      </c>
    </row>
    <row r="154" spans="2:65" s="1" customFormat="1" ht="16.5" customHeight="1">
      <c r="B154" s="123"/>
      <c r="C154" s="149" t="s">
        <v>74</v>
      </c>
      <c r="D154" s="149" t="s">
        <v>181</v>
      </c>
      <c r="E154" s="150" t="s">
        <v>2465</v>
      </c>
      <c r="F154" s="239" t="s">
        <v>2466</v>
      </c>
      <c r="G154" s="239"/>
      <c r="H154" s="239"/>
      <c r="I154" s="239"/>
      <c r="J154" s="151" t="s">
        <v>317</v>
      </c>
      <c r="K154" s="152">
        <v>190</v>
      </c>
      <c r="L154" s="266">
        <v>0</v>
      </c>
      <c r="M154" s="266"/>
      <c r="N154" s="266">
        <f t="shared" si="20"/>
        <v>0</v>
      </c>
      <c r="O154" s="266"/>
      <c r="P154" s="266"/>
      <c r="Q154" s="266"/>
      <c r="R154" s="125"/>
      <c r="T154" s="153" t="s">
        <v>5</v>
      </c>
      <c r="U154" s="44" t="s">
        <v>39</v>
      </c>
      <c r="V154" s="154">
        <v>0</v>
      </c>
      <c r="W154" s="154">
        <f t="shared" si="21"/>
        <v>0</v>
      </c>
      <c r="X154" s="154">
        <v>0</v>
      </c>
      <c r="Y154" s="154">
        <f t="shared" si="22"/>
        <v>0</v>
      </c>
      <c r="Z154" s="154">
        <v>0</v>
      </c>
      <c r="AA154" s="155">
        <f t="shared" si="23"/>
        <v>0</v>
      </c>
      <c r="AR154" s="22" t="s">
        <v>89</v>
      </c>
      <c r="AT154" s="22" t="s">
        <v>181</v>
      </c>
      <c r="AU154" s="22" t="s">
        <v>80</v>
      </c>
      <c r="AY154" s="22" t="s">
        <v>180</v>
      </c>
      <c r="BE154" s="156">
        <f t="shared" si="24"/>
        <v>0</v>
      </c>
      <c r="BF154" s="156">
        <f t="shared" si="25"/>
        <v>0</v>
      </c>
      <c r="BG154" s="156">
        <f t="shared" si="26"/>
        <v>0</v>
      </c>
      <c r="BH154" s="156">
        <f t="shared" si="27"/>
        <v>0</v>
      </c>
      <c r="BI154" s="156">
        <f t="shared" si="28"/>
        <v>0</v>
      </c>
      <c r="BJ154" s="22" t="s">
        <v>80</v>
      </c>
      <c r="BK154" s="156">
        <f t="shared" si="29"/>
        <v>0</v>
      </c>
      <c r="BL154" s="22" t="s">
        <v>89</v>
      </c>
      <c r="BM154" s="22" t="s">
        <v>550</v>
      </c>
    </row>
    <row r="155" spans="2:65" s="1" customFormat="1" ht="16.5" customHeight="1">
      <c r="B155" s="123"/>
      <c r="C155" s="149" t="s">
        <v>74</v>
      </c>
      <c r="D155" s="149" t="s">
        <v>181</v>
      </c>
      <c r="E155" s="150" t="s">
        <v>2467</v>
      </c>
      <c r="F155" s="239" t="s">
        <v>2468</v>
      </c>
      <c r="G155" s="239"/>
      <c r="H155" s="239"/>
      <c r="I155" s="239"/>
      <c r="J155" s="151" t="s">
        <v>433</v>
      </c>
      <c r="K155" s="152">
        <v>1</v>
      </c>
      <c r="L155" s="266">
        <v>0</v>
      </c>
      <c r="M155" s="266"/>
      <c r="N155" s="266">
        <f t="shared" si="20"/>
        <v>0</v>
      </c>
      <c r="O155" s="266"/>
      <c r="P155" s="266"/>
      <c r="Q155" s="266"/>
      <c r="R155" s="125"/>
      <c r="T155" s="153" t="s">
        <v>5</v>
      </c>
      <c r="U155" s="44" t="s">
        <v>39</v>
      </c>
      <c r="V155" s="154">
        <v>0</v>
      </c>
      <c r="W155" s="154">
        <f t="shared" si="21"/>
        <v>0</v>
      </c>
      <c r="X155" s="154">
        <v>0</v>
      </c>
      <c r="Y155" s="154">
        <f t="shared" si="22"/>
        <v>0</v>
      </c>
      <c r="Z155" s="154">
        <v>0</v>
      </c>
      <c r="AA155" s="155">
        <f t="shared" si="23"/>
        <v>0</v>
      </c>
      <c r="AR155" s="22" t="s">
        <v>89</v>
      </c>
      <c r="AT155" s="22" t="s">
        <v>181</v>
      </c>
      <c r="AU155" s="22" t="s">
        <v>80</v>
      </c>
      <c r="AY155" s="22" t="s">
        <v>180</v>
      </c>
      <c r="BE155" s="156">
        <f t="shared" si="24"/>
        <v>0</v>
      </c>
      <c r="BF155" s="156">
        <f t="shared" si="25"/>
        <v>0</v>
      </c>
      <c r="BG155" s="156">
        <f t="shared" si="26"/>
        <v>0</v>
      </c>
      <c r="BH155" s="156">
        <f t="shared" si="27"/>
        <v>0</v>
      </c>
      <c r="BI155" s="156">
        <f t="shared" si="28"/>
        <v>0</v>
      </c>
      <c r="BJ155" s="22" t="s">
        <v>80</v>
      </c>
      <c r="BK155" s="156">
        <f t="shared" si="29"/>
        <v>0</v>
      </c>
      <c r="BL155" s="22" t="s">
        <v>89</v>
      </c>
      <c r="BM155" s="22" t="s">
        <v>559</v>
      </c>
    </row>
    <row r="156" spans="2:65" s="1" customFormat="1" ht="16.5" customHeight="1">
      <c r="B156" s="123"/>
      <c r="C156" s="149" t="s">
        <v>74</v>
      </c>
      <c r="D156" s="149" t="s">
        <v>181</v>
      </c>
      <c r="E156" s="150" t="s">
        <v>2469</v>
      </c>
      <c r="F156" s="239" t="s">
        <v>2470</v>
      </c>
      <c r="G156" s="239"/>
      <c r="H156" s="239"/>
      <c r="I156" s="239"/>
      <c r="J156" s="151" t="s">
        <v>433</v>
      </c>
      <c r="K156" s="152">
        <v>6</v>
      </c>
      <c r="L156" s="266">
        <v>0</v>
      </c>
      <c r="M156" s="266"/>
      <c r="N156" s="266">
        <f t="shared" si="20"/>
        <v>0</v>
      </c>
      <c r="O156" s="266"/>
      <c r="P156" s="266"/>
      <c r="Q156" s="266"/>
      <c r="R156" s="125"/>
      <c r="T156" s="153" t="s">
        <v>5</v>
      </c>
      <c r="U156" s="44" t="s">
        <v>39</v>
      </c>
      <c r="V156" s="154">
        <v>0</v>
      </c>
      <c r="W156" s="154">
        <f t="shared" si="21"/>
        <v>0</v>
      </c>
      <c r="X156" s="154">
        <v>0</v>
      </c>
      <c r="Y156" s="154">
        <f t="shared" si="22"/>
        <v>0</v>
      </c>
      <c r="Z156" s="154">
        <v>0</v>
      </c>
      <c r="AA156" s="155">
        <f t="shared" si="23"/>
        <v>0</v>
      </c>
      <c r="AR156" s="22" t="s">
        <v>89</v>
      </c>
      <c r="AT156" s="22" t="s">
        <v>181</v>
      </c>
      <c r="AU156" s="22" t="s">
        <v>80</v>
      </c>
      <c r="AY156" s="22" t="s">
        <v>180</v>
      </c>
      <c r="BE156" s="156">
        <f t="shared" si="24"/>
        <v>0</v>
      </c>
      <c r="BF156" s="156">
        <f t="shared" si="25"/>
        <v>0</v>
      </c>
      <c r="BG156" s="156">
        <f t="shared" si="26"/>
        <v>0</v>
      </c>
      <c r="BH156" s="156">
        <f t="shared" si="27"/>
        <v>0</v>
      </c>
      <c r="BI156" s="156">
        <f t="shared" si="28"/>
        <v>0</v>
      </c>
      <c r="BJ156" s="22" t="s">
        <v>80</v>
      </c>
      <c r="BK156" s="156">
        <f t="shared" si="29"/>
        <v>0</v>
      </c>
      <c r="BL156" s="22" t="s">
        <v>89</v>
      </c>
      <c r="BM156" s="22" t="s">
        <v>569</v>
      </c>
    </row>
    <row r="157" spans="2:65" s="1" customFormat="1" ht="16.5" customHeight="1">
      <c r="B157" s="123"/>
      <c r="C157" s="149" t="s">
        <v>74</v>
      </c>
      <c r="D157" s="149" t="s">
        <v>181</v>
      </c>
      <c r="E157" s="150" t="s">
        <v>2471</v>
      </c>
      <c r="F157" s="239" t="s">
        <v>2472</v>
      </c>
      <c r="G157" s="239"/>
      <c r="H157" s="239"/>
      <c r="I157" s="239"/>
      <c r="J157" s="151" t="s">
        <v>433</v>
      </c>
      <c r="K157" s="152">
        <v>3</v>
      </c>
      <c r="L157" s="266">
        <v>0</v>
      </c>
      <c r="M157" s="266"/>
      <c r="N157" s="266">
        <f t="shared" si="20"/>
        <v>0</v>
      </c>
      <c r="O157" s="266"/>
      <c r="P157" s="266"/>
      <c r="Q157" s="266"/>
      <c r="R157" s="125"/>
      <c r="T157" s="153" t="s">
        <v>5</v>
      </c>
      <c r="U157" s="44" t="s">
        <v>39</v>
      </c>
      <c r="V157" s="154">
        <v>0</v>
      </c>
      <c r="W157" s="154">
        <f t="shared" si="21"/>
        <v>0</v>
      </c>
      <c r="X157" s="154">
        <v>0</v>
      </c>
      <c r="Y157" s="154">
        <f t="shared" si="22"/>
        <v>0</v>
      </c>
      <c r="Z157" s="154">
        <v>0</v>
      </c>
      <c r="AA157" s="155">
        <f t="shared" si="23"/>
        <v>0</v>
      </c>
      <c r="AR157" s="22" t="s">
        <v>89</v>
      </c>
      <c r="AT157" s="22" t="s">
        <v>181</v>
      </c>
      <c r="AU157" s="22" t="s">
        <v>80</v>
      </c>
      <c r="AY157" s="22" t="s">
        <v>180</v>
      </c>
      <c r="BE157" s="156">
        <f t="shared" si="24"/>
        <v>0</v>
      </c>
      <c r="BF157" s="156">
        <f t="shared" si="25"/>
        <v>0</v>
      </c>
      <c r="BG157" s="156">
        <f t="shared" si="26"/>
        <v>0</v>
      </c>
      <c r="BH157" s="156">
        <f t="shared" si="27"/>
        <v>0</v>
      </c>
      <c r="BI157" s="156">
        <f t="shared" si="28"/>
        <v>0</v>
      </c>
      <c r="BJ157" s="22" t="s">
        <v>80</v>
      </c>
      <c r="BK157" s="156">
        <f t="shared" si="29"/>
        <v>0</v>
      </c>
      <c r="BL157" s="22" t="s">
        <v>89</v>
      </c>
      <c r="BM157" s="22" t="s">
        <v>580</v>
      </c>
    </row>
    <row r="158" spans="2:65" s="1" customFormat="1" ht="16.5" customHeight="1">
      <c r="B158" s="123"/>
      <c r="C158" s="149" t="s">
        <v>74</v>
      </c>
      <c r="D158" s="149" t="s">
        <v>181</v>
      </c>
      <c r="E158" s="150" t="s">
        <v>2425</v>
      </c>
      <c r="F158" s="239" t="s">
        <v>2426</v>
      </c>
      <c r="G158" s="239"/>
      <c r="H158" s="239"/>
      <c r="I158" s="239"/>
      <c r="J158" s="151" t="s">
        <v>317</v>
      </c>
      <c r="K158" s="152">
        <v>148</v>
      </c>
      <c r="L158" s="266">
        <v>0</v>
      </c>
      <c r="M158" s="266"/>
      <c r="N158" s="266">
        <f t="shared" si="20"/>
        <v>0</v>
      </c>
      <c r="O158" s="266"/>
      <c r="P158" s="266"/>
      <c r="Q158" s="266"/>
      <c r="R158" s="125"/>
      <c r="T158" s="153" t="s">
        <v>5</v>
      </c>
      <c r="U158" s="44" t="s">
        <v>39</v>
      </c>
      <c r="V158" s="154">
        <v>0</v>
      </c>
      <c r="W158" s="154">
        <f t="shared" si="21"/>
        <v>0</v>
      </c>
      <c r="X158" s="154">
        <v>0</v>
      </c>
      <c r="Y158" s="154">
        <f t="shared" si="22"/>
        <v>0</v>
      </c>
      <c r="Z158" s="154">
        <v>0</v>
      </c>
      <c r="AA158" s="155">
        <f t="shared" si="23"/>
        <v>0</v>
      </c>
      <c r="AR158" s="22" t="s">
        <v>89</v>
      </c>
      <c r="AT158" s="22" t="s">
        <v>181</v>
      </c>
      <c r="AU158" s="22" t="s">
        <v>80</v>
      </c>
      <c r="AY158" s="22" t="s">
        <v>180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22" t="s">
        <v>80</v>
      </c>
      <c r="BK158" s="156">
        <f t="shared" si="29"/>
        <v>0</v>
      </c>
      <c r="BL158" s="22" t="s">
        <v>89</v>
      </c>
      <c r="BM158" s="22" t="s">
        <v>590</v>
      </c>
    </row>
    <row r="159" spans="2:65" s="1" customFormat="1" ht="16.5" customHeight="1">
      <c r="B159" s="123"/>
      <c r="C159" s="149" t="s">
        <v>74</v>
      </c>
      <c r="D159" s="149" t="s">
        <v>181</v>
      </c>
      <c r="E159" s="150" t="s">
        <v>2473</v>
      </c>
      <c r="F159" s="239" t="s">
        <v>2474</v>
      </c>
      <c r="G159" s="239"/>
      <c r="H159" s="239"/>
      <c r="I159" s="239"/>
      <c r="J159" s="151" t="s">
        <v>317</v>
      </c>
      <c r="K159" s="152">
        <v>6</v>
      </c>
      <c r="L159" s="266">
        <v>0</v>
      </c>
      <c r="M159" s="266"/>
      <c r="N159" s="266">
        <f t="shared" si="20"/>
        <v>0</v>
      </c>
      <c r="O159" s="266"/>
      <c r="P159" s="266"/>
      <c r="Q159" s="266"/>
      <c r="R159" s="125"/>
      <c r="T159" s="153" t="s">
        <v>5</v>
      </c>
      <c r="U159" s="44" t="s">
        <v>39</v>
      </c>
      <c r="V159" s="154">
        <v>0</v>
      </c>
      <c r="W159" s="154">
        <f t="shared" si="21"/>
        <v>0</v>
      </c>
      <c r="X159" s="154">
        <v>0</v>
      </c>
      <c r="Y159" s="154">
        <f t="shared" si="22"/>
        <v>0</v>
      </c>
      <c r="Z159" s="154">
        <v>0</v>
      </c>
      <c r="AA159" s="155">
        <f t="shared" si="23"/>
        <v>0</v>
      </c>
      <c r="AR159" s="22" t="s">
        <v>89</v>
      </c>
      <c r="AT159" s="22" t="s">
        <v>181</v>
      </c>
      <c r="AU159" s="22" t="s">
        <v>80</v>
      </c>
      <c r="AY159" s="22" t="s">
        <v>180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22" t="s">
        <v>80</v>
      </c>
      <c r="BK159" s="156">
        <f t="shared" si="29"/>
        <v>0</v>
      </c>
      <c r="BL159" s="22" t="s">
        <v>89</v>
      </c>
      <c r="BM159" s="22" t="s">
        <v>600</v>
      </c>
    </row>
    <row r="160" spans="2:65" s="1" customFormat="1" ht="16.5" customHeight="1">
      <c r="B160" s="123"/>
      <c r="C160" s="149" t="s">
        <v>74</v>
      </c>
      <c r="D160" s="149" t="s">
        <v>181</v>
      </c>
      <c r="E160" s="150" t="s">
        <v>2475</v>
      </c>
      <c r="F160" s="239" t="s">
        <v>2432</v>
      </c>
      <c r="G160" s="239"/>
      <c r="H160" s="239"/>
      <c r="I160" s="239"/>
      <c r="J160" s="151" t="s">
        <v>862</v>
      </c>
      <c r="K160" s="152">
        <v>0.3</v>
      </c>
      <c r="L160" s="266">
        <v>0</v>
      </c>
      <c r="M160" s="266"/>
      <c r="N160" s="266">
        <f t="shared" si="20"/>
        <v>0</v>
      </c>
      <c r="O160" s="266"/>
      <c r="P160" s="266"/>
      <c r="Q160" s="266"/>
      <c r="R160" s="125"/>
      <c r="T160" s="153" t="s">
        <v>5</v>
      </c>
      <c r="U160" s="44" t="s">
        <v>39</v>
      </c>
      <c r="V160" s="154">
        <v>0</v>
      </c>
      <c r="W160" s="154">
        <f t="shared" si="21"/>
        <v>0</v>
      </c>
      <c r="X160" s="154">
        <v>0</v>
      </c>
      <c r="Y160" s="154">
        <f t="shared" si="22"/>
        <v>0</v>
      </c>
      <c r="Z160" s="154">
        <v>0</v>
      </c>
      <c r="AA160" s="155">
        <f t="shared" si="23"/>
        <v>0</v>
      </c>
      <c r="AR160" s="22" t="s">
        <v>89</v>
      </c>
      <c r="AT160" s="22" t="s">
        <v>181</v>
      </c>
      <c r="AU160" s="22" t="s">
        <v>80</v>
      </c>
      <c r="AY160" s="22" t="s">
        <v>180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22" t="s">
        <v>80</v>
      </c>
      <c r="BK160" s="156">
        <f t="shared" si="29"/>
        <v>0</v>
      </c>
      <c r="BL160" s="22" t="s">
        <v>89</v>
      </c>
      <c r="BM160" s="22" t="s">
        <v>612</v>
      </c>
    </row>
    <row r="161" spans="2:65" s="9" customFormat="1" ht="37.35" customHeight="1">
      <c r="B161" s="138"/>
      <c r="C161" s="139"/>
      <c r="D161" s="140" t="s">
        <v>2415</v>
      </c>
      <c r="E161" s="140"/>
      <c r="F161" s="140"/>
      <c r="G161" s="140"/>
      <c r="H161" s="140"/>
      <c r="I161" s="140"/>
      <c r="J161" s="140"/>
      <c r="K161" s="140"/>
      <c r="L161" s="140"/>
      <c r="M161" s="140"/>
      <c r="N161" s="285">
        <f>BK161</f>
        <v>0</v>
      </c>
      <c r="O161" s="286"/>
      <c r="P161" s="286"/>
      <c r="Q161" s="286"/>
      <c r="R161" s="141"/>
      <c r="T161" s="142"/>
      <c r="U161" s="139"/>
      <c r="V161" s="139"/>
      <c r="W161" s="143">
        <f>SUM(W162:W174)</f>
        <v>0</v>
      </c>
      <c r="X161" s="139"/>
      <c r="Y161" s="143">
        <f>SUM(Y162:Y174)</f>
        <v>0</v>
      </c>
      <c r="Z161" s="139"/>
      <c r="AA161" s="144">
        <f>SUM(AA162:AA174)</f>
        <v>0</v>
      </c>
      <c r="AR161" s="145" t="s">
        <v>80</v>
      </c>
      <c r="AT161" s="146" t="s">
        <v>73</v>
      </c>
      <c r="AU161" s="146" t="s">
        <v>74</v>
      </c>
      <c r="AY161" s="145" t="s">
        <v>180</v>
      </c>
      <c r="BK161" s="147">
        <f>SUM(BK162:BK174)</f>
        <v>0</v>
      </c>
    </row>
    <row r="162" spans="2:65" s="1" customFormat="1" ht="16.5" customHeight="1">
      <c r="B162" s="123"/>
      <c r="C162" s="149" t="s">
        <v>74</v>
      </c>
      <c r="D162" s="149" t="s">
        <v>181</v>
      </c>
      <c r="E162" s="150" t="s">
        <v>2476</v>
      </c>
      <c r="F162" s="239" t="s">
        <v>2477</v>
      </c>
      <c r="G162" s="239"/>
      <c r="H162" s="239"/>
      <c r="I162" s="239"/>
      <c r="J162" s="151" t="s">
        <v>433</v>
      </c>
      <c r="K162" s="152">
        <v>14</v>
      </c>
      <c r="L162" s="266">
        <v>0</v>
      </c>
      <c r="M162" s="266"/>
      <c r="N162" s="266">
        <f t="shared" ref="N162:N174" si="30">ROUND(L162*K162,2)</f>
        <v>0</v>
      </c>
      <c r="O162" s="266"/>
      <c r="P162" s="266"/>
      <c r="Q162" s="266"/>
      <c r="R162" s="125"/>
      <c r="T162" s="153" t="s">
        <v>5</v>
      </c>
      <c r="U162" s="44" t="s">
        <v>39</v>
      </c>
      <c r="V162" s="154">
        <v>0</v>
      </c>
      <c r="W162" s="154">
        <f t="shared" ref="W162:W174" si="31">V162*K162</f>
        <v>0</v>
      </c>
      <c r="X162" s="154">
        <v>0</v>
      </c>
      <c r="Y162" s="154">
        <f t="shared" ref="Y162:Y174" si="32">X162*K162</f>
        <v>0</v>
      </c>
      <c r="Z162" s="154">
        <v>0</v>
      </c>
      <c r="AA162" s="155">
        <f t="shared" ref="AA162:AA174" si="33">Z162*K162</f>
        <v>0</v>
      </c>
      <c r="AR162" s="22" t="s">
        <v>89</v>
      </c>
      <c r="AT162" s="22" t="s">
        <v>181</v>
      </c>
      <c r="AU162" s="22" t="s">
        <v>80</v>
      </c>
      <c r="AY162" s="22" t="s">
        <v>180</v>
      </c>
      <c r="BE162" s="156">
        <f t="shared" ref="BE162:BE174" si="34">IF(U162="základní",N162,0)</f>
        <v>0</v>
      </c>
      <c r="BF162" s="156">
        <f t="shared" ref="BF162:BF174" si="35">IF(U162="snížená",N162,0)</f>
        <v>0</v>
      </c>
      <c r="BG162" s="156">
        <f t="shared" ref="BG162:BG174" si="36">IF(U162="zákl. přenesená",N162,0)</f>
        <v>0</v>
      </c>
      <c r="BH162" s="156">
        <f t="shared" ref="BH162:BH174" si="37">IF(U162="sníž. přenesená",N162,0)</f>
        <v>0</v>
      </c>
      <c r="BI162" s="156">
        <f t="shared" ref="BI162:BI174" si="38">IF(U162="nulová",N162,0)</f>
        <v>0</v>
      </c>
      <c r="BJ162" s="22" t="s">
        <v>80</v>
      </c>
      <c r="BK162" s="156">
        <f t="shared" ref="BK162:BK174" si="39">ROUND(L162*K162,2)</f>
        <v>0</v>
      </c>
      <c r="BL162" s="22" t="s">
        <v>89</v>
      </c>
      <c r="BM162" s="22" t="s">
        <v>623</v>
      </c>
    </row>
    <row r="163" spans="2:65" s="1" customFormat="1" ht="25.5" customHeight="1">
      <c r="B163" s="123"/>
      <c r="C163" s="149" t="s">
        <v>74</v>
      </c>
      <c r="D163" s="149" t="s">
        <v>181</v>
      </c>
      <c r="E163" s="150" t="s">
        <v>2478</v>
      </c>
      <c r="F163" s="239" t="s">
        <v>2479</v>
      </c>
      <c r="G163" s="239"/>
      <c r="H163" s="239"/>
      <c r="I163" s="239"/>
      <c r="J163" s="151" t="s">
        <v>433</v>
      </c>
      <c r="K163" s="152">
        <v>1</v>
      </c>
      <c r="L163" s="266">
        <v>0</v>
      </c>
      <c r="M163" s="266"/>
      <c r="N163" s="266">
        <f t="shared" si="30"/>
        <v>0</v>
      </c>
      <c r="O163" s="266"/>
      <c r="P163" s="266"/>
      <c r="Q163" s="266"/>
      <c r="R163" s="125"/>
      <c r="T163" s="153" t="s">
        <v>5</v>
      </c>
      <c r="U163" s="44" t="s">
        <v>39</v>
      </c>
      <c r="V163" s="154">
        <v>0</v>
      </c>
      <c r="W163" s="154">
        <f t="shared" si="31"/>
        <v>0</v>
      </c>
      <c r="X163" s="154">
        <v>0</v>
      </c>
      <c r="Y163" s="154">
        <f t="shared" si="32"/>
        <v>0</v>
      </c>
      <c r="Z163" s="154">
        <v>0</v>
      </c>
      <c r="AA163" s="155">
        <f t="shared" si="33"/>
        <v>0</v>
      </c>
      <c r="AR163" s="22" t="s">
        <v>89</v>
      </c>
      <c r="AT163" s="22" t="s">
        <v>181</v>
      </c>
      <c r="AU163" s="22" t="s">
        <v>80</v>
      </c>
      <c r="AY163" s="22" t="s">
        <v>180</v>
      </c>
      <c r="BE163" s="156">
        <f t="shared" si="34"/>
        <v>0</v>
      </c>
      <c r="BF163" s="156">
        <f t="shared" si="35"/>
        <v>0</v>
      </c>
      <c r="BG163" s="156">
        <f t="shared" si="36"/>
        <v>0</v>
      </c>
      <c r="BH163" s="156">
        <f t="shared" si="37"/>
        <v>0</v>
      </c>
      <c r="BI163" s="156">
        <f t="shared" si="38"/>
        <v>0</v>
      </c>
      <c r="BJ163" s="22" t="s">
        <v>80</v>
      </c>
      <c r="BK163" s="156">
        <f t="shared" si="39"/>
        <v>0</v>
      </c>
      <c r="BL163" s="22" t="s">
        <v>89</v>
      </c>
      <c r="BM163" s="22" t="s">
        <v>634</v>
      </c>
    </row>
    <row r="164" spans="2:65" s="1" customFormat="1" ht="16.5" customHeight="1">
      <c r="B164" s="123"/>
      <c r="C164" s="149" t="s">
        <v>74</v>
      </c>
      <c r="D164" s="149" t="s">
        <v>181</v>
      </c>
      <c r="E164" s="150" t="s">
        <v>2480</v>
      </c>
      <c r="F164" s="239" t="s">
        <v>2481</v>
      </c>
      <c r="G164" s="239"/>
      <c r="H164" s="239"/>
      <c r="I164" s="239"/>
      <c r="J164" s="151" t="s">
        <v>433</v>
      </c>
      <c r="K164" s="152">
        <v>6</v>
      </c>
      <c r="L164" s="266">
        <v>0</v>
      </c>
      <c r="M164" s="266"/>
      <c r="N164" s="266">
        <f t="shared" si="30"/>
        <v>0</v>
      </c>
      <c r="O164" s="266"/>
      <c r="P164" s="266"/>
      <c r="Q164" s="266"/>
      <c r="R164" s="125"/>
      <c r="T164" s="153" t="s">
        <v>5</v>
      </c>
      <c r="U164" s="44" t="s">
        <v>39</v>
      </c>
      <c r="V164" s="154">
        <v>0</v>
      </c>
      <c r="W164" s="154">
        <f t="shared" si="31"/>
        <v>0</v>
      </c>
      <c r="X164" s="154">
        <v>0</v>
      </c>
      <c r="Y164" s="154">
        <f t="shared" si="32"/>
        <v>0</v>
      </c>
      <c r="Z164" s="154">
        <v>0</v>
      </c>
      <c r="AA164" s="155">
        <f t="shared" si="33"/>
        <v>0</v>
      </c>
      <c r="AR164" s="22" t="s">
        <v>89</v>
      </c>
      <c r="AT164" s="22" t="s">
        <v>181</v>
      </c>
      <c r="AU164" s="22" t="s">
        <v>80</v>
      </c>
      <c r="AY164" s="22" t="s">
        <v>180</v>
      </c>
      <c r="BE164" s="156">
        <f t="shared" si="34"/>
        <v>0</v>
      </c>
      <c r="BF164" s="156">
        <f t="shared" si="35"/>
        <v>0</v>
      </c>
      <c r="BG164" s="156">
        <f t="shared" si="36"/>
        <v>0</v>
      </c>
      <c r="BH164" s="156">
        <f t="shared" si="37"/>
        <v>0</v>
      </c>
      <c r="BI164" s="156">
        <f t="shared" si="38"/>
        <v>0</v>
      </c>
      <c r="BJ164" s="22" t="s">
        <v>80</v>
      </c>
      <c r="BK164" s="156">
        <f t="shared" si="39"/>
        <v>0</v>
      </c>
      <c r="BL164" s="22" t="s">
        <v>89</v>
      </c>
      <c r="BM164" s="22" t="s">
        <v>647</v>
      </c>
    </row>
    <row r="165" spans="2:65" s="1" customFormat="1" ht="38.25" customHeight="1">
      <c r="B165" s="123"/>
      <c r="C165" s="149" t="s">
        <v>74</v>
      </c>
      <c r="D165" s="149" t="s">
        <v>181</v>
      </c>
      <c r="E165" s="150" t="s">
        <v>2482</v>
      </c>
      <c r="F165" s="239" t="s">
        <v>2483</v>
      </c>
      <c r="G165" s="239"/>
      <c r="H165" s="239"/>
      <c r="I165" s="239"/>
      <c r="J165" s="151" t="s">
        <v>433</v>
      </c>
      <c r="K165" s="152">
        <v>3</v>
      </c>
      <c r="L165" s="266">
        <v>0</v>
      </c>
      <c r="M165" s="266"/>
      <c r="N165" s="266">
        <f t="shared" si="30"/>
        <v>0</v>
      </c>
      <c r="O165" s="266"/>
      <c r="P165" s="266"/>
      <c r="Q165" s="266"/>
      <c r="R165" s="125"/>
      <c r="T165" s="153" t="s">
        <v>5</v>
      </c>
      <c r="U165" s="44" t="s">
        <v>39</v>
      </c>
      <c r="V165" s="154">
        <v>0</v>
      </c>
      <c r="W165" s="154">
        <f t="shared" si="31"/>
        <v>0</v>
      </c>
      <c r="X165" s="154">
        <v>0</v>
      </c>
      <c r="Y165" s="154">
        <f t="shared" si="32"/>
        <v>0</v>
      </c>
      <c r="Z165" s="154">
        <v>0</v>
      </c>
      <c r="AA165" s="155">
        <f t="shared" si="33"/>
        <v>0</v>
      </c>
      <c r="AR165" s="22" t="s">
        <v>89</v>
      </c>
      <c r="AT165" s="22" t="s">
        <v>181</v>
      </c>
      <c r="AU165" s="22" t="s">
        <v>80</v>
      </c>
      <c r="AY165" s="22" t="s">
        <v>180</v>
      </c>
      <c r="BE165" s="156">
        <f t="shared" si="34"/>
        <v>0</v>
      </c>
      <c r="BF165" s="156">
        <f t="shared" si="35"/>
        <v>0</v>
      </c>
      <c r="BG165" s="156">
        <f t="shared" si="36"/>
        <v>0</v>
      </c>
      <c r="BH165" s="156">
        <f t="shared" si="37"/>
        <v>0</v>
      </c>
      <c r="BI165" s="156">
        <f t="shared" si="38"/>
        <v>0</v>
      </c>
      <c r="BJ165" s="22" t="s">
        <v>80</v>
      </c>
      <c r="BK165" s="156">
        <f t="shared" si="39"/>
        <v>0</v>
      </c>
      <c r="BL165" s="22" t="s">
        <v>89</v>
      </c>
      <c r="BM165" s="22" t="s">
        <v>657</v>
      </c>
    </row>
    <row r="166" spans="2:65" s="1" customFormat="1" ht="25.5" customHeight="1">
      <c r="B166" s="123"/>
      <c r="C166" s="149" t="s">
        <v>74</v>
      </c>
      <c r="D166" s="149" t="s">
        <v>181</v>
      </c>
      <c r="E166" s="150" t="s">
        <v>2484</v>
      </c>
      <c r="F166" s="239" t="s">
        <v>2485</v>
      </c>
      <c r="G166" s="239"/>
      <c r="H166" s="239"/>
      <c r="I166" s="239"/>
      <c r="J166" s="151" t="s">
        <v>433</v>
      </c>
      <c r="K166" s="152">
        <v>1</v>
      </c>
      <c r="L166" s="266">
        <v>0</v>
      </c>
      <c r="M166" s="266"/>
      <c r="N166" s="266">
        <f t="shared" si="30"/>
        <v>0</v>
      </c>
      <c r="O166" s="266"/>
      <c r="P166" s="266"/>
      <c r="Q166" s="266"/>
      <c r="R166" s="125"/>
      <c r="T166" s="153" t="s">
        <v>5</v>
      </c>
      <c r="U166" s="44" t="s">
        <v>39</v>
      </c>
      <c r="V166" s="154">
        <v>0</v>
      </c>
      <c r="W166" s="154">
        <f t="shared" si="31"/>
        <v>0</v>
      </c>
      <c r="X166" s="154">
        <v>0</v>
      </c>
      <c r="Y166" s="154">
        <f t="shared" si="32"/>
        <v>0</v>
      </c>
      <c r="Z166" s="154">
        <v>0</v>
      </c>
      <c r="AA166" s="155">
        <f t="shared" si="33"/>
        <v>0</v>
      </c>
      <c r="AR166" s="22" t="s">
        <v>89</v>
      </c>
      <c r="AT166" s="22" t="s">
        <v>181</v>
      </c>
      <c r="AU166" s="22" t="s">
        <v>80</v>
      </c>
      <c r="AY166" s="22" t="s">
        <v>180</v>
      </c>
      <c r="BE166" s="156">
        <f t="shared" si="34"/>
        <v>0</v>
      </c>
      <c r="BF166" s="156">
        <f t="shared" si="35"/>
        <v>0</v>
      </c>
      <c r="BG166" s="156">
        <f t="shared" si="36"/>
        <v>0</v>
      </c>
      <c r="BH166" s="156">
        <f t="shared" si="37"/>
        <v>0</v>
      </c>
      <c r="BI166" s="156">
        <f t="shared" si="38"/>
        <v>0</v>
      </c>
      <c r="BJ166" s="22" t="s">
        <v>80</v>
      </c>
      <c r="BK166" s="156">
        <f t="shared" si="39"/>
        <v>0</v>
      </c>
      <c r="BL166" s="22" t="s">
        <v>89</v>
      </c>
      <c r="BM166" s="22" t="s">
        <v>679</v>
      </c>
    </row>
    <row r="167" spans="2:65" s="1" customFormat="1" ht="25.5" customHeight="1">
      <c r="B167" s="123"/>
      <c r="C167" s="149" t="s">
        <v>74</v>
      </c>
      <c r="D167" s="149" t="s">
        <v>181</v>
      </c>
      <c r="E167" s="150" t="s">
        <v>2486</v>
      </c>
      <c r="F167" s="239" t="s">
        <v>2487</v>
      </c>
      <c r="G167" s="239"/>
      <c r="H167" s="239"/>
      <c r="I167" s="239"/>
      <c r="J167" s="151" t="s">
        <v>317</v>
      </c>
      <c r="K167" s="152">
        <v>63</v>
      </c>
      <c r="L167" s="266">
        <v>0</v>
      </c>
      <c r="M167" s="266"/>
      <c r="N167" s="266">
        <f t="shared" si="30"/>
        <v>0</v>
      </c>
      <c r="O167" s="266"/>
      <c r="P167" s="266"/>
      <c r="Q167" s="266"/>
      <c r="R167" s="125"/>
      <c r="T167" s="153" t="s">
        <v>5</v>
      </c>
      <c r="U167" s="44" t="s">
        <v>39</v>
      </c>
      <c r="V167" s="154">
        <v>0</v>
      </c>
      <c r="W167" s="154">
        <f t="shared" si="31"/>
        <v>0</v>
      </c>
      <c r="X167" s="154">
        <v>0</v>
      </c>
      <c r="Y167" s="154">
        <f t="shared" si="32"/>
        <v>0</v>
      </c>
      <c r="Z167" s="154">
        <v>0</v>
      </c>
      <c r="AA167" s="155">
        <f t="shared" si="33"/>
        <v>0</v>
      </c>
      <c r="AR167" s="22" t="s">
        <v>89</v>
      </c>
      <c r="AT167" s="22" t="s">
        <v>181</v>
      </c>
      <c r="AU167" s="22" t="s">
        <v>80</v>
      </c>
      <c r="AY167" s="22" t="s">
        <v>180</v>
      </c>
      <c r="BE167" s="156">
        <f t="shared" si="34"/>
        <v>0</v>
      </c>
      <c r="BF167" s="156">
        <f t="shared" si="35"/>
        <v>0</v>
      </c>
      <c r="BG167" s="156">
        <f t="shared" si="36"/>
        <v>0</v>
      </c>
      <c r="BH167" s="156">
        <f t="shared" si="37"/>
        <v>0</v>
      </c>
      <c r="BI167" s="156">
        <f t="shared" si="38"/>
        <v>0</v>
      </c>
      <c r="BJ167" s="22" t="s">
        <v>80</v>
      </c>
      <c r="BK167" s="156">
        <f t="shared" si="39"/>
        <v>0</v>
      </c>
      <c r="BL167" s="22" t="s">
        <v>89</v>
      </c>
      <c r="BM167" s="22" t="s">
        <v>691</v>
      </c>
    </row>
    <row r="168" spans="2:65" s="1" customFormat="1" ht="38.25" customHeight="1">
      <c r="B168" s="123"/>
      <c r="C168" s="149" t="s">
        <v>74</v>
      </c>
      <c r="D168" s="149" t="s">
        <v>181</v>
      </c>
      <c r="E168" s="150" t="s">
        <v>2488</v>
      </c>
      <c r="F168" s="239" t="s">
        <v>2489</v>
      </c>
      <c r="G168" s="239"/>
      <c r="H168" s="239"/>
      <c r="I168" s="239"/>
      <c r="J168" s="151" t="s">
        <v>433</v>
      </c>
      <c r="K168" s="152">
        <v>1</v>
      </c>
      <c r="L168" s="266">
        <v>0</v>
      </c>
      <c r="M168" s="266"/>
      <c r="N168" s="266">
        <f t="shared" si="30"/>
        <v>0</v>
      </c>
      <c r="O168" s="266"/>
      <c r="P168" s="266"/>
      <c r="Q168" s="266"/>
      <c r="R168" s="125"/>
      <c r="T168" s="153" t="s">
        <v>5</v>
      </c>
      <c r="U168" s="44" t="s">
        <v>39</v>
      </c>
      <c r="V168" s="154">
        <v>0</v>
      </c>
      <c r="W168" s="154">
        <f t="shared" si="31"/>
        <v>0</v>
      </c>
      <c r="X168" s="154">
        <v>0</v>
      </c>
      <c r="Y168" s="154">
        <f t="shared" si="32"/>
        <v>0</v>
      </c>
      <c r="Z168" s="154">
        <v>0</v>
      </c>
      <c r="AA168" s="155">
        <f t="shared" si="33"/>
        <v>0</v>
      </c>
      <c r="AR168" s="22" t="s">
        <v>89</v>
      </c>
      <c r="AT168" s="22" t="s">
        <v>181</v>
      </c>
      <c r="AU168" s="22" t="s">
        <v>80</v>
      </c>
      <c r="AY168" s="22" t="s">
        <v>180</v>
      </c>
      <c r="BE168" s="156">
        <f t="shared" si="34"/>
        <v>0</v>
      </c>
      <c r="BF168" s="156">
        <f t="shared" si="35"/>
        <v>0</v>
      </c>
      <c r="BG168" s="156">
        <f t="shared" si="36"/>
        <v>0</v>
      </c>
      <c r="BH168" s="156">
        <f t="shared" si="37"/>
        <v>0</v>
      </c>
      <c r="BI168" s="156">
        <f t="shared" si="38"/>
        <v>0</v>
      </c>
      <c r="BJ168" s="22" t="s">
        <v>80</v>
      </c>
      <c r="BK168" s="156">
        <f t="shared" si="39"/>
        <v>0</v>
      </c>
      <c r="BL168" s="22" t="s">
        <v>89</v>
      </c>
      <c r="BM168" s="22" t="s">
        <v>700</v>
      </c>
    </row>
    <row r="169" spans="2:65" s="1" customFormat="1" ht="16.5" customHeight="1">
      <c r="B169" s="123"/>
      <c r="C169" s="149" t="s">
        <v>74</v>
      </c>
      <c r="D169" s="149" t="s">
        <v>181</v>
      </c>
      <c r="E169" s="150" t="s">
        <v>2490</v>
      </c>
      <c r="F169" s="239" t="s">
        <v>2491</v>
      </c>
      <c r="G169" s="239"/>
      <c r="H169" s="239"/>
      <c r="I169" s="239"/>
      <c r="J169" s="151" t="s">
        <v>433</v>
      </c>
      <c r="K169" s="152">
        <v>160</v>
      </c>
      <c r="L169" s="266">
        <v>0</v>
      </c>
      <c r="M169" s="266"/>
      <c r="N169" s="266">
        <f t="shared" si="30"/>
        <v>0</v>
      </c>
      <c r="O169" s="266"/>
      <c r="P169" s="266"/>
      <c r="Q169" s="266"/>
      <c r="R169" s="125"/>
      <c r="T169" s="153" t="s">
        <v>5</v>
      </c>
      <c r="U169" s="44" t="s">
        <v>39</v>
      </c>
      <c r="V169" s="154">
        <v>0</v>
      </c>
      <c r="W169" s="154">
        <f t="shared" si="31"/>
        <v>0</v>
      </c>
      <c r="X169" s="154">
        <v>0</v>
      </c>
      <c r="Y169" s="154">
        <f t="shared" si="32"/>
        <v>0</v>
      </c>
      <c r="Z169" s="154">
        <v>0</v>
      </c>
      <c r="AA169" s="155">
        <f t="shared" si="33"/>
        <v>0</v>
      </c>
      <c r="AR169" s="22" t="s">
        <v>89</v>
      </c>
      <c r="AT169" s="22" t="s">
        <v>181</v>
      </c>
      <c r="AU169" s="22" t="s">
        <v>80</v>
      </c>
      <c r="AY169" s="22" t="s">
        <v>180</v>
      </c>
      <c r="BE169" s="156">
        <f t="shared" si="34"/>
        <v>0</v>
      </c>
      <c r="BF169" s="156">
        <f t="shared" si="35"/>
        <v>0</v>
      </c>
      <c r="BG169" s="156">
        <f t="shared" si="36"/>
        <v>0</v>
      </c>
      <c r="BH169" s="156">
        <f t="shared" si="37"/>
        <v>0</v>
      </c>
      <c r="BI169" s="156">
        <f t="shared" si="38"/>
        <v>0</v>
      </c>
      <c r="BJ169" s="22" t="s">
        <v>80</v>
      </c>
      <c r="BK169" s="156">
        <f t="shared" si="39"/>
        <v>0</v>
      </c>
      <c r="BL169" s="22" t="s">
        <v>89</v>
      </c>
      <c r="BM169" s="22" t="s">
        <v>710</v>
      </c>
    </row>
    <row r="170" spans="2:65" s="1" customFormat="1" ht="16.5" customHeight="1">
      <c r="B170" s="123"/>
      <c r="C170" s="149" t="s">
        <v>74</v>
      </c>
      <c r="D170" s="149" t="s">
        <v>181</v>
      </c>
      <c r="E170" s="150" t="s">
        <v>2463</v>
      </c>
      <c r="F170" s="239" t="s">
        <v>2464</v>
      </c>
      <c r="G170" s="239"/>
      <c r="H170" s="239"/>
      <c r="I170" s="239"/>
      <c r="J170" s="151" t="s">
        <v>317</v>
      </c>
      <c r="K170" s="152">
        <v>135</v>
      </c>
      <c r="L170" s="266">
        <v>0</v>
      </c>
      <c r="M170" s="266"/>
      <c r="N170" s="266">
        <f t="shared" si="30"/>
        <v>0</v>
      </c>
      <c r="O170" s="266"/>
      <c r="P170" s="266"/>
      <c r="Q170" s="266"/>
      <c r="R170" s="125"/>
      <c r="T170" s="153" t="s">
        <v>5</v>
      </c>
      <c r="U170" s="44" t="s">
        <v>39</v>
      </c>
      <c r="V170" s="154">
        <v>0</v>
      </c>
      <c r="W170" s="154">
        <f t="shared" si="31"/>
        <v>0</v>
      </c>
      <c r="X170" s="154">
        <v>0</v>
      </c>
      <c r="Y170" s="154">
        <f t="shared" si="32"/>
        <v>0</v>
      </c>
      <c r="Z170" s="154">
        <v>0</v>
      </c>
      <c r="AA170" s="155">
        <f t="shared" si="33"/>
        <v>0</v>
      </c>
      <c r="AR170" s="22" t="s">
        <v>89</v>
      </c>
      <c r="AT170" s="22" t="s">
        <v>181</v>
      </c>
      <c r="AU170" s="22" t="s">
        <v>80</v>
      </c>
      <c r="AY170" s="22" t="s">
        <v>180</v>
      </c>
      <c r="BE170" s="156">
        <f t="shared" si="34"/>
        <v>0</v>
      </c>
      <c r="BF170" s="156">
        <f t="shared" si="35"/>
        <v>0</v>
      </c>
      <c r="BG170" s="156">
        <f t="shared" si="36"/>
        <v>0</v>
      </c>
      <c r="BH170" s="156">
        <f t="shared" si="37"/>
        <v>0</v>
      </c>
      <c r="BI170" s="156">
        <f t="shared" si="38"/>
        <v>0</v>
      </c>
      <c r="BJ170" s="22" t="s">
        <v>80</v>
      </c>
      <c r="BK170" s="156">
        <f t="shared" si="39"/>
        <v>0</v>
      </c>
      <c r="BL170" s="22" t="s">
        <v>89</v>
      </c>
      <c r="BM170" s="22" t="s">
        <v>720</v>
      </c>
    </row>
    <row r="171" spans="2:65" s="1" customFormat="1" ht="16.5" customHeight="1">
      <c r="B171" s="123"/>
      <c r="C171" s="149" t="s">
        <v>74</v>
      </c>
      <c r="D171" s="149" t="s">
        <v>181</v>
      </c>
      <c r="E171" s="150" t="s">
        <v>2492</v>
      </c>
      <c r="F171" s="239" t="s">
        <v>2493</v>
      </c>
      <c r="G171" s="239"/>
      <c r="H171" s="239"/>
      <c r="I171" s="239"/>
      <c r="J171" s="151" t="s">
        <v>317</v>
      </c>
      <c r="K171" s="152">
        <v>80</v>
      </c>
      <c r="L171" s="266">
        <v>0</v>
      </c>
      <c r="M171" s="266"/>
      <c r="N171" s="266">
        <f t="shared" si="30"/>
        <v>0</v>
      </c>
      <c r="O171" s="266"/>
      <c r="P171" s="266"/>
      <c r="Q171" s="266"/>
      <c r="R171" s="125"/>
      <c r="T171" s="153" t="s">
        <v>5</v>
      </c>
      <c r="U171" s="44" t="s">
        <v>39</v>
      </c>
      <c r="V171" s="154">
        <v>0</v>
      </c>
      <c r="W171" s="154">
        <f t="shared" si="31"/>
        <v>0</v>
      </c>
      <c r="X171" s="154">
        <v>0</v>
      </c>
      <c r="Y171" s="154">
        <f t="shared" si="32"/>
        <v>0</v>
      </c>
      <c r="Z171" s="154">
        <v>0</v>
      </c>
      <c r="AA171" s="155">
        <f t="shared" si="33"/>
        <v>0</v>
      </c>
      <c r="AR171" s="22" t="s">
        <v>89</v>
      </c>
      <c r="AT171" s="22" t="s">
        <v>181</v>
      </c>
      <c r="AU171" s="22" t="s">
        <v>80</v>
      </c>
      <c r="AY171" s="22" t="s">
        <v>180</v>
      </c>
      <c r="BE171" s="156">
        <f t="shared" si="34"/>
        <v>0</v>
      </c>
      <c r="BF171" s="156">
        <f t="shared" si="35"/>
        <v>0</v>
      </c>
      <c r="BG171" s="156">
        <f t="shared" si="36"/>
        <v>0</v>
      </c>
      <c r="BH171" s="156">
        <f t="shared" si="37"/>
        <v>0</v>
      </c>
      <c r="BI171" s="156">
        <f t="shared" si="38"/>
        <v>0</v>
      </c>
      <c r="BJ171" s="22" t="s">
        <v>80</v>
      </c>
      <c r="BK171" s="156">
        <f t="shared" si="39"/>
        <v>0</v>
      </c>
      <c r="BL171" s="22" t="s">
        <v>89</v>
      </c>
      <c r="BM171" s="22" t="s">
        <v>729</v>
      </c>
    </row>
    <row r="172" spans="2:65" s="1" customFormat="1" ht="16.5" customHeight="1">
      <c r="B172" s="123"/>
      <c r="C172" s="149" t="s">
        <v>74</v>
      </c>
      <c r="D172" s="149" t="s">
        <v>181</v>
      </c>
      <c r="E172" s="150" t="s">
        <v>2494</v>
      </c>
      <c r="F172" s="239" t="s">
        <v>2495</v>
      </c>
      <c r="G172" s="239"/>
      <c r="H172" s="239"/>
      <c r="I172" s="239"/>
      <c r="J172" s="151" t="s">
        <v>317</v>
      </c>
      <c r="K172" s="152">
        <v>18</v>
      </c>
      <c r="L172" s="266">
        <v>0</v>
      </c>
      <c r="M172" s="266"/>
      <c r="N172" s="266">
        <f t="shared" si="30"/>
        <v>0</v>
      </c>
      <c r="O172" s="266"/>
      <c r="P172" s="266"/>
      <c r="Q172" s="266"/>
      <c r="R172" s="125"/>
      <c r="T172" s="153" t="s">
        <v>5</v>
      </c>
      <c r="U172" s="44" t="s">
        <v>39</v>
      </c>
      <c r="V172" s="154">
        <v>0</v>
      </c>
      <c r="W172" s="154">
        <f t="shared" si="31"/>
        <v>0</v>
      </c>
      <c r="X172" s="154">
        <v>0</v>
      </c>
      <c r="Y172" s="154">
        <f t="shared" si="32"/>
        <v>0</v>
      </c>
      <c r="Z172" s="154">
        <v>0</v>
      </c>
      <c r="AA172" s="155">
        <f t="shared" si="33"/>
        <v>0</v>
      </c>
      <c r="AR172" s="22" t="s">
        <v>89</v>
      </c>
      <c r="AT172" s="22" t="s">
        <v>181</v>
      </c>
      <c r="AU172" s="22" t="s">
        <v>80</v>
      </c>
      <c r="AY172" s="22" t="s">
        <v>180</v>
      </c>
      <c r="BE172" s="156">
        <f t="shared" si="34"/>
        <v>0</v>
      </c>
      <c r="BF172" s="156">
        <f t="shared" si="35"/>
        <v>0</v>
      </c>
      <c r="BG172" s="156">
        <f t="shared" si="36"/>
        <v>0</v>
      </c>
      <c r="BH172" s="156">
        <f t="shared" si="37"/>
        <v>0</v>
      </c>
      <c r="BI172" s="156">
        <f t="shared" si="38"/>
        <v>0</v>
      </c>
      <c r="BJ172" s="22" t="s">
        <v>80</v>
      </c>
      <c r="BK172" s="156">
        <f t="shared" si="39"/>
        <v>0</v>
      </c>
      <c r="BL172" s="22" t="s">
        <v>89</v>
      </c>
      <c r="BM172" s="22" t="s">
        <v>739</v>
      </c>
    </row>
    <row r="173" spans="2:65" s="1" customFormat="1" ht="16.5" customHeight="1">
      <c r="B173" s="123"/>
      <c r="C173" s="149" t="s">
        <v>74</v>
      </c>
      <c r="D173" s="149" t="s">
        <v>181</v>
      </c>
      <c r="E173" s="150" t="s">
        <v>2496</v>
      </c>
      <c r="F173" s="239" t="s">
        <v>2497</v>
      </c>
      <c r="G173" s="239"/>
      <c r="H173" s="239"/>
      <c r="I173" s="239"/>
      <c r="J173" s="151" t="s">
        <v>433</v>
      </c>
      <c r="K173" s="152">
        <v>5</v>
      </c>
      <c r="L173" s="266">
        <v>0</v>
      </c>
      <c r="M173" s="266"/>
      <c r="N173" s="266">
        <f t="shared" si="30"/>
        <v>0</v>
      </c>
      <c r="O173" s="266"/>
      <c r="P173" s="266"/>
      <c r="Q173" s="266"/>
      <c r="R173" s="125"/>
      <c r="T173" s="153" t="s">
        <v>5</v>
      </c>
      <c r="U173" s="44" t="s">
        <v>39</v>
      </c>
      <c r="V173" s="154">
        <v>0</v>
      </c>
      <c r="W173" s="154">
        <f t="shared" si="31"/>
        <v>0</v>
      </c>
      <c r="X173" s="154">
        <v>0</v>
      </c>
      <c r="Y173" s="154">
        <f t="shared" si="32"/>
        <v>0</v>
      </c>
      <c r="Z173" s="154">
        <v>0</v>
      </c>
      <c r="AA173" s="155">
        <f t="shared" si="33"/>
        <v>0</v>
      </c>
      <c r="AR173" s="22" t="s">
        <v>89</v>
      </c>
      <c r="AT173" s="22" t="s">
        <v>181</v>
      </c>
      <c r="AU173" s="22" t="s">
        <v>80</v>
      </c>
      <c r="AY173" s="22" t="s">
        <v>180</v>
      </c>
      <c r="BE173" s="156">
        <f t="shared" si="34"/>
        <v>0</v>
      </c>
      <c r="BF173" s="156">
        <f t="shared" si="35"/>
        <v>0</v>
      </c>
      <c r="BG173" s="156">
        <f t="shared" si="36"/>
        <v>0</v>
      </c>
      <c r="BH173" s="156">
        <f t="shared" si="37"/>
        <v>0</v>
      </c>
      <c r="BI173" s="156">
        <f t="shared" si="38"/>
        <v>0</v>
      </c>
      <c r="BJ173" s="22" t="s">
        <v>80</v>
      </c>
      <c r="BK173" s="156">
        <f t="shared" si="39"/>
        <v>0</v>
      </c>
      <c r="BL173" s="22" t="s">
        <v>89</v>
      </c>
      <c r="BM173" s="22" t="s">
        <v>761</v>
      </c>
    </row>
    <row r="174" spans="2:65" s="1" customFormat="1" ht="16.5" customHeight="1">
      <c r="B174" s="123"/>
      <c r="C174" s="149" t="s">
        <v>74</v>
      </c>
      <c r="D174" s="149" t="s">
        <v>181</v>
      </c>
      <c r="E174" s="150" t="s">
        <v>2498</v>
      </c>
      <c r="F174" s="239" t="s">
        <v>2432</v>
      </c>
      <c r="G174" s="239"/>
      <c r="H174" s="239"/>
      <c r="I174" s="239"/>
      <c r="J174" s="151" t="s">
        <v>862</v>
      </c>
      <c r="K174" s="152">
        <v>0.3</v>
      </c>
      <c r="L174" s="266">
        <v>0</v>
      </c>
      <c r="M174" s="266"/>
      <c r="N174" s="266">
        <f t="shared" si="30"/>
        <v>0</v>
      </c>
      <c r="O174" s="266"/>
      <c r="P174" s="266"/>
      <c r="Q174" s="266"/>
      <c r="R174" s="125"/>
      <c r="T174" s="153" t="s">
        <v>5</v>
      </c>
      <c r="U174" s="44" t="s">
        <v>39</v>
      </c>
      <c r="V174" s="154">
        <v>0</v>
      </c>
      <c r="W174" s="154">
        <f t="shared" si="31"/>
        <v>0</v>
      </c>
      <c r="X174" s="154">
        <v>0</v>
      </c>
      <c r="Y174" s="154">
        <f t="shared" si="32"/>
        <v>0</v>
      </c>
      <c r="Z174" s="154">
        <v>0</v>
      </c>
      <c r="AA174" s="155">
        <f t="shared" si="33"/>
        <v>0</v>
      </c>
      <c r="AR174" s="22" t="s">
        <v>89</v>
      </c>
      <c r="AT174" s="22" t="s">
        <v>181</v>
      </c>
      <c r="AU174" s="22" t="s">
        <v>80</v>
      </c>
      <c r="AY174" s="22" t="s">
        <v>180</v>
      </c>
      <c r="BE174" s="156">
        <f t="shared" si="34"/>
        <v>0</v>
      </c>
      <c r="BF174" s="156">
        <f t="shared" si="35"/>
        <v>0</v>
      </c>
      <c r="BG174" s="156">
        <f t="shared" si="36"/>
        <v>0</v>
      </c>
      <c r="BH174" s="156">
        <f t="shared" si="37"/>
        <v>0</v>
      </c>
      <c r="BI174" s="156">
        <f t="shared" si="38"/>
        <v>0</v>
      </c>
      <c r="BJ174" s="22" t="s">
        <v>80</v>
      </c>
      <c r="BK174" s="156">
        <f t="shared" si="39"/>
        <v>0</v>
      </c>
      <c r="BL174" s="22" t="s">
        <v>89</v>
      </c>
      <c r="BM174" s="22" t="s">
        <v>770</v>
      </c>
    </row>
    <row r="175" spans="2:65" s="9" customFormat="1" ht="37.35" customHeight="1">
      <c r="B175" s="138"/>
      <c r="C175" s="139"/>
      <c r="D175" s="140" t="s">
        <v>2416</v>
      </c>
      <c r="E175" s="140"/>
      <c r="F175" s="140"/>
      <c r="G175" s="140"/>
      <c r="H175" s="140"/>
      <c r="I175" s="140"/>
      <c r="J175" s="140"/>
      <c r="K175" s="140"/>
      <c r="L175" s="140"/>
      <c r="M175" s="140"/>
      <c r="N175" s="285">
        <f>BK175</f>
        <v>0</v>
      </c>
      <c r="O175" s="286"/>
      <c r="P175" s="286"/>
      <c r="Q175" s="286"/>
      <c r="R175" s="141"/>
      <c r="T175" s="142"/>
      <c r="U175" s="139"/>
      <c r="V175" s="139"/>
      <c r="W175" s="143">
        <f>SUM(W176:W182)</f>
        <v>0</v>
      </c>
      <c r="X175" s="139"/>
      <c r="Y175" s="143">
        <f>SUM(Y176:Y182)</f>
        <v>0</v>
      </c>
      <c r="Z175" s="139"/>
      <c r="AA175" s="144">
        <f>SUM(AA176:AA182)</f>
        <v>0</v>
      </c>
      <c r="AR175" s="145" t="s">
        <v>80</v>
      </c>
      <c r="AT175" s="146" t="s">
        <v>73</v>
      </c>
      <c r="AU175" s="146" t="s">
        <v>74</v>
      </c>
      <c r="AY175" s="145" t="s">
        <v>180</v>
      </c>
      <c r="BK175" s="147">
        <f>SUM(BK176:BK182)</f>
        <v>0</v>
      </c>
    </row>
    <row r="176" spans="2:65" s="1" customFormat="1" ht="38.25" customHeight="1">
      <c r="B176" s="123"/>
      <c r="C176" s="149" t="s">
        <v>74</v>
      </c>
      <c r="D176" s="149" t="s">
        <v>181</v>
      </c>
      <c r="E176" s="150" t="s">
        <v>2499</v>
      </c>
      <c r="F176" s="239" t="s">
        <v>2500</v>
      </c>
      <c r="G176" s="239"/>
      <c r="H176" s="239"/>
      <c r="I176" s="239"/>
      <c r="J176" s="151" t="s">
        <v>433</v>
      </c>
      <c r="K176" s="152">
        <v>1</v>
      </c>
      <c r="L176" s="266">
        <v>0</v>
      </c>
      <c r="M176" s="266"/>
      <c r="N176" s="266">
        <f t="shared" ref="N176:N182" si="40">ROUND(L176*K176,2)</f>
        <v>0</v>
      </c>
      <c r="O176" s="266"/>
      <c r="P176" s="266"/>
      <c r="Q176" s="266"/>
      <c r="R176" s="125"/>
      <c r="T176" s="153" t="s">
        <v>5</v>
      </c>
      <c r="U176" s="44" t="s">
        <v>39</v>
      </c>
      <c r="V176" s="154">
        <v>0</v>
      </c>
      <c r="W176" s="154">
        <f t="shared" ref="W176:W182" si="41">V176*K176</f>
        <v>0</v>
      </c>
      <c r="X176" s="154">
        <v>0</v>
      </c>
      <c r="Y176" s="154">
        <f t="shared" ref="Y176:Y182" si="42">X176*K176</f>
        <v>0</v>
      </c>
      <c r="Z176" s="154">
        <v>0</v>
      </c>
      <c r="AA176" s="155">
        <f t="shared" ref="AA176:AA182" si="43">Z176*K176</f>
        <v>0</v>
      </c>
      <c r="AR176" s="22" t="s">
        <v>89</v>
      </c>
      <c r="AT176" s="22" t="s">
        <v>181</v>
      </c>
      <c r="AU176" s="22" t="s">
        <v>80</v>
      </c>
      <c r="AY176" s="22" t="s">
        <v>180</v>
      </c>
      <c r="BE176" s="156">
        <f t="shared" ref="BE176:BE182" si="44">IF(U176="základní",N176,0)</f>
        <v>0</v>
      </c>
      <c r="BF176" s="156">
        <f t="shared" ref="BF176:BF182" si="45">IF(U176="snížená",N176,0)</f>
        <v>0</v>
      </c>
      <c r="BG176" s="156">
        <f t="shared" ref="BG176:BG182" si="46">IF(U176="zákl. přenesená",N176,0)</f>
        <v>0</v>
      </c>
      <c r="BH176" s="156">
        <f t="shared" ref="BH176:BH182" si="47">IF(U176="sníž. přenesená",N176,0)</f>
        <v>0</v>
      </c>
      <c r="BI176" s="156">
        <f t="shared" ref="BI176:BI182" si="48">IF(U176="nulová",N176,0)</f>
        <v>0</v>
      </c>
      <c r="BJ176" s="22" t="s">
        <v>80</v>
      </c>
      <c r="BK176" s="156">
        <f t="shared" ref="BK176:BK182" si="49">ROUND(L176*K176,2)</f>
        <v>0</v>
      </c>
      <c r="BL176" s="22" t="s">
        <v>89</v>
      </c>
      <c r="BM176" s="22" t="s">
        <v>779</v>
      </c>
    </row>
    <row r="177" spans="2:65" s="1" customFormat="1" ht="16.5" customHeight="1">
      <c r="B177" s="123"/>
      <c r="C177" s="149" t="s">
        <v>74</v>
      </c>
      <c r="D177" s="149" t="s">
        <v>181</v>
      </c>
      <c r="E177" s="150" t="s">
        <v>2501</v>
      </c>
      <c r="F177" s="239" t="s">
        <v>2502</v>
      </c>
      <c r="G177" s="239"/>
      <c r="H177" s="239"/>
      <c r="I177" s="239"/>
      <c r="J177" s="151" t="s">
        <v>317</v>
      </c>
      <c r="K177" s="152">
        <v>13</v>
      </c>
      <c r="L177" s="266">
        <v>0</v>
      </c>
      <c r="M177" s="266"/>
      <c r="N177" s="266">
        <f t="shared" si="40"/>
        <v>0</v>
      </c>
      <c r="O177" s="266"/>
      <c r="P177" s="266"/>
      <c r="Q177" s="266"/>
      <c r="R177" s="125"/>
      <c r="T177" s="153" t="s">
        <v>5</v>
      </c>
      <c r="U177" s="44" t="s">
        <v>39</v>
      </c>
      <c r="V177" s="154">
        <v>0</v>
      </c>
      <c r="W177" s="154">
        <f t="shared" si="41"/>
        <v>0</v>
      </c>
      <c r="X177" s="154">
        <v>0</v>
      </c>
      <c r="Y177" s="154">
        <f t="shared" si="42"/>
        <v>0</v>
      </c>
      <c r="Z177" s="154">
        <v>0</v>
      </c>
      <c r="AA177" s="155">
        <f t="shared" si="43"/>
        <v>0</v>
      </c>
      <c r="AR177" s="22" t="s">
        <v>89</v>
      </c>
      <c r="AT177" s="22" t="s">
        <v>181</v>
      </c>
      <c r="AU177" s="22" t="s">
        <v>80</v>
      </c>
      <c r="AY177" s="22" t="s">
        <v>180</v>
      </c>
      <c r="BE177" s="156">
        <f t="shared" si="44"/>
        <v>0</v>
      </c>
      <c r="BF177" s="156">
        <f t="shared" si="45"/>
        <v>0</v>
      </c>
      <c r="BG177" s="156">
        <f t="shared" si="46"/>
        <v>0</v>
      </c>
      <c r="BH177" s="156">
        <f t="shared" si="47"/>
        <v>0</v>
      </c>
      <c r="BI177" s="156">
        <f t="shared" si="48"/>
        <v>0</v>
      </c>
      <c r="BJ177" s="22" t="s">
        <v>80</v>
      </c>
      <c r="BK177" s="156">
        <f t="shared" si="49"/>
        <v>0</v>
      </c>
      <c r="BL177" s="22" t="s">
        <v>89</v>
      </c>
      <c r="BM177" s="22" t="s">
        <v>791</v>
      </c>
    </row>
    <row r="178" spans="2:65" s="1" customFormat="1" ht="16.5" customHeight="1">
      <c r="B178" s="123"/>
      <c r="C178" s="149" t="s">
        <v>74</v>
      </c>
      <c r="D178" s="149" t="s">
        <v>181</v>
      </c>
      <c r="E178" s="150" t="s">
        <v>2503</v>
      </c>
      <c r="F178" s="239" t="s">
        <v>2504</v>
      </c>
      <c r="G178" s="239"/>
      <c r="H178" s="239"/>
      <c r="I178" s="239"/>
      <c r="J178" s="151" t="s">
        <v>317</v>
      </c>
      <c r="K178" s="152">
        <v>15</v>
      </c>
      <c r="L178" s="266">
        <v>0</v>
      </c>
      <c r="M178" s="266"/>
      <c r="N178" s="266">
        <f t="shared" si="40"/>
        <v>0</v>
      </c>
      <c r="O178" s="266"/>
      <c r="P178" s="266"/>
      <c r="Q178" s="266"/>
      <c r="R178" s="125"/>
      <c r="T178" s="153" t="s">
        <v>5</v>
      </c>
      <c r="U178" s="44" t="s">
        <v>39</v>
      </c>
      <c r="V178" s="154">
        <v>0</v>
      </c>
      <c r="W178" s="154">
        <f t="shared" si="41"/>
        <v>0</v>
      </c>
      <c r="X178" s="154">
        <v>0</v>
      </c>
      <c r="Y178" s="154">
        <f t="shared" si="42"/>
        <v>0</v>
      </c>
      <c r="Z178" s="154">
        <v>0</v>
      </c>
      <c r="AA178" s="155">
        <f t="shared" si="43"/>
        <v>0</v>
      </c>
      <c r="AR178" s="22" t="s">
        <v>89</v>
      </c>
      <c r="AT178" s="22" t="s">
        <v>181</v>
      </c>
      <c r="AU178" s="22" t="s">
        <v>80</v>
      </c>
      <c r="AY178" s="22" t="s">
        <v>180</v>
      </c>
      <c r="BE178" s="156">
        <f t="shared" si="44"/>
        <v>0</v>
      </c>
      <c r="BF178" s="156">
        <f t="shared" si="45"/>
        <v>0</v>
      </c>
      <c r="BG178" s="156">
        <f t="shared" si="46"/>
        <v>0</v>
      </c>
      <c r="BH178" s="156">
        <f t="shared" si="47"/>
        <v>0</v>
      </c>
      <c r="BI178" s="156">
        <f t="shared" si="48"/>
        <v>0</v>
      </c>
      <c r="BJ178" s="22" t="s">
        <v>80</v>
      </c>
      <c r="BK178" s="156">
        <f t="shared" si="49"/>
        <v>0</v>
      </c>
      <c r="BL178" s="22" t="s">
        <v>89</v>
      </c>
      <c r="BM178" s="22" t="s">
        <v>809</v>
      </c>
    </row>
    <row r="179" spans="2:65" s="1" customFormat="1" ht="16.5" customHeight="1">
      <c r="B179" s="123"/>
      <c r="C179" s="149" t="s">
        <v>74</v>
      </c>
      <c r="D179" s="149" t="s">
        <v>181</v>
      </c>
      <c r="E179" s="150" t="s">
        <v>2465</v>
      </c>
      <c r="F179" s="239" t="s">
        <v>2466</v>
      </c>
      <c r="G179" s="239"/>
      <c r="H179" s="239"/>
      <c r="I179" s="239"/>
      <c r="J179" s="151" t="s">
        <v>317</v>
      </c>
      <c r="K179" s="152">
        <v>58</v>
      </c>
      <c r="L179" s="266">
        <v>0</v>
      </c>
      <c r="M179" s="266"/>
      <c r="N179" s="266">
        <f t="shared" si="40"/>
        <v>0</v>
      </c>
      <c r="O179" s="266"/>
      <c r="P179" s="266"/>
      <c r="Q179" s="266"/>
      <c r="R179" s="125"/>
      <c r="T179" s="153" t="s">
        <v>5</v>
      </c>
      <c r="U179" s="44" t="s">
        <v>39</v>
      </c>
      <c r="V179" s="154">
        <v>0</v>
      </c>
      <c r="W179" s="154">
        <f t="shared" si="41"/>
        <v>0</v>
      </c>
      <c r="X179" s="154">
        <v>0</v>
      </c>
      <c r="Y179" s="154">
        <f t="shared" si="42"/>
        <v>0</v>
      </c>
      <c r="Z179" s="154">
        <v>0</v>
      </c>
      <c r="AA179" s="155">
        <f t="shared" si="43"/>
        <v>0</v>
      </c>
      <c r="AR179" s="22" t="s">
        <v>89</v>
      </c>
      <c r="AT179" s="22" t="s">
        <v>181</v>
      </c>
      <c r="AU179" s="22" t="s">
        <v>80</v>
      </c>
      <c r="AY179" s="22" t="s">
        <v>180</v>
      </c>
      <c r="BE179" s="156">
        <f t="shared" si="44"/>
        <v>0</v>
      </c>
      <c r="BF179" s="156">
        <f t="shared" si="45"/>
        <v>0</v>
      </c>
      <c r="BG179" s="156">
        <f t="shared" si="46"/>
        <v>0</v>
      </c>
      <c r="BH179" s="156">
        <f t="shared" si="47"/>
        <v>0</v>
      </c>
      <c r="BI179" s="156">
        <f t="shared" si="48"/>
        <v>0</v>
      </c>
      <c r="BJ179" s="22" t="s">
        <v>80</v>
      </c>
      <c r="BK179" s="156">
        <f t="shared" si="49"/>
        <v>0</v>
      </c>
      <c r="BL179" s="22" t="s">
        <v>89</v>
      </c>
      <c r="BM179" s="22" t="s">
        <v>818</v>
      </c>
    </row>
    <row r="180" spans="2:65" s="1" customFormat="1" ht="16.5" customHeight="1">
      <c r="B180" s="123"/>
      <c r="C180" s="149" t="s">
        <v>74</v>
      </c>
      <c r="D180" s="149" t="s">
        <v>181</v>
      </c>
      <c r="E180" s="150" t="s">
        <v>2505</v>
      </c>
      <c r="F180" s="239" t="s">
        <v>2432</v>
      </c>
      <c r="G180" s="239"/>
      <c r="H180" s="239"/>
      <c r="I180" s="239"/>
      <c r="J180" s="151" t="s">
        <v>862</v>
      </c>
      <c r="K180" s="152">
        <v>0.3</v>
      </c>
      <c r="L180" s="266">
        <v>0</v>
      </c>
      <c r="M180" s="266"/>
      <c r="N180" s="266">
        <f t="shared" si="40"/>
        <v>0</v>
      </c>
      <c r="O180" s="266"/>
      <c r="P180" s="266"/>
      <c r="Q180" s="266"/>
      <c r="R180" s="125"/>
      <c r="T180" s="153" t="s">
        <v>5</v>
      </c>
      <c r="U180" s="44" t="s">
        <v>39</v>
      </c>
      <c r="V180" s="154">
        <v>0</v>
      </c>
      <c r="W180" s="154">
        <f t="shared" si="41"/>
        <v>0</v>
      </c>
      <c r="X180" s="154">
        <v>0</v>
      </c>
      <c r="Y180" s="154">
        <f t="shared" si="42"/>
        <v>0</v>
      </c>
      <c r="Z180" s="154">
        <v>0</v>
      </c>
      <c r="AA180" s="155">
        <f t="shared" si="43"/>
        <v>0</v>
      </c>
      <c r="AR180" s="22" t="s">
        <v>89</v>
      </c>
      <c r="AT180" s="22" t="s">
        <v>181</v>
      </c>
      <c r="AU180" s="22" t="s">
        <v>80</v>
      </c>
      <c r="AY180" s="22" t="s">
        <v>180</v>
      </c>
      <c r="BE180" s="156">
        <f t="shared" si="44"/>
        <v>0</v>
      </c>
      <c r="BF180" s="156">
        <f t="shared" si="45"/>
        <v>0</v>
      </c>
      <c r="BG180" s="156">
        <f t="shared" si="46"/>
        <v>0</v>
      </c>
      <c r="BH180" s="156">
        <f t="shared" si="47"/>
        <v>0</v>
      </c>
      <c r="BI180" s="156">
        <f t="shared" si="48"/>
        <v>0</v>
      </c>
      <c r="BJ180" s="22" t="s">
        <v>80</v>
      </c>
      <c r="BK180" s="156">
        <f t="shared" si="49"/>
        <v>0</v>
      </c>
      <c r="BL180" s="22" t="s">
        <v>89</v>
      </c>
      <c r="BM180" s="22" t="s">
        <v>826</v>
      </c>
    </row>
    <row r="181" spans="2:65" s="1" customFormat="1" ht="25.5" customHeight="1">
      <c r="B181" s="123"/>
      <c r="C181" s="149" t="s">
        <v>74</v>
      </c>
      <c r="D181" s="149" t="s">
        <v>181</v>
      </c>
      <c r="E181" s="150" t="s">
        <v>2506</v>
      </c>
      <c r="F181" s="239" t="s">
        <v>2507</v>
      </c>
      <c r="G181" s="239"/>
      <c r="H181" s="239"/>
      <c r="I181" s="239"/>
      <c r="J181" s="151" t="s">
        <v>789</v>
      </c>
      <c r="K181" s="152">
        <v>300</v>
      </c>
      <c r="L181" s="266">
        <v>0</v>
      </c>
      <c r="M181" s="266"/>
      <c r="N181" s="266">
        <f t="shared" si="40"/>
        <v>0</v>
      </c>
      <c r="O181" s="266"/>
      <c r="P181" s="266"/>
      <c r="Q181" s="266"/>
      <c r="R181" s="125"/>
      <c r="T181" s="153" t="s">
        <v>5</v>
      </c>
      <c r="U181" s="44" t="s">
        <v>39</v>
      </c>
      <c r="V181" s="154">
        <v>0</v>
      </c>
      <c r="W181" s="154">
        <f t="shared" si="41"/>
        <v>0</v>
      </c>
      <c r="X181" s="154">
        <v>0</v>
      </c>
      <c r="Y181" s="154">
        <f t="shared" si="42"/>
        <v>0</v>
      </c>
      <c r="Z181" s="154">
        <v>0</v>
      </c>
      <c r="AA181" s="155">
        <f t="shared" si="43"/>
        <v>0</v>
      </c>
      <c r="AR181" s="22" t="s">
        <v>89</v>
      </c>
      <c r="AT181" s="22" t="s">
        <v>181</v>
      </c>
      <c r="AU181" s="22" t="s">
        <v>80</v>
      </c>
      <c r="AY181" s="22" t="s">
        <v>180</v>
      </c>
      <c r="BE181" s="156">
        <f t="shared" si="44"/>
        <v>0</v>
      </c>
      <c r="BF181" s="156">
        <f t="shared" si="45"/>
        <v>0</v>
      </c>
      <c r="BG181" s="156">
        <f t="shared" si="46"/>
        <v>0</v>
      </c>
      <c r="BH181" s="156">
        <f t="shared" si="47"/>
        <v>0</v>
      </c>
      <c r="BI181" s="156">
        <f t="shared" si="48"/>
        <v>0</v>
      </c>
      <c r="BJ181" s="22" t="s">
        <v>80</v>
      </c>
      <c r="BK181" s="156">
        <f t="shared" si="49"/>
        <v>0</v>
      </c>
      <c r="BL181" s="22" t="s">
        <v>89</v>
      </c>
      <c r="BM181" s="22" t="s">
        <v>836</v>
      </c>
    </row>
    <row r="182" spans="2:65" s="1" customFormat="1" ht="16.5" customHeight="1">
      <c r="B182" s="123"/>
      <c r="C182" s="149" t="s">
        <v>74</v>
      </c>
      <c r="D182" s="149" t="s">
        <v>181</v>
      </c>
      <c r="E182" s="150" t="s">
        <v>2508</v>
      </c>
      <c r="F182" s="239" t="s">
        <v>2509</v>
      </c>
      <c r="G182" s="239"/>
      <c r="H182" s="239"/>
      <c r="I182" s="239"/>
      <c r="J182" s="151" t="s">
        <v>2025</v>
      </c>
      <c r="K182" s="152">
        <v>35</v>
      </c>
      <c r="L182" s="266">
        <v>0</v>
      </c>
      <c r="M182" s="266"/>
      <c r="N182" s="266">
        <f t="shared" si="40"/>
        <v>0</v>
      </c>
      <c r="O182" s="266"/>
      <c r="P182" s="266"/>
      <c r="Q182" s="266"/>
      <c r="R182" s="125"/>
      <c r="T182" s="153" t="s">
        <v>5</v>
      </c>
      <c r="U182" s="194" t="s">
        <v>39</v>
      </c>
      <c r="V182" s="195">
        <v>0</v>
      </c>
      <c r="W182" s="195">
        <f t="shared" si="41"/>
        <v>0</v>
      </c>
      <c r="X182" s="195">
        <v>0</v>
      </c>
      <c r="Y182" s="195">
        <f t="shared" si="42"/>
        <v>0</v>
      </c>
      <c r="Z182" s="195">
        <v>0</v>
      </c>
      <c r="AA182" s="196">
        <f t="shared" si="43"/>
        <v>0</v>
      </c>
      <c r="AR182" s="22" t="s">
        <v>89</v>
      </c>
      <c r="AT182" s="22" t="s">
        <v>181</v>
      </c>
      <c r="AU182" s="22" t="s">
        <v>80</v>
      </c>
      <c r="AY182" s="22" t="s">
        <v>180</v>
      </c>
      <c r="BE182" s="156">
        <f t="shared" si="44"/>
        <v>0</v>
      </c>
      <c r="BF182" s="156">
        <f t="shared" si="45"/>
        <v>0</v>
      </c>
      <c r="BG182" s="156">
        <f t="shared" si="46"/>
        <v>0</v>
      </c>
      <c r="BH182" s="156">
        <f t="shared" si="47"/>
        <v>0</v>
      </c>
      <c r="BI182" s="156">
        <f t="shared" si="48"/>
        <v>0</v>
      </c>
      <c r="BJ182" s="22" t="s">
        <v>80</v>
      </c>
      <c r="BK182" s="156">
        <f t="shared" si="49"/>
        <v>0</v>
      </c>
      <c r="BL182" s="22" t="s">
        <v>89</v>
      </c>
      <c r="BM182" s="22" t="s">
        <v>844</v>
      </c>
    </row>
    <row r="183" spans="2:65" s="1" customFormat="1" ht="6.95" customHeight="1"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1"/>
    </row>
  </sheetData>
  <mergeCells count="238">
    <mergeCell ref="N171:Q171"/>
    <mergeCell ref="N172:Q172"/>
    <mergeCell ref="N173:Q173"/>
    <mergeCell ref="N174:Q174"/>
    <mergeCell ref="N176:Q176"/>
    <mergeCell ref="N177:Q177"/>
    <mergeCell ref="N127:Q127"/>
    <mergeCell ref="N128:Q128"/>
    <mergeCell ref="N131:Q131"/>
    <mergeCell ref="N129:Q129"/>
    <mergeCell ref="N130:Q130"/>
    <mergeCell ref="N132:Q132"/>
    <mergeCell ref="N133:Q133"/>
    <mergeCell ref="N134:Q134"/>
    <mergeCell ref="N135:Q135"/>
    <mergeCell ref="N136:Q136"/>
    <mergeCell ref="N137:Q137"/>
    <mergeCell ref="N138:Q138"/>
    <mergeCell ref="N140:Q140"/>
    <mergeCell ref="N141:Q141"/>
    <mergeCell ref="N139:Q139"/>
    <mergeCell ref="N162:Q162"/>
    <mergeCell ref="N164:Q164"/>
    <mergeCell ref="N163:Q163"/>
    <mergeCell ref="N165:Q165"/>
    <mergeCell ref="N166:Q166"/>
    <mergeCell ref="N167:Q167"/>
    <mergeCell ref="N168:Q168"/>
    <mergeCell ref="N169:Q169"/>
    <mergeCell ref="N170:Q170"/>
    <mergeCell ref="L162:M162"/>
    <mergeCell ref="L163:M163"/>
    <mergeCell ref="L164:M164"/>
    <mergeCell ref="L165:M165"/>
    <mergeCell ref="L166:M166"/>
    <mergeCell ref="L167:M167"/>
    <mergeCell ref="L168:M168"/>
    <mergeCell ref="L169:M169"/>
    <mergeCell ref="L170:M170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F170:I170"/>
    <mergeCell ref="N156:Q156"/>
    <mergeCell ref="N157:Q157"/>
    <mergeCell ref="N158:Q158"/>
    <mergeCell ref="N159:Q159"/>
    <mergeCell ref="N160:Q160"/>
    <mergeCell ref="N149:Q149"/>
    <mergeCell ref="N161:Q161"/>
    <mergeCell ref="F155:I155"/>
    <mergeCell ref="F156:I156"/>
    <mergeCell ref="F157:I157"/>
    <mergeCell ref="F158:I158"/>
    <mergeCell ref="F159:I159"/>
    <mergeCell ref="F160:I160"/>
    <mergeCell ref="L155:M155"/>
    <mergeCell ref="L156:M156"/>
    <mergeCell ref="L157:M157"/>
    <mergeCell ref="L158:M158"/>
    <mergeCell ref="L159:M159"/>
    <mergeCell ref="L160:M160"/>
    <mergeCell ref="N146:Q146"/>
    <mergeCell ref="N147:Q147"/>
    <mergeCell ref="N148:Q148"/>
    <mergeCell ref="N150:Q150"/>
    <mergeCell ref="N151:Q151"/>
    <mergeCell ref="N152:Q152"/>
    <mergeCell ref="N153:Q153"/>
    <mergeCell ref="N154:Q154"/>
    <mergeCell ref="N155:Q155"/>
    <mergeCell ref="F146:I146"/>
    <mergeCell ref="F147:I147"/>
    <mergeCell ref="F148:I148"/>
    <mergeCell ref="F150:I150"/>
    <mergeCell ref="F151:I151"/>
    <mergeCell ref="F152:I152"/>
    <mergeCell ref="F153:I153"/>
    <mergeCell ref="F154:I154"/>
    <mergeCell ref="L136:M136"/>
    <mergeCell ref="L137:M137"/>
    <mergeCell ref="L138:M138"/>
    <mergeCell ref="L140:M140"/>
    <mergeCell ref="L141:M141"/>
    <mergeCell ref="L143:M143"/>
    <mergeCell ref="L144:M144"/>
    <mergeCell ref="L146:M146"/>
    <mergeCell ref="L147:M147"/>
    <mergeCell ref="L148:M148"/>
    <mergeCell ref="L150:M150"/>
    <mergeCell ref="L151:M151"/>
    <mergeCell ref="L152:M152"/>
    <mergeCell ref="L153:M153"/>
    <mergeCell ref="L154:M154"/>
    <mergeCell ref="N144:Q144"/>
    <mergeCell ref="N143:Q143"/>
    <mergeCell ref="N142:Q142"/>
    <mergeCell ref="N145:Q145"/>
    <mergeCell ref="F136:I136"/>
    <mergeCell ref="F137:I137"/>
    <mergeCell ref="F138:I138"/>
    <mergeCell ref="F140:I140"/>
    <mergeCell ref="F141:I141"/>
    <mergeCell ref="F143:I143"/>
    <mergeCell ref="F144:I144"/>
    <mergeCell ref="F128:I128"/>
    <mergeCell ref="F129:I129"/>
    <mergeCell ref="F130:I130"/>
    <mergeCell ref="F131:I131"/>
    <mergeCell ref="F132:I132"/>
    <mergeCell ref="F133:I133"/>
    <mergeCell ref="F134:I134"/>
    <mergeCell ref="F135:I135"/>
    <mergeCell ref="L120:M120"/>
    <mergeCell ref="L125:M125"/>
    <mergeCell ref="L121:M121"/>
    <mergeCell ref="L122:M122"/>
    <mergeCell ref="L123:M123"/>
    <mergeCell ref="L124:M124"/>
    <mergeCell ref="L126:M126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N124:Q124"/>
    <mergeCell ref="N125:Q125"/>
    <mergeCell ref="N126:Q126"/>
    <mergeCell ref="N117:Q117"/>
    <mergeCell ref="N118:Q118"/>
    <mergeCell ref="F120:I120"/>
    <mergeCell ref="F123:I123"/>
    <mergeCell ref="F121:I121"/>
    <mergeCell ref="F122:I122"/>
    <mergeCell ref="F124:I124"/>
    <mergeCell ref="F125:I125"/>
    <mergeCell ref="F126:I126"/>
    <mergeCell ref="F119:I119"/>
    <mergeCell ref="L116:M116"/>
    <mergeCell ref="N116:Q116"/>
    <mergeCell ref="L119:M119"/>
    <mergeCell ref="N119:Q119"/>
    <mergeCell ref="N120:Q120"/>
    <mergeCell ref="N121:Q121"/>
    <mergeCell ref="N122:Q122"/>
    <mergeCell ref="N123:Q123"/>
    <mergeCell ref="N98:Q98"/>
    <mergeCell ref="L100:Q100"/>
    <mergeCell ref="C106:Q106"/>
    <mergeCell ref="F108:P108"/>
    <mergeCell ref="F109:P109"/>
    <mergeCell ref="M111:P111"/>
    <mergeCell ref="M113:Q113"/>
    <mergeCell ref="M114:Q114"/>
    <mergeCell ref="F116:I11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L179:M179"/>
    <mergeCell ref="L180:M180"/>
    <mergeCell ref="L181:M181"/>
    <mergeCell ref="L182:M182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N179:Q179"/>
    <mergeCell ref="N178:Q178"/>
    <mergeCell ref="N180:Q180"/>
    <mergeCell ref="N181:Q181"/>
    <mergeCell ref="N182:Q182"/>
    <mergeCell ref="N175:Q175"/>
    <mergeCell ref="F172:I172"/>
    <mergeCell ref="F171:I171"/>
    <mergeCell ref="F173:I173"/>
    <mergeCell ref="F174:I174"/>
    <mergeCell ref="F176:I176"/>
    <mergeCell ref="F177:I177"/>
    <mergeCell ref="F178:I178"/>
    <mergeCell ref="F179:I179"/>
    <mergeCell ref="F180:I180"/>
    <mergeCell ref="F181:I181"/>
    <mergeCell ref="F182:I182"/>
    <mergeCell ref="L172:M172"/>
    <mergeCell ref="L171:M171"/>
    <mergeCell ref="L173:M173"/>
    <mergeCell ref="L174:M174"/>
    <mergeCell ref="L176:M176"/>
    <mergeCell ref="L177:M177"/>
    <mergeCell ref="L178:M178"/>
  </mergeCells>
  <hyperlinks>
    <hyperlink ref="F1:G1" location="C2" display="1) Krycí list rozpočtu"/>
    <hyperlink ref="H1:K1" location="C86" display="2) Rekapitulace rozpočtu"/>
    <hyperlink ref="L1" location="C11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2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115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2510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N90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ROUND((SUM(BE90:BE91)+SUM(BE109:BE131)), 2)</f>
        <v>0</v>
      </c>
      <c r="I32" s="249"/>
      <c r="J32" s="249"/>
      <c r="K32" s="36"/>
      <c r="L32" s="36"/>
      <c r="M32" s="253">
        <f>ROUND(ROUND((SUM(BE90:BE91)+SUM(BE109:BE131)),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ROUND((SUM(BF90:BF91)+SUM(BF109:BF131)), 2)</f>
        <v>0</v>
      </c>
      <c r="I33" s="249"/>
      <c r="J33" s="249"/>
      <c r="K33" s="36"/>
      <c r="L33" s="36"/>
      <c r="M33" s="253">
        <f>ROUND(ROUND((SUM(BF90:BF91)+SUM(BF109:BF131)),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ROUND((SUM(BG90:BG91)+SUM(BG109:BG131)),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ROUND((SUM(BH90:BH91)+SUM(BH109:BH131)),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ROUND((SUM(BI90:BI91)+SUM(BI109:BI131)),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8 - Kamerový systém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N109</f>
        <v>0</v>
      </c>
      <c r="O88" s="258"/>
      <c r="P88" s="258"/>
      <c r="Q88" s="258"/>
      <c r="R88" s="37"/>
      <c r="AU88" s="22" t="s">
        <v>137</v>
      </c>
    </row>
    <row r="89" spans="2:47" s="1" customFormat="1" ht="21.75" customHeight="1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2:47" s="1" customFormat="1" ht="29.25" customHeight="1">
      <c r="B90" s="35"/>
      <c r="C90" s="112" t="s">
        <v>164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58">
        <v>0</v>
      </c>
      <c r="O90" s="263"/>
      <c r="P90" s="263"/>
      <c r="Q90" s="263"/>
      <c r="R90" s="37"/>
      <c r="T90" s="121"/>
      <c r="U90" s="122" t="s">
        <v>38</v>
      </c>
    </row>
    <row r="91" spans="2:47" s="1" customFormat="1" ht="18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</row>
    <row r="92" spans="2:47" s="1" customFormat="1" ht="29.25" customHeight="1">
      <c r="B92" s="35"/>
      <c r="C92" s="103" t="s">
        <v>122</v>
      </c>
      <c r="D92" s="104"/>
      <c r="E92" s="104"/>
      <c r="F92" s="104"/>
      <c r="G92" s="104"/>
      <c r="H92" s="104"/>
      <c r="I92" s="104"/>
      <c r="J92" s="104"/>
      <c r="K92" s="104"/>
      <c r="L92" s="212">
        <f>ROUND(SUM(N88+N90),2)</f>
        <v>0</v>
      </c>
      <c r="M92" s="212"/>
      <c r="N92" s="212"/>
      <c r="O92" s="212"/>
      <c r="P92" s="212"/>
      <c r="Q92" s="212"/>
      <c r="R92" s="37"/>
    </row>
    <row r="93" spans="2:47" s="1" customFormat="1" ht="6.95" customHeight="1"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1"/>
    </row>
    <row r="97" spans="2:65" s="1" customFormat="1" ht="6.95" customHeight="1"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4"/>
    </row>
    <row r="98" spans="2:65" s="1" customFormat="1" ht="36.950000000000003" customHeight="1">
      <c r="B98" s="35"/>
      <c r="C98" s="202" t="s">
        <v>166</v>
      </c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37"/>
    </row>
    <row r="99" spans="2:65" s="1" customFormat="1" ht="6.9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30" customHeight="1">
      <c r="B100" s="35"/>
      <c r="C100" s="32" t="s">
        <v>18</v>
      </c>
      <c r="D100" s="36"/>
      <c r="E100" s="36"/>
      <c r="F100" s="247" t="str">
        <f>F6</f>
        <v>Měnírna Výškovice - Rekonstrukce měnírny Výškovice</v>
      </c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36"/>
      <c r="R100" s="37"/>
    </row>
    <row r="101" spans="2:65" s="1" customFormat="1" ht="36.950000000000003" customHeight="1">
      <c r="B101" s="35"/>
      <c r="C101" s="69" t="s">
        <v>129</v>
      </c>
      <c r="D101" s="36"/>
      <c r="E101" s="36"/>
      <c r="F101" s="231" t="str">
        <f>F7</f>
        <v>PS 8 - Kamerový systém</v>
      </c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36"/>
      <c r="R101" s="37"/>
    </row>
    <row r="102" spans="2:65" s="1" customFormat="1" ht="6.9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18" customHeight="1">
      <c r="B103" s="35"/>
      <c r="C103" s="32" t="s">
        <v>22</v>
      </c>
      <c r="D103" s="36"/>
      <c r="E103" s="36"/>
      <c r="F103" s="30" t="str">
        <f>F9</f>
        <v>Výškovice</v>
      </c>
      <c r="G103" s="36"/>
      <c r="H103" s="36"/>
      <c r="I103" s="36"/>
      <c r="J103" s="36"/>
      <c r="K103" s="32" t="s">
        <v>24</v>
      </c>
      <c r="L103" s="36"/>
      <c r="M103" s="250" t="str">
        <f>IF(O9="","",O9)</f>
        <v>25. 10. 2018</v>
      </c>
      <c r="N103" s="250"/>
      <c r="O103" s="250"/>
      <c r="P103" s="250"/>
      <c r="Q103" s="36"/>
      <c r="R103" s="37"/>
    </row>
    <row r="104" spans="2:65" s="1" customFormat="1" ht="6.95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>
      <c r="B105" s="35"/>
      <c r="C105" s="32" t="s">
        <v>26</v>
      </c>
      <c r="D105" s="36"/>
      <c r="E105" s="36"/>
      <c r="F105" s="30" t="str">
        <f>E12</f>
        <v xml:space="preserve"> </v>
      </c>
      <c r="G105" s="36"/>
      <c r="H105" s="36"/>
      <c r="I105" s="36"/>
      <c r="J105" s="36"/>
      <c r="K105" s="32" t="s">
        <v>31</v>
      </c>
      <c r="L105" s="36"/>
      <c r="M105" s="204" t="str">
        <f>E18</f>
        <v xml:space="preserve"> </v>
      </c>
      <c r="N105" s="204"/>
      <c r="O105" s="204"/>
      <c r="P105" s="204"/>
      <c r="Q105" s="204"/>
      <c r="R105" s="37"/>
    </row>
    <row r="106" spans="2:65" s="1" customFormat="1" ht="14.45" customHeight="1">
      <c r="B106" s="35"/>
      <c r="C106" s="32" t="s">
        <v>30</v>
      </c>
      <c r="D106" s="36"/>
      <c r="E106" s="36"/>
      <c r="F106" s="30" t="str">
        <f>IF(E15="","",E15)</f>
        <v xml:space="preserve"> </v>
      </c>
      <c r="G106" s="36"/>
      <c r="H106" s="36"/>
      <c r="I106" s="36"/>
      <c r="J106" s="36"/>
      <c r="K106" s="32" t="s">
        <v>33</v>
      </c>
      <c r="L106" s="36"/>
      <c r="M106" s="204" t="str">
        <f>E21</f>
        <v xml:space="preserve"> </v>
      </c>
      <c r="N106" s="204"/>
      <c r="O106" s="204"/>
      <c r="P106" s="204"/>
      <c r="Q106" s="204"/>
      <c r="R106" s="37"/>
    </row>
    <row r="107" spans="2:65" s="1" customFormat="1" ht="10.3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8" customFormat="1" ht="29.25" customHeight="1">
      <c r="B108" s="131"/>
      <c r="C108" s="132" t="s">
        <v>167</v>
      </c>
      <c r="D108" s="133" t="s">
        <v>168</v>
      </c>
      <c r="E108" s="133" t="s">
        <v>56</v>
      </c>
      <c r="F108" s="274" t="s">
        <v>169</v>
      </c>
      <c r="G108" s="274"/>
      <c r="H108" s="274"/>
      <c r="I108" s="274"/>
      <c r="J108" s="133" t="s">
        <v>170</v>
      </c>
      <c r="K108" s="133" t="s">
        <v>171</v>
      </c>
      <c r="L108" s="274" t="s">
        <v>172</v>
      </c>
      <c r="M108" s="274"/>
      <c r="N108" s="274" t="s">
        <v>135</v>
      </c>
      <c r="O108" s="274"/>
      <c r="P108" s="274"/>
      <c r="Q108" s="275"/>
      <c r="R108" s="134"/>
      <c r="T108" s="76" t="s">
        <v>173</v>
      </c>
      <c r="U108" s="77" t="s">
        <v>38</v>
      </c>
      <c r="V108" s="77" t="s">
        <v>174</v>
      </c>
      <c r="W108" s="77" t="s">
        <v>175</v>
      </c>
      <c r="X108" s="77" t="s">
        <v>176</v>
      </c>
      <c r="Y108" s="77" t="s">
        <v>177</v>
      </c>
      <c r="Z108" s="77" t="s">
        <v>178</v>
      </c>
      <c r="AA108" s="78" t="s">
        <v>179</v>
      </c>
    </row>
    <row r="109" spans="2:65" s="1" customFormat="1" ht="29.25" customHeight="1">
      <c r="B109" s="35"/>
      <c r="C109" s="80" t="s">
        <v>131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89">
        <f>BK109</f>
        <v>0</v>
      </c>
      <c r="O109" s="290"/>
      <c r="P109" s="290"/>
      <c r="Q109" s="290"/>
      <c r="R109" s="37"/>
      <c r="T109" s="79"/>
      <c r="U109" s="51"/>
      <c r="V109" s="51"/>
      <c r="W109" s="135">
        <f>SUM(W110:W131)</f>
        <v>0</v>
      </c>
      <c r="X109" s="51"/>
      <c r="Y109" s="135">
        <f>SUM(Y110:Y131)</f>
        <v>0</v>
      </c>
      <c r="Z109" s="51"/>
      <c r="AA109" s="136">
        <f>SUM(AA110:AA131)</f>
        <v>0</v>
      </c>
      <c r="AT109" s="22" t="s">
        <v>73</v>
      </c>
      <c r="AU109" s="22" t="s">
        <v>137</v>
      </c>
      <c r="BK109" s="137">
        <f>SUM(BK110:BK131)</f>
        <v>0</v>
      </c>
    </row>
    <row r="110" spans="2:65" s="1" customFormat="1" ht="25.5" customHeight="1">
      <c r="B110" s="123"/>
      <c r="C110" s="149" t="s">
        <v>74</v>
      </c>
      <c r="D110" s="149" t="s">
        <v>181</v>
      </c>
      <c r="E110" s="150" t="s">
        <v>2511</v>
      </c>
      <c r="F110" s="239" t="s">
        <v>2512</v>
      </c>
      <c r="G110" s="239"/>
      <c r="H110" s="239"/>
      <c r="I110" s="239"/>
      <c r="J110" s="151" t="s">
        <v>433</v>
      </c>
      <c r="K110" s="152">
        <v>6</v>
      </c>
      <c r="L110" s="266">
        <v>0</v>
      </c>
      <c r="M110" s="266"/>
      <c r="N110" s="266">
        <f t="shared" ref="N110:N131" si="0">ROUND(L110*K110,2)</f>
        <v>0</v>
      </c>
      <c r="O110" s="266"/>
      <c r="P110" s="266"/>
      <c r="Q110" s="266"/>
      <c r="R110" s="125"/>
      <c r="T110" s="153" t="s">
        <v>5</v>
      </c>
      <c r="U110" s="44" t="s">
        <v>39</v>
      </c>
      <c r="V110" s="154">
        <v>0</v>
      </c>
      <c r="W110" s="154">
        <f t="shared" ref="W110:W131" si="1">V110*K110</f>
        <v>0</v>
      </c>
      <c r="X110" s="154">
        <v>0</v>
      </c>
      <c r="Y110" s="154">
        <f t="shared" ref="Y110:Y131" si="2">X110*K110</f>
        <v>0</v>
      </c>
      <c r="Z110" s="154">
        <v>0</v>
      </c>
      <c r="AA110" s="155">
        <f t="shared" ref="AA110:AA131" si="3">Z110*K110</f>
        <v>0</v>
      </c>
      <c r="AR110" s="22" t="s">
        <v>89</v>
      </c>
      <c r="AT110" s="22" t="s">
        <v>181</v>
      </c>
      <c r="AU110" s="22" t="s">
        <v>74</v>
      </c>
      <c r="AY110" s="22" t="s">
        <v>180</v>
      </c>
      <c r="BE110" s="156">
        <f t="shared" ref="BE110:BE131" si="4">IF(U110="základní",N110,0)</f>
        <v>0</v>
      </c>
      <c r="BF110" s="156">
        <f t="shared" ref="BF110:BF131" si="5">IF(U110="snížená",N110,0)</f>
        <v>0</v>
      </c>
      <c r="BG110" s="156">
        <f t="shared" ref="BG110:BG131" si="6">IF(U110="zákl. přenesená",N110,0)</f>
        <v>0</v>
      </c>
      <c r="BH110" s="156">
        <f t="shared" ref="BH110:BH131" si="7">IF(U110="sníž. přenesená",N110,0)</f>
        <v>0</v>
      </c>
      <c r="BI110" s="156">
        <f t="shared" ref="BI110:BI131" si="8">IF(U110="nulová",N110,0)</f>
        <v>0</v>
      </c>
      <c r="BJ110" s="22" t="s">
        <v>80</v>
      </c>
      <c r="BK110" s="156">
        <f t="shared" ref="BK110:BK131" si="9">ROUND(L110*K110,2)</f>
        <v>0</v>
      </c>
      <c r="BL110" s="22" t="s">
        <v>89</v>
      </c>
      <c r="BM110" s="22" t="s">
        <v>83</v>
      </c>
    </row>
    <row r="111" spans="2:65" s="1" customFormat="1" ht="25.5" customHeight="1">
      <c r="B111" s="123"/>
      <c r="C111" s="149" t="s">
        <v>74</v>
      </c>
      <c r="D111" s="149" t="s">
        <v>181</v>
      </c>
      <c r="E111" s="150" t="s">
        <v>2513</v>
      </c>
      <c r="F111" s="239" t="s">
        <v>2514</v>
      </c>
      <c r="G111" s="239"/>
      <c r="H111" s="239"/>
      <c r="I111" s="239"/>
      <c r="J111" s="151" t="s">
        <v>433</v>
      </c>
      <c r="K111" s="152">
        <v>4</v>
      </c>
      <c r="L111" s="266">
        <v>0</v>
      </c>
      <c r="M111" s="266"/>
      <c r="N111" s="266">
        <f t="shared" si="0"/>
        <v>0</v>
      </c>
      <c r="O111" s="266"/>
      <c r="P111" s="266"/>
      <c r="Q111" s="266"/>
      <c r="R111" s="125"/>
      <c r="T111" s="153" t="s">
        <v>5</v>
      </c>
      <c r="U111" s="44" t="s">
        <v>39</v>
      </c>
      <c r="V111" s="154">
        <v>0</v>
      </c>
      <c r="W111" s="154">
        <f t="shared" si="1"/>
        <v>0</v>
      </c>
      <c r="X111" s="154">
        <v>0</v>
      </c>
      <c r="Y111" s="154">
        <f t="shared" si="2"/>
        <v>0</v>
      </c>
      <c r="Z111" s="154">
        <v>0</v>
      </c>
      <c r="AA111" s="155">
        <f t="shared" si="3"/>
        <v>0</v>
      </c>
      <c r="AR111" s="22" t="s">
        <v>89</v>
      </c>
      <c r="AT111" s="22" t="s">
        <v>181</v>
      </c>
      <c r="AU111" s="22" t="s">
        <v>74</v>
      </c>
      <c r="AY111" s="22" t="s">
        <v>180</v>
      </c>
      <c r="BE111" s="156">
        <f t="shared" si="4"/>
        <v>0</v>
      </c>
      <c r="BF111" s="156">
        <f t="shared" si="5"/>
        <v>0</v>
      </c>
      <c r="BG111" s="156">
        <f t="shared" si="6"/>
        <v>0</v>
      </c>
      <c r="BH111" s="156">
        <f t="shared" si="7"/>
        <v>0</v>
      </c>
      <c r="BI111" s="156">
        <f t="shared" si="8"/>
        <v>0</v>
      </c>
      <c r="BJ111" s="22" t="s">
        <v>80</v>
      </c>
      <c r="BK111" s="156">
        <f t="shared" si="9"/>
        <v>0</v>
      </c>
      <c r="BL111" s="22" t="s">
        <v>89</v>
      </c>
      <c r="BM111" s="22" t="s">
        <v>89</v>
      </c>
    </row>
    <row r="112" spans="2:65" s="1" customFormat="1" ht="25.5" customHeight="1">
      <c r="B112" s="123"/>
      <c r="C112" s="149" t="s">
        <v>74</v>
      </c>
      <c r="D112" s="149" t="s">
        <v>181</v>
      </c>
      <c r="E112" s="150" t="s">
        <v>2515</v>
      </c>
      <c r="F112" s="239" t="s">
        <v>2516</v>
      </c>
      <c r="G112" s="239"/>
      <c r="H112" s="239"/>
      <c r="I112" s="239"/>
      <c r="J112" s="151" t="s">
        <v>433</v>
      </c>
      <c r="K112" s="152">
        <v>1</v>
      </c>
      <c r="L112" s="266">
        <v>0</v>
      </c>
      <c r="M112" s="266"/>
      <c r="N112" s="266">
        <f t="shared" si="0"/>
        <v>0</v>
      </c>
      <c r="O112" s="266"/>
      <c r="P112" s="266"/>
      <c r="Q112" s="266"/>
      <c r="R112" s="125"/>
      <c r="T112" s="153" t="s">
        <v>5</v>
      </c>
      <c r="U112" s="44" t="s">
        <v>39</v>
      </c>
      <c r="V112" s="154">
        <v>0</v>
      </c>
      <c r="W112" s="154">
        <f t="shared" si="1"/>
        <v>0</v>
      </c>
      <c r="X112" s="154">
        <v>0</v>
      </c>
      <c r="Y112" s="154">
        <f t="shared" si="2"/>
        <v>0</v>
      </c>
      <c r="Z112" s="154">
        <v>0</v>
      </c>
      <c r="AA112" s="155">
        <f t="shared" si="3"/>
        <v>0</v>
      </c>
      <c r="AR112" s="22" t="s">
        <v>89</v>
      </c>
      <c r="AT112" s="22" t="s">
        <v>181</v>
      </c>
      <c r="AU112" s="22" t="s">
        <v>74</v>
      </c>
      <c r="AY112" s="22" t="s">
        <v>180</v>
      </c>
      <c r="BE112" s="156">
        <f t="shared" si="4"/>
        <v>0</v>
      </c>
      <c r="BF112" s="156">
        <f t="shared" si="5"/>
        <v>0</v>
      </c>
      <c r="BG112" s="156">
        <f t="shared" si="6"/>
        <v>0</v>
      </c>
      <c r="BH112" s="156">
        <f t="shared" si="7"/>
        <v>0</v>
      </c>
      <c r="BI112" s="156">
        <f t="shared" si="8"/>
        <v>0</v>
      </c>
      <c r="BJ112" s="22" t="s">
        <v>80</v>
      </c>
      <c r="BK112" s="156">
        <f t="shared" si="9"/>
        <v>0</v>
      </c>
      <c r="BL112" s="22" t="s">
        <v>89</v>
      </c>
      <c r="BM112" s="22" t="s">
        <v>203</v>
      </c>
    </row>
    <row r="113" spans="2:65" s="1" customFormat="1" ht="25.5" customHeight="1">
      <c r="B113" s="123"/>
      <c r="C113" s="149" t="s">
        <v>74</v>
      </c>
      <c r="D113" s="149" t="s">
        <v>181</v>
      </c>
      <c r="E113" s="150" t="s">
        <v>2517</v>
      </c>
      <c r="F113" s="239" t="s">
        <v>2518</v>
      </c>
      <c r="G113" s="239"/>
      <c r="H113" s="239"/>
      <c r="I113" s="239"/>
      <c r="J113" s="151" t="s">
        <v>433</v>
      </c>
      <c r="K113" s="152">
        <v>1</v>
      </c>
      <c r="L113" s="266">
        <v>0</v>
      </c>
      <c r="M113" s="266"/>
      <c r="N113" s="266">
        <f t="shared" si="0"/>
        <v>0</v>
      </c>
      <c r="O113" s="266"/>
      <c r="P113" s="266"/>
      <c r="Q113" s="266"/>
      <c r="R113" s="125"/>
      <c r="T113" s="153" t="s">
        <v>5</v>
      </c>
      <c r="U113" s="44" t="s">
        <v>39</v>
      </c>
      <c r="V113" s="154">
        <v>0</v>
      </c>
      <c r="W113" s="154">
        <f t="shared" si="1"/>
        <v>0</v>
      </c>
      <c r="X113" s="154">
        <v>0</v>
      </c>
      <c r="Y113" s="154">
        <f t="shared" si="2"/>
        <v>0</v>
      </c>
      <c r="Z113" s="154">
        <v>0</v>
      </c>
      <c r="AA113" s="155">
        <f t="shared" si="3"/>
        <v>0</v>
      </c>
      <c r="AR113" s="22" t="s">
        <v>89</v>
      </c>
      <c r="AT113" s="22" t="s">
        <v>181</v>
      </c>
      <c r="AU113" s="22" t="s">
        <v>74</v>
      </c>
      <c r="AY113" s="22" t="s">
        <v>180</v>
      </c>
      <c r="BE113" s="156">
        <f t="shared" si="4"/>
        <v>0</v>
      </c>
      <c r="BF113" s="156">
        <f t="shared" si="5"/>
        <v>0</v>
      </c>
      <c r="BG113" s="156">
        <f t="shared" si="6"/>
        <v>0</v>
      </c>
      <c r="BH113" s="156">
        <f t="shared" si="7"/>
        <v>0</v>
      </c>
      <c r="BI113" s="156">
        <f t="shared" si="8"/>
        <v>0</v>
      </c>
      <c r="BJ113" s="22" t="s">
        <v>80</v>
      </c>
      <c r="BK113" s="156">
        <f t="shared" si="9"/>
        <v>0</v>
      </c>
      <c r="BL113" s="22" t="s">
        <v>89</v>
      </c>
      <c r="BM113" s="22" t="s">
        <v>219</v>
      </c>
    </row>
    <row r="114" spans="2:65" s="1" customFormat="1" ht="25.5" customHeight="1">
      <c r="B114" s="123"/>
      <c r="C114" s="149" t="s">
        <v>74</v>
      </c>
      <c r="D114" s="149" t="s">
        <v>181</v>
      </c>
      <c r="E114" s="150" t="s">
        <v>2519</v>
      </c>
      <c r="F114" s="239" t="s">
        <v>2520</v>
      </c>
      <c r="G114" s="239"/>
      <c r="H114" s="239"/>
      <c r="I114" s="239"/>
      <c r="J114" s="151" t="s">
        <v>317</v>
      </c>
      <c r="K114" s="152">
        <v>210</v>
      </c>
      <c r="L114" s="266">
        <v>0</v>
      </c>
      <c r="M114" s="266"/>
      <c r="N114" s="266">
        <f t="shared" si="0"/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 t="shared" si="1"/>
        <v>0</v>
      </c>
      <c r="X114" s="154">
        <v>0</v>
      </c>
      <c r="Y114" s="154">
        <f t="shared" si="2"/>
        <v>0</v>
      </c>
      <c r="Z114" s="154">
        <v>0</v>
      </c>
      <c r="AA114" s="155">
        <f t="shared" si="3"/>
        <v>0</v>
      </c>
      <c r="AR114" s="22" t="s">
        <v>89</v>
      </c>
      <c r="AT114" s="22" t="s">
        <v>181</v>
      </c>
      <c r="AU114" s="22" t="s">
        <v>74</v>
      </c>
      <c r="AY114" s="22" t="s">
        <v>180</v>
      </c>
      <c r="BE114" s="156">
        <f t="shared" si="4"/>
        <v>0</v>
      </c>
      <c r="BF114" s="156">
        <f t="shared" si="5"/>
        <v>0</v>
      </c>
      <c r="BG114" s="156">
        <f t="shared" si="6"/>
        <v>0</v>
      </c>
      <c r="BH114" s="156">
        <f t="shared" si="7"/>
        <v>0</v>
      </c>
      <c r="BI114" s="156">
        <f t="shared" si="8"/>
        <v>0</v>
      </c>
      <c r="BJ114" s="22" t="s">
        <v>80</v>
      </c>
      <c r="BK114" s="156">
        <f t="shared" si="9"/>
        <v>0</v>
      </c>
      <c r="BL114" s="22" t="s">
        <v>89</v>
      </c>
      <c r="BM114" s="22" t="s">
        <v>239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2465</v>
      </c>
      <c r="F115" s="239" t="s">
        <v>2466</v>
      </c>
      <c r="G115" s="239"/>
      <c r="H115" s="239"/>
      <c r="I115" s="239"/>
      <c r="J115" s="151" t="s">
        <v>317</v>
      </c>
      <c r="K115" s="152">
        <v>31</v>
      </c>
      <c r="L115" s="266">
        <v>0</v>
      </c>
      <c r="M115" s="266"/>
      <c r="N115" s="266">
        <f t="shared" si="0"/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 t="shared" si="1"/>
        <v>0</v>
      </c>
      <c r="X115" s="154">
        <v>0</v>
      </c>
      <c r="Y115" s="154">
        <f t="shared" si="2"/>
        <v>0</v>
      </c>
      <c r="Z115" s="154">
        <v>0</v>
      </c>
      <c r="AA115" s="155">
        <f t="shared" si="3"/>
        <v>0</v>
      </c>
      <c r="AR115" s="22" t="s">
        <v>89</v>
      </c>
      <c r="AT115" s="22" t="s">
        <v>181</v>
      </c>
      <c r="AU115" s="22" t="s">
        <v>74</v>
      </c>
      <c r="AY115" s="22" t="s">
        <v>180</v>
      </c>
      <c r="BE115" s="156">
        <f t="shared" si="4"/>
        <v>0</v>
      </c>
      <c r="BF115" s="156">
        <f t="shared" si="5"/>
        <v>0</v>
      </c>
      <c r="BG115" s="156">
        <f t="shared" si="6"/>
        <v>0</v>
      </c>
      <c r="BH115" s="156">
        <f t="shared" si="7"/>
        <v>0</v>
      </c>
      <c r="BI115" s="156">
        <f t="shared" si="8"/>
        <v>0</v>
      </c>
      <c r="BJ115" s="22" t="s">
        <v>80</v>
      </c>
      <c r="BK115" s="156">
        <f t="shared" si="9"/>
        <v>0</v>
      </c>
      <c r="BL115" s="22" t="s">
        <v>89</v>
      </c>
      <c r="BM115" s="22" t="s">
        <v>250</v>
      </c>
    </row>
    <row r="116" spans="2:65" s="1" customFormat="1" ht="16.5" customHeight="1">
      <c r="B116" s="123"/>
      <c r="C116" s="149" t="s">
        <v>74</v>
      </c>
      <c r="D116" s="149" t="s">
        <v>181</v>
      </c>
      <c r="E116" s="150" t="s">
        <v>2521</v>
      </c>
      <c r="F116" s="239" t="s">
        <v>2522</v>
      </c>
      <c r="G116" s="239"/>
      <c r="H116" s="239"/>
      <c r="I116" s="239"/>
      <c r="J116" s="151" t="s">
        <v>317</v>
      </c>
      <c r="K116" s="152">
        <v>60</v>
      </c>
      <c r="L116" s="266">
        <v>0</v>
      </c>
      <c r="M116" s="266"/>
      <c r="N116" s="266">
        <f t="shared" si="0"/>
        <v>0</v>
      </c>
      <c r="O116" s="266"/>
      <c r="P116" s="266"/>
      <c r="Q116" s="266"/>
      <c r="R116" s="125"/>
      <c r="T116" s="153" t="s">
        <v>5</v>
      </c>
      <c r="U116" s="44" t="s">
        <v>39</v>
      </c>
      <c r="V116" s="154">
        <v>0</v>
      </c>
      <c r="W116" s="154">
        <f t="shared" si="1"/>
        <v>0</v>
      </c>
      <c r="X116" s="154">
        <v>0</v>
      </c>
      <c r="Y116" s="154">
        <f t="shared" si="2"/>
        <v>0</v>
      </c>
      <c r="Z116" s="154">
        <v>0</v>
      </c>
      <c r="AA116" s="155">
        <f t="shared" si="3"/>
        <v>0</v>
      </c>
      <c r="AR116" s="22" t="s">
        <v>89</v>
      </c>
      <c r="AT116" s="22" t="s">
        <v>181</v>
      </c>
      <c r="AU116" s="22" t="s">
        <v>74</v>
      </c>
      <c r="AY116" s="22" t="s">
        <v>180</v>
      </c>
      <c r="BE116" s="156">
        <f t="shared" si="4"/>
        <v>0</v>
      </c>
      <c r="BF116" s="156">
        <f t="shared" si="5"/>
        <v>0</v>
      </c>
      <c r="BG116" s="156">
        <f t="shared" si="6"/>
        <v>0</v>
      </c>
      <c r="BH116" s="156">
        <f t="shared" si="7"/>
        <v>0</v>
      </c>
      <c r="BI116" s="156">
        <f t="shared" si="8"/>
        <v>0</v>
      </c>
      <c r="BJ116" s="22" t="s">
        <v>80</v>
      </c>
      <c r="BK116" s="156">
        <f t="shared" si="9"/>
        <v>0</v>
      </c>
      <c r="BL116" s="22" t="s">
        <v>89</v>
      </c>
      <c r="BM116" s="22" t="s">
        <v>271</v>
      </c>
    </row>
    <row r="117" spans="2:65" s="1" customFormat="1" ht="16.5" customHeight="1">
      <c r="B117" s="123"/>
      <c r="C117" s="149" t="s">
        <v>74</v>
      </c>
      <c r="D117" s="149" t="s">
        <v>181</v>
      </c>
      <c r="E117" s="150" t="s">
        <v>2523</v>
      </c>
      <c r="F117" s="239" t="s">
        <v>2524</v>
      </c>
      <c r="G117" s="239"/>
      <c r="H117" s="239"/>
      <c r="I117" s="239"/>
      <c r="J117" s="151" t="s">
        <v>317</v>
      </c>
      <c r="K117" s="152">
        <v>150</v>
      </c>
      <c r="L117" s="266">
        <v>0</v>
      </c>
      <c r="M117" s="266"/>
      <c r="N117" s="266">
        <f t="shared" si="0"/>
        <v>0</v>
      </c>
      <c r="O117" s="266"/>
      <c r="P117" s="266"/>
      <c r="Q117" s="266"/>
      <c r="R117" s="125"/>
      <c r="T117" s="153" t="s">
        <v>5</v>
      </c>
      <c r="U117" s="44" t="s">
        <v>39</v>
      </c>
      <c r="V117" s="154">
        <v>0</v>
      </c>
      <c r="W117" s="154">
        <f t="shared" si="1"/>
        <v>0</v>
      </c>
      <c r="X117" s="154">
        <v>0</v>
      </c>
      <c r="Y117" s="154">
        <f t="shared" si="2"/>
        <v>0</v>
      </c>
      <c r="Z117" s="154">
        <v>0</v>
      </c>
      <c r="AA117" s="155">
        <f t="shared" si="3"/>
        <v>0</v>
      </c>
      <c r="AR117" s="22" t="s">
        <v>89</v>
      </c>
      <c r="AT117" s="22" t="s">
        <v>181</v>
      </c>
      <c r="AU117" s="22" t="s">
        <v>74</v>
      </c>
      <c r="AY117" s="22" t="s">
        <v>180</v>
      </c>
      <c r="BE117" s="156">
        <f t="shared" si="4"/>
        <v>0</v>
      </c>
      <c r="BF117" s="156">
        <f t="shared" si="5"/>
        <v>0</v>
      </c>
      <c r="BG117" s="156">
        <f t="shared" si="6"/>
        <v>0</v>
      </c>
      <c r="BH117" s="156">
        <f t="shared" si="7"/>
        <v>0</v>
      </c>
      <c r="BI117" s="156">
        <f t="shared" si="8"/>
        <v>0</v>
      </c>
      <c r="BJ117" s="22" t="s">
        <v>80</v>
      </c>
      <c r="BK117" s="156">
        <f t="shared" si="9"/>
        <v>0</v>
      </c>
      <c r="BL117" s="22" t="s">
        <v>89</v>
      </c>
      <c r="BM117" s="22" t="s">
        <v>278</v>
      </c>
    </row>
    <row r="118" spans="2:65" s="1" customFormat="1" ht="25.5" customHeight="1">
      <c r="B118" s="123"/>
      <c r="C118" s="149" t="s">
        <v>74</v>
      </c>
      <c r="D118" s="149" t="s">
        <v>181</v>
      </c>
      <c r="E118" s="150" t="s">
        <v>2525</v>
      </c>
      <c r="F118" s="239" t="s">
        <v>2526</v>
      </c>
      <c r="G118" s="239"/>
      <c r="H118" s="239"/>
      <c r="I118" s="239"/>
      <c r="J118" s="151" t="s">
        <v>433</v>
      </c>
      <c r="K118" s="152">
        <v>15</v>
      </c>
      <c r="L118" s="266">
        <v>0</v>
      </c>
      <c r="M118" s="266"/>
      <c r="N118" s="266">
        <f t="shared" si="0"/>
        <v>0</v>
      </c>
      <c r="O118" s="266"/>
      <c r="P118" s="266"/>
      <c r="Q118" s="266"/>
      <c r="R118" s="125"/>
      <c r="T118" s="153" t="s">
        <v>5</v>
      </c>
      <c r="U118" s="44" t="s">
        <v>39</v>
      </c>
      <c r="V118" s="154">
        <v>0</v>
      </c>
      <c r="W118" s="154">
        <f t="shared" si="1"/>
        <v>0</v>
      </c>
      <c r="X118" s="154">
        <v>0</v>
      </c>
      <c r="Y118" s="154">
        <f t="shared" si="2"/>
        <v>0</v>
      </c>
      <c r="Z118" s="154">
        <v>0</v>
      </c>
      <c r="AA118" s="155">
        <f t="shared" si="3"/>
        <v>0</v>
      </c>
      <c r="AR118" s="22" t="s">
        <v>89</v>
      </c>
      <c r="AT118" s="22" t="s">
        <v>181</v>
      </c>
      <c r="AU118" s="22" t="s">
        <v>74</v>
      </c>
      <c r="AY118" s="22" t="s">
        <v>180</v>
      </c>
      <c r="BE118" s="156">
        <f t="shared" si="4"/>
        <v>0</v>
      </c>
      <c r="BF118" s="156">
        <f t="shared" si="5"/>
        <v>0</v>
      </c>
      <c r="BG118" s="156">
        <f t="shared" si="6"/>
        <v>0</v>
      </c>
      <c r="BH118" s="156">
        <f t="shared" si="7"/>
        <v>0</v>
      </c>
      <c r="BI118" s="156">
        <f t="shared" si="8"/>
        <v>0</v>
      </c>
      <c r="BJ118" s="22" t="s">
        <v>80</v>
      </c>
      <c r="BK118" s="156">
        <f t="shared" si="9"/>
        <v>0</v>
      </c>
      <c r="BL118" s="22" t="s">
        <v>89</v>
      </c>
      <c r="BM118" s="22" t="s">
        <v>287</v>
      </c>
    </row>
    <row r="119" spans="2:65" s="1" customFormat="1" ht="16.5" customHeight="1">
      <c r="B119" s="123"/>
      <c r="C119" s="149" t="s">
        <v>74</v>
      </c>
      <c r="D119" s="149" t="s">
        <v>181</v>
      </c>
      <c r="E119" s="150" t="s">
        <v>2527</v>
      </c>
      <c r="F119" s="239" t="s">
        <v>2528</v>
      </c>
      <c r="G119" s="239"/>
      <c r="H119" s="239"/>
      <c r="I119" s="239"/>
      <c r="J119" s="151" t="s">
        <v>433</v>
      </c>
      <c r="K119" s="152">
        <v>20</v>
      </c>
      <c r="L119" s="266">
        <v>0</v>
      </c>
      <c r="M119" s="266"/>
      <c r="N119" s="266">
        <f t="shared" si="0"/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 t="shared" si="1"/>
        <v>0</v>
      </c>
      <c r="X119" s="154">
        <v>0</v>
      </c>
      <c r="Y119" s="154">
        <f t="shared" si="2"/>
        <v>0</v>
      </c>
      <c r="Z119" s="154">
        <v>0</v>
      </c>
      <c r="AA119" s="155">
        <f t="shared" si="3"/>
        <v>0</v>
      </c>
      <c r="AR119" s="22" t="s">
        <v>89</v>
      </c>
      <c r="AT119" s="22" t="s">
        <v>181</v>
      </c>
      <c r="AU119" s="22" t="s">
        <v>74</v>
      </c>
      <c r="AY119" s="22" t="s">
        <v>180</v>
      </c>
      <c r="BE119" s="156">
        <f t="shared" si="4"/>
        <v>0</v>
      </c>
      <c r="BF119" s="156">
        <f t="shared" si="5"/>
        <v>0</v>
      </c>
      <c r="BG119" s="156">
        <f t="shared" si="6"/>
        <v>0</v>
      </c>
      <c r="BH119" s="156">
        <f t="shared" si="7"/>
        <v>0</v>
      </c>
      <c r="BI119" s="156">
        <f t="shared" si="8"/>
        <v>0</v>
      </c>
      <c r="BJ119" s="22" t="s">
        <v>80</v>
      </c>
      <c r="BK119" s="156">
        <f t="shared" si="9"/>
        <v>0</v>
      </c>
      <c r="BL119" s="22" t="s">
        <v>89</v>
      </c>
      <c r="BM119" s="22" t="s">
        <v>296</v>
      </c>
    </row>
    <row r="120" spans="2:65" s="1" customFormat="1" ht="25.5" customHeight="1">
      <c r="B120" s="123"/>
      <c r="C120" s="149" t="s">
        <v>74</v>
      </c>
      <c r="D120" s="149" t="s">
        <v>181</v>
      </c>
      <c r="E120" s="150" t="s">
        <v>2529</v>
      </c>
      <c r="F120" s="239" t="s">
        <v>2530</v>
      </c>
      <c r="G120" s="239"/>
      <c r="H120" s="239"/>
      <c r="I120" s="239"/>
      <c r="J120" s="151" t="s">
        <v>433</v>
      </c>
      <c r="K120" s="152">
        <v>1</v>
      </c>
      <c r="L120" s="266">
        <v>0</v>
      </c>
      <c r="M120" s="266"/>
      <c r="N120" s="266">
        <f t="shared" si="0"/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 t="shared" si="1"/>
        <v>0</v>
      </c>
      <c r="X120" s="154">
        <v>0</v>
      </c>
      <c r="Y120" s="154">
        <f t="shared" si="2"/>
        <v>0</v>
      </c>
      <c r="Z120" s="154">
        <v>0</v>
      </c>
      <c r="AA120" s="155">
        <f t="shared" si="3"/>
        <v>0</v>
      </c>
      <c r="AR120" s="22" t="s">
        <v>89</v>
      </c>
      <c r="AT120" s="22" t="s">
        <v>181</v>
      </c>
      <c r="AU120" s="22" t="s">
        <v>74</v>
      </c>
      <c r="AY120" s="22" t="s">
        <v>180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22" t="s">
        <v>80</v>
      </c>
      <c r="BK120" s="156">
        <f t="shared" si="9"/>
        <v>0</v>
      </c>
      <c r="BL120" s="22" t="s">
        <v>89</v>
      </c>
      <c r="BM120" s="22" t="s">
        <v>305</v>
      </c>
    </row>
    <row r="121" spans="2:65" s="1" customFormat="1" ht="25.5" customHeight="1">
      <c r="B121" s="123"/>
      <c r="C121" s="149" t="s">
        <v>74</v>
      </c>
      <c r="D121" s="149" t="s">
        <v>181</v>
      </c>
      <c r="E121" s="150" t="s">
        <v>2531</v>
      </c>
      <c r="F121" s="239" t="s">
        <v>2532</v>
      </c>
      <c r="G121" s="239"/>
      <c r="H121" s="239"/>
      <c r="I121" s="239"/>
      <c r="J121" s="151" t="s">
        <v>433</v>
      </c>
      <c r="K121" s="152">
        <v>1</v>
      </c>
      <c r="L121" s="266">
        <v>0</v>
      </c>
      <c r="M121" s="266"/>
      <c r="N121" s="266">
        <f t="shared" si="0"/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 t="shared" si="1"/>
        <v>0</v>
      </c>
      <c r="X121" s="154">
        <v>0</v>
      </c>
      <c r="Y121" s="154">
        <f t="shared" si="2"/>
        <v>0</v>
      </c>
      <c r="Z121" s="154">
        <v>0</v>
      </c>
      <c r="AA121" s="155">
        <f t="shared" si="3"/>
        <v>0</v>
      </c>
      <c r="AR121" s="22" t="s">
        <v>89</v>
      </c>
      <c r="AT121" s="22" t="s">
        <v>181</v>
      </c>
      <c r="AU121" s="22" t="s">
        <v>74</v>
      </c>
      <c r="AY121" s="22" t="s">
        <v>180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22" t="s">
        <v>80</v>
      </c>
      <c r="BK121" s="156">
        <f t="shared" si="9"/>
        <v>0</v>
      </c>
      <c r="BL121" s="22" t="s">
        <v>89</v>
      </c>
      <c r="BM121" s="22" t="s">
        <v>319</v>
      </c>
    </row>
    <row r="122" spans="2:65" s="1" customFormat="1" ht="25.5" customHeight="1">
      <c r="B122" s="123"/>
      <c r="C122" s="149" t="s">
        <v>74</v>
      </c>
      <c r="D122" s="149" t="s">
        <v>181</v>
      </c>
      <c r="E122" s="150" t="s">
        <v>2533</v>
      </c>
      <c r="F122" s="239" t="s">
        <v>2534</v>
      </c>
      <c r="G122" s="239"/>
      <c r="H122" s="239"/>
      <c r="I122" s="239"/>
      <c r="J122" s="151" t="s">
        <v>433</v>
      </c>
      <c r="K122" s="152">
        <v>1</v>
      </c>
      <c r="L122" s="266">
        <v>0</v>
      </c>
      <c r="M122" s="266"/>
      <c r="N122" s="266">
        <f t="shared" si="0"/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 t="shared" si="1"/>
        <v>0</v>
      </c>
      <c r="X122" s="154">
        <v>0</v>
      </c>
      <c r="Y122" s="154">
        <f t="shared" si="2"/>
        <v>0</v>
      </c>
      <c r="Z122" s="154">
        <v>0</v>
      </c>
      <c r="AA122" s="155">
        <f t="shared" si="3"/>
        <v>0</v>
      </c>
      <c r="AR122" s="22" t="s">
        <v>89</v>
      </c>
      <c r="AT122" s="22" t="s">
        <v>181</v>
      </c>
      <c r="AU122" s="22" t="s">
        <v>74</v>
      </c>
      <c r="AY122" s="22" t="s">
        <v>180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22" t="s">
        <v>80</v>
      </c>
      <c r="BK122" s="156">
        <f t="shared" si="9"/>
        <v>0</v>
      </c>
      <c r="BL122" s="22" t="s">
        <v>89</v>
      </c>
      <c r="BM122" s="22" t="s">
        <v>328</v>
      </c>
    </row>
    <row r="123" spans="2:65" s="1" customFormat="1" ht="16.5" customHeight="1">
      <c r="B123" s="123"/>
      <c r="C123" s="149" t="s">
        <v>74</v>
      </c>
      <c r="D123" s="149" t="s">
        <v>181</v>
      </c>
      <c r="E123" s="150" t="s">
        <v>2535</v>
      </c>
      <c r="F123" s="239" t="s">
        <v>2536</v>
      </c>
      <c r="G123" s="239"/>
      <c r="H123" s="239"/>
      <c r="I123" s="239"/>
      <c r="J123" s="151" t="s">
        <v>433</v>
      </c>
      <c r="K123" s="152">
        <v>1</v>
      </c>
      <c r="L123" s="266">
        <v>0</v>
      </c>
      <c r="M123" s="266"/>
      <c r="N123" s="266">
        <f t="shared" si="0"/>
        <v>0</v>
      </c>
      <c r="O123" s="266"/>
      <c r="P123" s="266"/>
      <c r="Q123" s="266"/>
      <c r="R123" s="125"/>
      <c r="T123" s="153" t="s">
        <v>5</v>
      </c>
      <c r="U123" s="44" t="s">
        <v>39</v>
      </c>
      <c r="V123" s="154">
        <v>0</v>
      </c>
      <c r="W123" s="154">
        <f t="shared" si="1"/>
        <v>0</v>
      </c>
      <c r="X123" s="154">
        <v>0</v>
      </c>
      <c r="Y123" s="154">
        <f t="shared" si="2"/>
        <v>0</v>
      </c>
      <c r="Z123" s="154">
        <v>0</v>
      </c>
      <c r="AA123" s="155">
        <f t="shared" si="3"/>
        <v>0</v>
      </c>
      <c r="AR123" s="22" t="s">
        <v>89</v>
      </c>
      <c r="AT123" s="22" t="s">
        <v>181</v>
      </c>
      <c r="AU123" s="22" t="s">
        <v>74</v>
      </c>
      <c r="AY123" s="22" t="s">
        <v>180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22" t="s">
        <v>80</v>
      </c>
      <c r="BK123" s="156">
        <f t="shared" si="9"/>
        <v>0</v>
      </c>
      <c r="BL123" s="22" t="s">
        <v>89</v>
      </c>
      <c r="BM123" s="22" t="s">
        <v>337</v>
      </c>
    </row>
    <row r="124" spans="2:65" s="1" customFormat="1" ht="25.5" customHeight="1">
      <c r="B124" s="123"/>
      <c r="C124" s="149" t="s">
        <v>74</v>
      </c>
      <c r="D124" s="149" t="s">
        <v>181</v>
      </c>
      <c r="E124" s="150" t="s">
        <v>2537</v>
      </c>
      <c r="F124" s="239" t="s">
        <v>2538</v>
      </c>
      <c r="G124" s="239"/>
      <c r="H124" s="239"/>
      <c r="I124" s="239"/>
      <c r="J124" s="151" t="s">
        <v>433</v>
      </c>
      <c r="K124" s="152">
        <v>1</v>
      </c>
      <c r="L124" s="266">
        <v>0</v>
      </c>
      <c r="M124" s="266"/>
      <c r="N124" s="266">
        <f t="shared" si="0"/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 t="shared" si="1"/>
        <v>0</v>
      </c>
      <c r="X124" s="154">
        <v>0</v>
      </c>
      <c r="Y124" s="154">
        <f t="shared" si="2"/>
        <v>0</v>
      </c>
      <c r="Z124" s="154">
        <v>0</v>
      </c>
      <c r="AA124" s="155">
        <f t="shared" si="3"/>
        <v>0</v>
      </c>
      <c r="AR124" s="22" t="s">
        <v>89</v>
      </c>
      <c r="AT124" s="22" t="s">
        <v>181</v>
      </c>
      <c r="AU124" s="22" t="s">
        <v>74</v>
      </c>
      <c r="AY124" s="22" t="s">
        <v>180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22" t="s">
        <v>80</v>
      </c>
      <c r="BK124" s="156">
        <f t="shared" si="9"/>
        <v>0</v>
      </c>
      <c r="BL124" s="22" t="s">
        <v>89</v>
      </c>
      <c r="BM124" s="22" t="s">
        <v>345</v>
      </c>
    </row>
    <row r="125" spans="2:65" s="1" customFormat="1" ht="25.5" customHeight="1">
      <c r="B125" s="123"/>
      <c r="C125" s="149" t="s">
        <v>74</v>
      </c>
      <c r="D125" s="149" t="s">
        <v>181</v>
      </c>
      <c r="E125" s="150" t="s">
        <v>2539</v>
      </c>
      <c r="F125" s="239" t="s">
        <v>2540</v>
      </c>
      <c r="G125" s="239"/>
      <c r="H125" s="239"/>
      <c r="I125" s="239"/>
      <c r="J125" s="151" t="s">
        <v>433</v>
      </c>
      <c r="K125" s="152">
        <v>1</v>
      </c>
      <c r="L125" s="266">
        <v>0</v>
      </c>
      <c r="M125" s="266"/>
      <c r="N125" s="266">
        <f t="shared" si="0"/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 t="shared" si="1"/>
        <v>0</v>
      </c>
      <c r="X125" s="154">
        <v>0</v>
      </c>
      <c r="Y125" s="154">
        <f t="shared" si="2"/>
        <v>0</v>
      </c>
      <c r="Z125" s="154">
        <v>0</v>
      </c>
      <c r="AA125" s="155">
        <f t="shared" si="3"/>
        <v>0</v>
      </c>
      <c r="AR125" s="22" t="s">
        <v>89</v>
      </c>
      <c r="AT125" s="22" t="s">
        <v>181</v>
      </c>
      <c r="AU125" s="22" t="s">
        <v>74</v>
      </c>
      <c r="AY125" s="22" t="s">
        <v>180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22" t="s">
        <v>80</v>
      </c>
      <c r="BK125" s="156">
        <f t="shared" si="9"/>
        <v>0</v>
      </c>
      <c r="BL125" s="22" t="s">
        <v>89</v>
      </c>
      <c r="BM125" s="22" t="s">
        <v>353</v>
      </c>
    </row>
    <row r="126" spans="2:65" s="1" customFormat="1" ht="16.5" customHeight="1">
      <c r="B126" s="123"/>
      <c r="C126" s="149" t="s">
        <v>74</v>
      </c>
      <c r="D126" s="149" t="s">
        <v>181</v>
      </c>
      <c r="E126" s="150" t="s">
        <v>2541</v>
      </c>
      <c r="F126" s="239" t="s">
        <v>2542</v>
      </c>
      <c r="G126" s="239"/>
      <c r="H126" s="239"/>
      <c r="I126" s="239"/>
      <c r="J126" s="151" t="s">
        <v>433</v>
      </c>
      <c r="K126" s="152">
        <v>1</v>
      </c>
      <c r="L126" s="266">
        <v>0</v>
      </c>
      <c r="M126" s="266"/>
      <c r="N126" s="266">
        <f t="shared" si="0"/>
        <v>0</v>
      </c>
      <c r="O126" s="266"/>
      <c r="P126" s="266"/>
      <c r="Q126" s="266"/>
      <c r="R126" s="125"/>
      <c r="T126" s="153" t="s">
        <v>5</v>
      </c>
      <c r="U126" s="44" t="s">
        <v>39</v>
      </c>
      <c r="V126" s="154">
        <v>0</v>
      </c>
      <c r="W126" s="154">
        <f t="shared" si="1"/>
        <v>0</v>
      </c>
      <c r="X126" s="154">
        <v>0</v>
      </c>
      <c r="Y126" s="154">
        <f t="shared" si="2"/>
        <v>0</v>
      </c>
      <c r="Z126" s="154">
        <v>0</v>
      </c>
      <c r="AA126" s="155">
        <f t="shared" si="3"/>
        <v>0</v>
      </c>
      <c r="AR126" s="22" t="s">
        <v>89</v>
      </c>
      <c r="AT126" s="22" t="s">
        <v>181</v>
      </c>
      <c r="AU126" s="22" t="s">
        <v>74</v>
      </c>
      <c r="AY126" s="22" t="s">
        <v>180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22" t="s">
        <v>80</v>
      </c>
      <c r="BK126" s="156">
        <f t="shared" si="9"/>
        <v>0</v>
      </c>
      <c r="BL126" s="22" t="s">
        <v>89</v>
      </c>
      <c r="BM126" s="22" t="s">
        <v>381</v>
      </c>
    </row>
    <row r="127" spans="2:65" s="1" customFormat="1" ht="25.5" customHeight="1">
      <c r="B127" s="123"/>
      <c r="C127" s="149" t="s">
        <v>74</v>
      </c>
      <c r="D127" s="149" t="s">
        <v>181</v>
      </c>
      <c r="E127" s="150" t="s">
        <v>2543</v>
      </c>
      <c r="F127" s="239" t="s">
        <v>2544</v>
      </c>
      <c r="G127" s="239"/>
      <c r="H127" s="239"/>
      <c r="I127" s="239"/>
      <c r="J127" s="151" t="s">
        <v>433</v>
      </c>
      <c r="K127" s="152">
        <v>12</v>
      </c>
      <c r="L127" s="266">
        <v>0</v>
      </c>
      <c r="M127" s="266"/>
      <c r="N127" s="266">
        <f t="shared" si="0"/>
        <v>0</v>
      </c>
      <c r="O127" s="266"/>
      <c r="P127" s="266"/>
      <c r="Q127" s="266"/>
      <c r="R127" s="125"/>
      <c r="T127" s="153" t="s">
        <v>5</v>
      </c>
      <c r="U127" s="44" t="s">
        <v>39</v>
      </c>
      <c r="V127" s="154">
        <v>0</v>
      </c>
      <c r="W127" s="154">
        <f t="shared" si="1"/>
        <v>0</v>
      </c>
      <c r="X127" s="154">
        <v>0</v>
      </c>
      <c r="Y127" s="154">
        <f t="shared" si="2"/>
        <v>0</v>
      </c>
      <c r="Z127" s="154">
        <v>0</v>
      </c>
      <c r="AA127" s="155">
        <f t="shared" si="3"/>
        <v>0</v>
      </c>
      <c r="AR127" s="22" t="s">
        <v>89</v>
      </c>
      <c r="AT127" s="22" t="s">
        <v>181</v>
      </c>
      <c r="AU127" s="22" t="s">
        <v>74</v>
      </c>
      <c r="AY127" s="22" t="s">
        <v>180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22" t="s">
        <v>80</v>
      </c>
      <c r="BK127" s="156">
        <f t="shared" si="9"/>
        <v>0</v>
      </c>
      <c r="BL127" s="22" t="s">
        <v>89</v>
      </c>
      <c r="BM127" s="22" t="s">
        <v>398</v>
      </c>
    </row>
    <row r="128" spans="2:65" s="1" customFormat="1" ht="16.5" customHeight="1">
      <c r="B128" s="123"/>
      <c r="C128" s="149" t="s">
        <v>74</v>
      </c>
      <c r="D128" s="149" t="s">
        <v>181</v>
      </c>
      <c r="E128" s="150" t="s">
        <v>2545</v>
      </c>
      <c r="F128" s="239" t="s">
        <v>2546</v>
      </c>
      <c r="G128" s="239"/>
      <c r="H128" s="239"/>
      <c r="I128" s="239"/>
      <c r="J128" s="151" t="s">
        <v>433</v>
      </c>
      <c r="K128" s="152">
        <v>12</v>
      </c>
      <c r="L128" s="266">
        <v>0</v>
      </c>
      <c r="M128" s="266"/>
      <c r="N128" s="266">
        <f t="shared" si="0"/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 t="shared" si="1"/>
        <v>0</v>
      </c>
      <c r="X128" s="154">
        <v>0</v>
      </c>
      <c r="Y128" s="154">
        <f t="shared" si="2"/>
        <v>0</v>
      </c>
      <c r="Z128" s="154">
        <v>0</v>
      </c>
      <c r="AA128" s="155">
        <f t="shared" si="3"/>
        <v>0</v>
      </c>
      <c r="AR128" s="22" t="s">
        <v>89</v>
      </c>
      <c r="AT128" s="22" t="s">
        <v>181</v>
      </c>
      <c r="AU128" s="22" t="s">
        <v>74</v>
      </c>
      <c r="AY128" s="22" t="s">
        <v>180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22" t="s">
        <v>80</v>
      </c>
      <c r="BK128" s="156">
        <f t="shared" si="9"/>
        <v>0</v>
      </c>
      <c r="BL128" s="22" t="s">
        <v>89</v>
      </c>
      <c r="BM128" s="22" t="s">
        <v>411</v>
      </c>
    </row>
    <row r="129" spans="2:65" s="1" customFormat="1" ht="16.5" customHeight="1">
      <c r="B129" s="123"/>
      <c r="C129" s="149" t="s">
        <v>74</v>
      </c>
      <c r="D129" s="149" t="s">
        <v>181</v>
      </c>
      <c r="E129" s="150" t="s">
        <v>2547</v>
      </c>
      <c r="F129" s="239" t="s">
        <v>2548</v>
      </c>
      <c r="G129" s="239"/>
      <c r="H129" s="239"/>
      <c r="I129" s="239"/>
      <c r="J129" s="151" t="s">
        <v>206</v>
      </c>
      <c r="K129" s="152">
        <v>0.7</v>
      </c>
      <c r="L129" s="266">
        <v>0</v>
      </c>
      <c r="M129" s="266"/>
      <c r="N129" s="266">
        <f t="shared" si="0"/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 t="shared" si="1"/>
        <v>0</v>
      </c>
      <c r="X129" s="154">
        <v>0</v>
      </c>
      <c r="Y129" s="154">
        <f t="shared" si="2"/>
        <v>0</v>
      </c>
      <c r="Z129" s="154">
        <v>0</v>
      </c>
      <c r="AA129" s="155">
        <f t="shared" si="3"/>
        <v>0</v>
      </c>
      <c r="AR129" s="22" t="s">
        <v>89</v>
      </c>
      <c r="AT129" s="22" t="s">
        <v>181</v>
      </c>
      <c r="AU129" s="22" t="s">
        <v>74</v>
      </c>
      <c r="AY129" s="22" t="s">
        <v>180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22" t="s">
        <v>80</v>
      </c>
      <c r="BK129" s="156">
        <f t="shared" si="9"/>
        <v>0</v>
      </c>
      <c r="BL129" s="22" t="s">
        <v>89</v>
      </c>
      <c r="BM129" s="22" t="s">
        <v>430</v>
      </c>
    </row>
    <row r="130" spans="2:65" s="1" customFormat="1" ht="16.5" customHeight="1">
      <c r="B130" s="123"/>
      <c r="C130" s="149" t="s">
        <v>74</v>
      </c>
      <c r="D130" s="149" t="s">
        <v>181</v>
      </c>
      <c r="E130" s="150" t="s">
        <v>2496</v>
      </c>
      <c r="F130" s="239" t="s">
        <v>2497</v>
      </c>
      <c r="G130" s="239"/>
      <c r="H130" s="239"/>
      <c r="I130" s="239"/>
      <c r="J130" s="151" t="s">
        <v>433</v>
      </c>
      <c r="K130" s="152">
        <v>4</v>
      </c>
      <c r="L130" s="266">
        <v>0</v>
      </c>
      <c r="M130" s="266"/>
      <c r="N130" s="266">
        <f t="shared" si="0"/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 t="shared" si="1"/>
        <v>0</v>
      </c>
      <c r="X130" s="154">
        <v>0</v>
      </c>
      <c r="Y130" s="154">
        <f t="shared" si="2"/>
        <v>0</v>
      </c>
      <c r="Z130" s="154">
        <v>0</v>
      </c>
      <c r="AA130" s="155">
        <f t="shared" si="3"/>
        <v>0</v>
      </c>
      <c r="AR130" s="22" t="s">
        <v>89</v>
      </c>
      <c r="AT130" s="22" t="s">
        <v>181</v>
      </c>
      <c r="AU130" s="22" t="s">
        <v>74</v>
      </c>
      <c r="AY130" s="22" t="s">
        <v>180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22" t="s">
        <v>80</v>
      </c>
      <c r="BK130" s="156">
        <f t="shared" si="9"/>
        <v>0</v>
      </c>
      <c r="BL130" s="22" t="s">
        <v>89</v>
      </c>
      <c r="BM130" s="22" t="s">
        <v>446</v>
      </c>
    </row>
    <row r="131" spans="2:65" s="1" customFormat="1" ht="16.5" customHeight="1">
      <c r="B131" s="123"/>
      <c r="C131" s="149" t="s">
        <v>74</v>
      </c>
      <c r="D131" s="149" t="s">
        <v>181</v>
      </c>
      <c r="E131" s="150" t="s">
        <v>2549</v>
      </c>
      <c r="F131" s="239" t="s">
        <v>2432</v>
      </c>
      <c r="G131" s="239"/>
      <c r="H131" s="239"/>
      <c r="I131" s="239"/>
      <c r="J131" s="151" t="s">
        <v>862</v>
      </c>
      <c r="K131" s="152">
        <v>0.04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25"/>
      <c r="T131" s="153" t="s">
        <v>5</v>
      </c>
      <c r="U131" s="194" t="s">
        <v>39</v>
      </c>
      <c r="V131" s="195">
        <v>0</v>
      </c>
      <c r="W131" s="195">
        <f t="shared" si="1"/>
        <v>0</v>
      </c>
      <c r="X131" s="195">
        <v>0</v>
      </c>
      <c r="Y131" s="195">
        <f t="shared" si="2"/>
        <v>0</v>
      </c>
      <c r="Z131" s="195">
        <v>0</v>
      </c>
      <c r="AA131" s="196">
        <f t="shared" si="3"/>
        <v>0</v>
      </c>
      <c r="AR131" s="22" t="s">
        <v>89</v>
      </c>
      <c r="AT131" s="22" t="s">
        <v>181</v>
      </c>
      <c r="AU131" s="22" t="s">
        <v>74</v>
      </c>
      <c r="AY131" s="22" t="s">
        <v>180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22" t="s">
        <v>80</v>
      </c>
      <c r="BK131" s="156">
        <f t="shared" si="9"/>
        <v>0</v>
      </c>
      <c r="BL131" s="22" t="s">
        <v>89</v>
      </c>
      <c r="BM131" s="22" t="s">
        <v>457</v>
      </c>
    </row>
    <row r="132" spans="2:65" s="1" customFormat="1" ht="6.95" customHeight="1">
      <c r="B132" s="59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1"/>
    </row>
  </sheetData>
  <mergeCells count="117">
    <mergeCell ref="F121:I121"/>
    <mergeCell ref="F122:I122"/>
    <mergeCell ref="F123:I123"/>
    <mergeCell ref="L108:M108"/>
    <mergeCell ref="L115:M115"/>
    <mergeCell ref="L110:M110"/>
    <mergeCell ref="L111:M111"/>
    <mergeCell ref="L112:M112"/>
    <mergeCell ref="L113:M113"/>
    <mergeCell ref="L114:M114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N119:Q119"/>
    <mergeCell ref="N120:Q120"/>
    <mergeCell ref="N109:Q109"/>
    <mergeCell ref="F108:I108"/>
    <mergeCell ref="F113:I113"/>
    <mergeCell ref="F110:I110"/>
    <mergeCell ref="F111:I111"/>
    <mergeCell ref="F112:I112"/>
    <mergeCell ref="F114:I114"/>
    <mergeCell ref="F115:I115"/>
    <mergeCell ref="F116:I116"/>
    <mergeCell ref="F117:I117"/>
    <mergeCell ref="F118:I118"/>
    <mergeCell ref="F119:I119"/>
    <mergeCell ref="F120:I120"/>
    <mergeCell ref="N110:Q110"/>
    <mergeCell ref="N111:Q111"/>
    <mergeCell ref="N112:Q112"/>
    <mergeCell ref="N113:Q113"/>
    <mergeCell ref="N114:Q114"/>
    <mergeCell ref="N115:Q115"/>
    <mergeCell ref="N116:Q116"/>
    <mergeCell ref="N117:Q117"/>
    <mergeCell ref="N118:Q118"/>
    <mergeCell ref="F101:P101"/>
    <mergeCell ref="L125:M125"/>
    <mergeCell ref="L124:M124"/>
    <mergeCell ref="L126:M126"/>
    <mergeCell ref="L127:M127"/>
    <mergeCell ref="L128:M128"/>
    <mergeCell ref="L129:M129"/>
    <mergeCell ref="L130:M130"/>
    <mergeCell ref="L131:M131"/>
    <mergeCell ref="N122:Q122"/>
    <mergeCell ref="N121:Q121"/>
    <mergeCell ref="N123:Q123"/>
    <mergeCell ref="N124:Q124"/>
    <mergeCell ref="N125:Q125"/>
    <mergeCell ref="N126:Q126"/>
    <mergeCell ref="N127:Q127"/>
    <mergeCell ref="N128:Q128"/>
    <mergeCell ref="N129:Q129"/>
    <mergeCell ref="N130:Q130"/>
    <mergeCell ref="N131:Q131"/>
    <mergeCell ref="M103:P103"/>
    <mergeCell ref="M106:Q106"/>
    <mergeCell ref="M105:Q105"/>
    <mergeCell ref="N108:Q108"/>
    <mergeCell ref="M83:Q83"/>
    <mergeCell ref="M84:Q84"/>
    <mergeCell ref="C86:G86"/>
    <mergeCell ref="N86:Q86"/>
    <mergeCell ref="N88:Q88"/>
    <mergeCell ref="N90:Q90"/>
    <mergeCell ref="L92:Q92"/>
    <mergeCell ref="C98:Q98"/>
    <mergeCell ref="F100:P100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F125:I125"/>
    <mergeCell ref="F124:I124"/>
    <mergeCell ref="F126:I126"/>
    <mergeCell ref="F127:I127"/>
    <mergeCell ref="F128:I128"/>
    <mergeCell ref="F129:I129"/>
    <mergeCell ref="F130:I130"/>
    <mergeCell ref="F131:I131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</mergeCells>
  <hyperlinks>
    <hyperlink ref="F1:G1" location="C2" display="1) Krycí list rozpočtu"/>
    <hyperlink ref="H1:K1" location="C86" display="2) Rekapitulace rozpočtu"/>
    <hyperlink ref="L1" location="C108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118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2550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N91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ROUND((SUM(BE91:BE92)+SUM(BE110:BE120)), 2)</f>
        <v>0</v>
      </c>
      <c r="I32" s="249"/>
      <c r="J32" s="249"/>
      <c r="K32" s="36"/>
      <c r="L32" s="36"/>
      <c r="M32" s="253">
        <f>ROUND(ROUND((SUM(BE91:BE92)+SUM(BE110:BE120)),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ROUND((SUM(BF91:BF92)+SUM(BF110:BF120)), 2)</f>
        <v>0</v>
      </c>
      <c r="I33" s="249"/>
      <c r="J33" s="249"/>
      <c r="K33" s="36"/>
      <c r="L33" s="36"/>
      <c r="M33" s="253">
        <f>ROUND(ROUND((SUM(BF91:BF92)+SUM(BF110:BF120)),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ROUND((SUM(BG91:BG92)+SUM(BG110:BG120)),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ROUND((SUM(BH91:BH92)+SUM(BH110:BH120)),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ROUND((SUM(BI91:BI92)+SUM(BI110:BI120)),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VRN - Vedlejší rozpočtové náklady PS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N110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2551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N111</f>
        <v>0</v>
      </c>
      <c r="O89" s="260"/>
      <c r="P89" s="260"/>
      <c r="Q89" s="260"/>
      <c r="R89" s="116"/>
    </row>
    <row r="90" spans="2:47" s="1" customFormat="1" ht="21.75" customHeight="1"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7"/>
    </row>
    <row r="91" spans="2:47" s="1" customFormat="1" ht="29.25" customHeight="1">
      <c r="B91" s="35"/>
      <c r="C91" s="112" t="s">
        <v>164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58">
        <v>0</v>
      </c>
      <c r="O91" s="263"/>
      <c r="P91" s="263"/>
      <c r="Q91" s="263"/>
      <c r="R91" s="37"/>
      <c r="T91" s="121"/>
      <c r="U91" s="122" t="s">
        <v>38</v>
      </c>
    </row>
    <row r="92" spans="2:47" s="1" customFormat="1" ht="18" customHeight="1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</row>
    <row r="93" spans="2:47" s="1" customFormat="1" ht="29.25" customHeight="1">
      <c r="B93" s="35"/>
      <c r="C93" s="103" t="s">
        <v>122</v>
      </c>
      <c r="D93" s="104"/>
      <c r="E93" s="104"/>
      <c r="F93" s="104"/>
      <c r="G93" s="104"/>
      <c r="H93" s="104"/>
      <c r="I93" s="104"/>
      <c r="J93" s="104"/>
      <c r="K93" s="104"/>
      <c r="L93" s="212">
        <f>ROUND(SUM(N88+N91),2)</f>
        <v>0</v>
      </c>
      <c r="M93" s="212"/>
      <c r="N93" s="212"/>
      <c r="O93" s="212"/>
      <c r="P93" s="212"/>
      <c r="Q93" s="212"/>
      <c r="R93" s="37"/>
    </row>
    <row r="94" spans="2:47" s="1" customFormat="1" ht="6.95" customHeight="1">
      <c r="B94" s="59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1"/>
    </row>
    <row r="98" spans="2:65" s="1" customFormat="1" ht="6.95" customHeight="1"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4"/>
    </row>
    <row r="99" spans="2:65" s="1" customFormat="1" ht="36.950000000000003" customHeight="1">
      <c r="B99" s="35"/>
      <c r="C99" s="202" t="s">
        <v>166</v>
      </c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37"/>
    </row>
    <row r="100" spans="2:65" s="1" customFormat="1" ht="6.95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65" s="1" customFormat="1" ht="30" customHeight="1">
      <c r="B101" s="35"/>
      <c r="C101" s="32" t="s">
        <v>18</v>
      </c>
      <c r="D101" s="36"/>
      <c r="E101" s="36"/>
      <c r="F101" s="247" t="str">
        <f>F6</f>
        <v>Měnírna Výškovice - Rekonstrukce měnírny Výškovice</v>
      </c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36"/>
      <c r="R101" s="37"/>
    </row>
    <row r="102" spans="2:65" s="1" customFormat="1" ht="36.950000000000003" customHeight="1">
      <c r="B102" s="35"/>
      <c r="C102" s="69" t="s">
        <v>129</v>
      </c>
      <c r="D102" s="36"/>
      <c r="E102" s="36"/>
      <c r="F102" s="231" t="str">
        <f>F7</f>
        <v>VRN - Vedlejší rozpočtové náklady PS</v>
      </c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36"/>
      <c r="R102" s="37"/>
    </row>
    <row r="103" spans="2:65" s="1" customFormat="1" ht="6.95" customHeigh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65" s="1" customFormat="1" ht="18" customHeight="1">
      <c r="B104" s="35"/>
      <c r="C104" s="32" t="s">
        <v>22</v>
      </c>
      <c r="D104" s="36"/>
      <c r="E104" s="36"/>
      <c r="F104" s="30" t="str">
        <f>F9</f>
        <v>Výškovice</v>
      </c>
      <c r="G104" s="36"/>
      <c r="H104" s="36"/>
      <c r="I104" s="36"/>
      <c r="J104" s="36"/>
      <c r="K104" s="32" t="s">
        <v>24</v>
      </c>
      <c r="L104" s="36"/>
      <c r="M104" s="250" t="str">
        <f>IF(O9="","",O9)</f>
        <v>25. 10. 2018</v>
      </c>
      <c r="N104" s="250"/>
      <c r="O104" s="250"/>
      <c r="P104" s="250"/>
      <c r="Q104" s="36"/>
      <c r="R104" s="37"/>
    </row>
    <row r="105" spans="2:65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65" s="1" customFormat="1">
      <c r="B106" s="35"/>
      <c r="C106" s="32" t="s">
        <v>26</v>
      </c>
      <c r="D106" s="36"/>
      <c r="E106" s="36"/>
      <c r="F106" s="30" t="str">
        <f>E12</f>
        <v xml:space="preserve"> </v>
      </c>
      <c r="G106" s="36"/>
      <c r="H106" s="36"/>
      <c r="I106" s="36"/>
      <c r="J106" s="36"/>
      <c r="K106" s="32" t="s">
        <v>31</v>
      </c>
      <c r="L106" s="36"/>
      <c r="M106" s="204" t="str">
        <f>E18</f>
        <v xml:space="preserve"> </v>
      </c>
      <c r="N106" s="204"/>
      <c r="O106" s="204"/>
      <c r="P106" s="204"/>
      <c r="Q106" s="204"/>
      <c r="R106" s="37"/>
    </row>
    <row r="107" spans="2:65" s="1" customFormat="1" ht="14.45" customHeight="1">
      <c r="B107" s="35"/>
      <c r="C107" s="32" t="s">
        <v>30</v>
      </c>
      <c r="D107" s="36"/>
      <c r="E107" s="36"/>
      <c r="F107" s="30" t="str">
        <f>IF(E15="","",E15)</f>
        <v xml:space="preserve"> </v>
      </c>
      <c r="G107" s="36"/>
      <c r="H107" s="36"/>
      <c r="I107" s="36"/>
      <c r="J107" s="36"/>
      <c r="K107" s="32" t="s">
        <v>33</v>
      </c>
      <c r="L107" s="36"/>
      <c r="M107" s="204" t="str">
        <f>E21</f>
        <v xml:space="preserve"> </v>
      </c>
      <c r="N107" s="204"/>
      <c r="O107" s="204"/>
      <c r="P107" s="204"/>
      <c r="Q107" s="204"/>
      <c r="R107" s="37"/>
    </row>
    <row r="108" spans="2:65" s="1" customFormat="1" ht="10.3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8" customFormat="1" ht="29.25" customHeight="1">
      <c r="B109" s="131"/>
      <c r="C109" s="132" t="s">
        <v>167</v>
      </c>
      <c r="D109" s="133" t="s">
        <v>168</v>
      </c>
      <c r="E109" s="133" t="s">
        <v>56</v>
      </c>
      <c r="F109" s="274" t="s">
        <v>169</v>
      </c>
      <c r="G109" s="274"/>
      <c r="H109" s="274"/>
      <c r="I109" s="274"/>
      <c r="J109" s="133" t="s">
        <v>170</v>
      </c>
      <c r="K109" s="133" t="s">
        <v>171</v>
      </c>
      <c r="L109" s="274" t="s">
        <v>172</v>
      </c>
      <c r="M109" s="274"/>
      <c r="N109" s="274" t="s">
        <v>135</v>
      </c>
      <c r="O109" s="274"/>
      <c r="P109" s="274"/>
      <c r="Q109" s="275"/>
      <c r="R109" s="134"/>
      <c r="T109" s="76" t="s">
        <v>173</v>
      </c>
      <c r="U109" s="77" t="s">
        <v>38</v>
      </c>
      <c r="V109" s="77" t="s">
        <v>174</v>
      </c>
      <c r="W109" s="77" t="s">
        <v>175</v>
      </c>
      <c r="X109" s="77" t="s">
        <v>176</v>
      </c>
      <c r="Y109" s="77" t="s">
        <v>177</v>
      </c>
      <c r="Z109" s="77" t="s">
        <v>178</v>
      </c>
      <c r="AA109" s="78" t="s">
        <v>179</v>
      </c>
    </row>
    <row r="110" spans="2:65" s="1" customFormat="1" ht="29.25" customHeight="1">
      <c r="B110" s="35"/>
      <c r="C110" s="80" t="s">
        <v>131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76">
        <f>BK110</f>
        <v>0</v>
      </c>
      <c r="O110" s="277"/>
      <c r="P110" s="277"/>
      <c r="Q110" s="277"/>
      <c r="R110" s="37"/>
      <c r="T110" s="79"/>
      <c r="U110" s="51"/>
      <c r="V110" s="51"/>
      <c r="W110" s="135">
        <f>W111</f>
        <v>0</v>
      </c>
      <c r="X110" s="51"/>
      <c r="Y110" s="135">
        <f>Y111</f>
        <v>0</v>
      </c>
      <c r="Z110" s="51"/>
      <c r="AA110" s="136">
        <f>AA111</f>
        <v>0</v>
      </c>
      <c r="AT110" s="22" t="s">
        <v>73</v>
      </c>
      <c r="AU110" s="22" t="s">
        <v>137</v>
      </c>
      <c r="BK110" s="137">
        <f>BK111</f>
        <v>0</v>
      </c>
    </row>
    <row r="111" spans="2:65" s="9" customFormat="1" ht="37.35" customHeight="1">
      <c r="B111" s="138"/>
      <c r="C111" s="139"/>
      <c r="D111" s="140" t="s">
        <v>2551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287">
        <f>BK111</f>
        <v>0</v>
      </c>
      <c r="O111" s="288"/>
      <c r="P111" s="288"/>
      <c r="Q111" s="288"/>
      <c r="R111" s="141"/>
      <c r="T111" s="142"/>
      <c r="U111" s="139"/>
      <c r="V111" s="139"/>
      <c r="W111" s="143">
        <f>SUM(W112:W120)</f>
        <v>0</v>
      </c>
      <c r="X111" s="139"/>
      <c r="Y111" s="143">
        <f>SUM(Y112:Y120)</f>
        <v>0</v>
      </c>
      <c r="Z111" s="139"/>
      <c r="AA111" s="144">
        <f>SUM(AA112:AA120)</f>
        <v>0</v>
      </c>
      <c r="AR111" s="145" t="s">
        <v>80</v>
      </c>
      <c r="AT111" s="146" t="s">
        <v>73</v>
      </c>
      <c r="AU111" s="146" t="s">
        <v>74</v>
      </c>
      <c r="AY111" s="145" t="s">
        <v>180</v>
      </c>
      <c r="BK111" s="147">
        <f>SUM(BK112:BK120)</f>
        <v>0</v>
      </c>
    </row>
    <row r="112" spans="2:65" s="1" customFormat="1" ht="16.5" customHeight="1">
      <c r="B112" s="123"/>
      <c r="C112" s="149" t="s">
        <v>74</v>
      </c>
      <c r="D112" s="149" t="s">
        <v>181</v>
      </c>
      <c r="E112" s="150" t="s">
        <v>1870</v>
      </c>
      <c r="F112" s="239" t="s">
        <v>2552</v>
      </c>
      <c r="G112" s="239"/>
      <c r="H112" s="239"/>
      <c r="I112" s="239"/>
      <c r="J112" s="151" t="s">
        <v>1905</v>
      </c>
      <c r="K112" s="152">
        <v>1</v>
      </c>
      <c r="L112" s="266">
        <v>0</v>
      </c>
      <c r="M112" s="266"/>
      <c r="N112" s="266">
        <f t="shared" ref="N112:N120" si="0">ROUND(L112*K112,2)</f>
        <v>0</v>
      </c>
      <c r="O112" s="266"/>
      <c r="P112" s="266"/>
      <c r="Q112" s="266"/>
      <c r="R112" s="125"/>
      <c r="T112" s="153" t="s">
        <v>5</v>
      </c>
      <c r="U112" s="44" t="s">
        <v>39</v>
      </c>
      <c r="V112" s="154">
        <v>0</v>
      </c>
      <c r="W112" s="154">
        <f t="shared" ref="W112:W120" si="1">V112*K112</f>
        <v>0</v>
      </c>
      <c r="X112" s="154">
        <v>0</v>
      </c>
      <c r="Y112" s="154">
        <f t="shared" ref="Y112:Y120" si="2">X112*K112</f>
        <v>0</v>
      </c>
      <c r="Z112" s="154">
        <v>0</v>
      </c>
      <c r="AA112" s="155">
        <f t="shared" ref="AA112:AA120" si="3">Z112*K112</f>
        <v>0</v>
      </c>
      <c r="AR112" s="22" t="s">
        <v>89</v>
      </c>
      <c r="AT112" s="22" t="s">
        <v>181</v>
      </c>
      <c r="AU112" s="22" t="s">
        <v>80</v>
      </c>
      <c r="AY112" s="22" t="s">
        <v>180</v>
      </c>
      <c r="BE112" s="156">
        <f t="shared" ref="BE112:BE120" si="4">IF(U112="základní",N112,0)</f>
        <v>0</v>
      </c>
      <c r="BF112" s="156">
        <f t="shared" ref="BF112:BF120" si="5">IF(U112="snížená",N112,0)</f>
        <v>0</v>
      </c>
      <c r="BG112" s="156">
        <f t="shared" ref="BG112:BG120" si="6">IF(U112="zákl. přenesená",N112,0)</f>
        <v>0</v>
      </c>
      <c r="BH112" s="156">
        <f t="shared" ref="BH112:BH120" si="7">IF(U112="sníž. přenesená",N112,0)</f>
        <v>0</v>
      </c>
      <c r="BI112" s="156">
        <f t="shared" ref="BI112:BI120" si="8">IF(U112="nulová",N112,0)</f>
        <v>0</v>
      </c>
      <c r="BJ112" s="22" t="s">
        <v>80</v>
      </c>
      <c r="BK112" s="156">
        <f t="shared" ref="BK112:BK120" si="9">ROUND(L112*K112,2)</f>
        <v>0</v>
      </c>
      <c r="BL112" s="22" t="s">
        <v>89</v>
      </c>
      <c r="BM112" s="22" t="s">
        <v>83</v>
      </c>
    </row>
    <row r="113" spans="2:65" s="1" customFormat="1" ht="16.5" customHeight="1">
      <c r="B113" s="123"/>
      <c r="C113" s="149" t="s">
        <v>74</v>
      </c>
      <c r="D113" s="149" t="s">
        <v>181</v>
      </c>
      <c r="E113" s="150" t="s">
        <v>1903</v>
      </c>
      <c r="F113" s="239" t="s">
        <v>2553</v>
      </c>
      <c r="G113" s="239"/>
      <c r="H113" s="239"/>
      <c r="I113" s="239"/>
      <c r="J113" s="151" t="s">
        <v>789</v>
      </c>
      <c r="K113" s="152">
        <v>240</v>
      </c>
      <c r="L113" s="266">
        <v>0</v>
      </c>
      <c r="M113" s="266"/>
      <c r="N113" s="266">
        <f t="shared" si="0"/>
        <v>0</v>
      </c>
      <c r="O113" s="266"/>
      <c r="P113" s="266"/>
      <c r="Q113" s="266"/>
      <c r="R113" s="125"/>
      <c r="T113" s="153" t="s">
        <v>5</v>
      </c>
      <c r="U113" s="44" t="s">
        <v>39</v>
      </c>
      <c r="V113" s="154">
        <v>0</v>
      </c>
      <c r="W113" s="154">
        <f t="shared" si="1"/>
        <v>0</v>
      </c>
      <c r="X113" s="154">
        <v>0</v>
      </c>
      <c r="Y113" s="154">
        <f t="shared" si="2"/>
        <v>0</v>
      </c>
      <c r="Z113" s="154">
        <v>0</v>
      </c>
      <c r="AA113" s="155">
        <f t="shared" si="3"/>
        <v>0</v>
      </c>
      <c r="AR113" s="22" t="s">
        <v>89</v>
      </c>
      <c r="AT113" s="22" t="s">
        <v>181</v>
      </c>
      <c r="AU113" s="22" t="s">
        <v>80</v>
      </c>
      <c r="AY113" s="22" t="s">
        <v>180</v>
      </c>
      <c r="BE113" s="156">
        <f t="shared" si="4"/>
        <v>0</v>
      </c>
      <c r="BF113" s="156">
        <f t="shared" si="5"/>
        <v>0</v>
      </c>
      <c r="BG113" s="156">
        <f t="shared" si="6"/>
        <v>0</v>
      </c>
      <c r="BH113" s="156">
        <f t="shared" si="7"/>
        <v>0</v>
      </c>
      <c r="BI113" s="156">
        <f t="shared" si="8"/>
        <v>0</v>
      </c>
      <c r="BJ113" s="22" t="s">
        <v>80</v>
      </c>
      <c r="BK113" s="156">
        <f t="shared" si="9"/>
        <v>0</v>
      </c>
      <c r="BL113" s="22" t="s">
        <v>89</v>
      </c>
      <c r="BM113" s="22" t="s">
        <v>89</v>
      </c>
    </row>
    <row r="114" spans="2:65" s="1" customFormat="1" ht="16.5" customHeight="1">
      <c r="B114" s="123"/>
      <c r="C114" s="149" t="s">
        <v>74</v>
      </c>
      <c r="D114" s="149" t="s">
        <v>181</v>
      </c>
      <c r="E114" s="150" t="s">
        <v>1908</v>
      </c>
      <c r="F114" s="239" t="s">
        <v>2554</v>
      </c>
      <c r="G114" s="239"/>
      <c r="H114" s="239"/>
      <c r="I114" s="239"/>
      <c r="J114" s="151" t="s">
        <v>789</v>
      </c>
      <c r="K114" s="152">
        <v>160</v>
      </c>
      <c r="L114" s="266">
        <v>0</v>
      </c>
      <c r="M114" s="266"/>
      <c r="N114" s="266">
        <f t="shared" si="0"/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 t="shared" si="1"/>
        <v>0</v>
      </c>
      <c r="X114" s="154">
        <v>0</v>
      </c>
      <c r="Y114" s="154">
        <f t="shared" si="2"/>
        <v>0</v>
      </c>
      <c r="Z114" s="154">
        <v>0</v>
      </c>
      <c r="AA114" s="155">
        <f t="shared" si="3"/>
        <v>0</v>
      </c>
      <c r="AR114" s="22" t="s">
        <v>89</v>
      </c>
      <c r="AT114" s="22" t="s">
        <v>181</v>
      </c>
      <c r="AU114" s="22" t="s">
        <v>80</v>
      </c>
      <c r="AY114" s="22" t="s">
        <v>180</v>
      </c>
      <c r="BE114" s="156">
        <f t="shared" si="4"/>
        <v>0</v>
      </c>
      <c r="BF114" s="156">
        <f t="shared" si="5"/>
        <v>0</v>
      </c>
      <c r="BG114" s="156">
        <f t="shared" si="6"/>
        <v>0</v>
      </c>
      <c r="BH114" s="156">
        <f t="shared" si="7"/>
        <v>0</v>
      </c>
      <c r="BI114" s="156">
        <f t="shared" si="8"/>
        <v>0</v>
      </c>
      <c r="BJ114" s="22" t="s">
        <v>80</v>
      </c>
      <c r="BK114" s="156">
        <f t="shared" si="9"/>
        <v>0</v>
      </c>
      <c r="BL114" s="22" t="s">
        <v>89</v>
      </c>
      <c r="BM114" s="22" t="s">
        <v>203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2555</v>
      </c>
      <c r="F115" s="239" t="s">
        <v>2556</v>
      </c>
      <c r="G115" s="239"/>
      <c r="H115" s="239"/>
      <c r="I115" s="239"/>
      <c r="J115" s="151" t="s">
        <v>789</v>
      </c>
      <c r="K115" s="152">
        <v>192</v>
      </c>
      <c r="L115" s="266">
        <v>0</v>
      </c>
      <c r="M115" s="266"/>
      <c r="N115" s="266">
        <f t="shared" si="0"/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 t="shared" si="1"/>
        <v>0</v>
      </c>
      <c r="X115" s="154">
        <v>0</v>
      </c>
      <c r="Y115" s="154">
        <f t="shared" si="2"/>
        <v>0</v>
      </c>
      <c r="Z115" s="154">
        <v>0</v>
      </c>
      <c r="AA115" s="155">
        <f t="shared" si="3"/>
        <v>0</v>
      </c>
      <c r="AR115" s="22" t="s">
        <v>89</v>
      </c>
      <c r="AT115" s="22" t="s">
        <v>181</v>
      </c>
      <c r="AU115" s="22" t="s">
        <v>80</v>
      </c>
      <c r="AY115" s="22" t="s">
        <v>180</v>
      </c>
      <c r="BE115" s="156">
        <f t="shared" si="4"/>
        <v>0</v>
      </c>
      <c r="BF115" s="156">
        <f t="shared" si="5"/>
        <v>0</v>
      </c>
      <c r="BG115" s="156">
        <f t="shared" si="6"/>
        <v>0</v>
      </c>
      <c r="BH115" s="156">
        <f t="shared" si="7"/>
        <v>0</v>
      </c>
      <c r="BI115" s="156">
        <f t="shared" si="8"/>
        <v>0</v>
      </c>
      <c r="BJ115" s="22" t="s">
        <v>80</v>
      </c>
      <c r="BK115" s="156">
        <f t="shared" si="9"/>
        <v>0</v>
      </c>
      <c r="BL115" s="22" t="s">
        <v>89</v>
      </c>
      <c r="BM115" s="22" t="s">
        <v>219</v>
      </c>
    </row>
    <row r="116" spans="2:65" s="1" customFormat="1" ht="25.5" customHeight="1">
      <c r="B116" s="123"/>
      <c r="C116" s="149" t="s">
        <v>74</v>
      </c>
      <c r="D116" s="149" t="s">
        <v>181</v>
      </c>
      <c r="E116" s="150" t="s">
        <v>2557</v>
      </c>
      <c r="F116" s="239" t="s">
        <v>2558</v>
      </c>
      <c r="G116" s="239"/>
      <c r="H116" s="239"/>
      <c r="I116" s="239"/>
      <c r="J116" s="151" t="s">
        <v>1905</v>
      </c>
      <c r="K116" s="152">
        <v>1</v>
      </c>
      <c r="L116" s="266">
        <v>0</v>
      </c>
      <c r="M116" s="266"/>
      <c r="N116" s="266">
        <f t="shared" si="0"/>
        <v>0</v>
      </c>
      <c r="O116" s="266"/>
      <c r="P116" s="266"/>
      <c r="Q116" s="266"/>
      <c r="R116" s="125"/>
      <c r="T116" s="153" t="s">
        <v>5</v>
      </c>
      <c r="U116" s="44" t="s">
        <v>39</v>
      </c>
      <c r="V116" s="154">
        <v>0</v>
      </c>
      <c r="W116" s="154">
        <f t="shared" si="1"/>
        <v>0</v>
      </c>
      <c r="X116" s="154">
        <v>0</v>
      </c>
      <c r="Y116" s="154">
        <f t="shared" si="2"/>
        <v>0</v>
      </c>
      <c r="Z116" s="154">
        <v>0</v>
      </c>
      <c r="AA116" s="155">
        <f t="shared" si="3"/>
        <v>0</v>
      </c>
      <c r="AR116" s="22" t="s">
        <v>89</v>
      </c>
      <c r="AT116" s="22" t="s">
        <v>181</v>
      </c>
      <c r="AU116" s="22" t="s">
        <v>80</v>
      </c>
      <c r="AY116" s="22" t="s">
        <v>180</v>
      </c>
      <c r="BE116" s="156">
        <f t="shared" si="4"/>
        <v>0</v>
      </c>
      <c r="BF116" s="156">
        <f t="shared" si="5"/>
        <v>0</v>
      </c>
      <c r="BG116" s="156">
        <f t="shared" si="6"/>
        <v>0</v>
      </c>
      <c r="BH116" s="156">
        <f t="shared" si="7"/>
        <v>0</v>
      </c>
      <c r="BI116" s="156">
        <f t="shared" si="8"/>
        <v>0</v>
      </c>
      <c r="BJ116" s="22" t="s">
        <v>80</v>
      </c>
      <c r="BK116" s="156">
        <f t="shared" si="9"/>
        <v>0</v>
      </c>
      <c r="BL116" s="22" t="s">
        <v>89</v>
      </c>
      <c r="BM116" s="22" t="s">
        <v>239</v>
      </c>
    </row>
    <row r="117" spans="2:65" s="1" customFormat="1" ht="16.5" customHeight="1">
      <c r="B117" s="123"/>
      <c r="C117" s="149" t="s">
        <v>74</v>
      </c>
      <c r="D117" s="149" t="s">
        <v>181</v>
      </c>
      <c r="E117" s="150" t="s">
        <v>2559</v>
      </c>
      <c r="F117" s="239" t="s">
        <v>2560</v>
      </c>
      <c r="G117" s="239"/>
      <c r="H117" s="239"/>
      <c r="I117" s="239"/>
      <c r="J117" s="151" t="s">
        <v>1905</v>
      </c>
      <c r="K117" s="152">
        <v>1</v>
      </c>
      <c r="L117" s="266">
        <v>0</v>
      </c>
      <c r="M117" s="266"/>
      <c r="N117" s="266">
        <f t="shared" si="0"/>
        <v>0</v>
      </c>
      <c r="O117" s="266"/>
      <c r="P117" s="266"/>
      <c r="Q117" s="266"/>
      <c r="R117" s="125"/>
      <c r="T117" s="153" t="s">
        <v>5</v>
      </c>
      <c r="U117" s="44" t="s">
        <v>39</v>
      </c>
      <c r="V117" s="154">
        <v>0</v>
      </c>
      <c r="W117" s="154">
        <f t="shared" si="1"/>
        <v>0</v>
      </c>
      <c r="X117" s="154">
        <v>0</v>
      </c>
      <c r="Y117" s="154">
        <f t="shared" si="2"/>
        <v>0</v>
      </c>
      <c r="Z117" s="154">
        <v>0</v>
      </c>
      <c r="AA117" s="155">
        <f t="shared" si="3"/>
        <v>0</v>
      </c>
      <c r="AR117" s="22" t="s">
        <v>89</v>
      </c>
      <c r="AT117" s="22" t="s">
        <v>181</v>
      </c>
      <c r="AU117" s="22" t="s">
        <v>80</v>
      </c>
      <c r="AY117" s="22" t="s">
        <v>180</v>
      </c>
      <c r="BE117" s="156">
        <f t="shared" si="4"/>
        <v>0</v>
      </c>
      <c r="BF117" s="156">
        <f t="shared" si="5"/>
        <v>0</v>
      </c>
      <c r="BG117" s="156">
        <f t="shared" si="6"/>
        <v>0</v>
      </c>
      <c r="BH117" s="156">
        <f t="shared" si="7"/>
        <v>0</v>
      </c>
      <c r="BI117" s="156">
        <f t="shared" si="8"/>
        <v>0</v>
      </c>
      <c r="BJ117" s="22" t="s">
        <v>80</v>
      </c>
      <c r="BK117" s="156">
        <f t="shared" si="9"/>
        <v>0</v>
      </c>
      <c r="BL117" s="22" t="s">
        <v>89</v>
      </c>
      <c r="BM117" s="22" t="s">
        <v>250</v>
      </c>
    </row>
    <row r="118" spans="2:65" s="1" customFormat="1" ht="25.5" customHeight="1">
      <c r="B118" s="123"/>
      <c r="C118" s="149" t="s">
        <v>74</v>
      </c>
      <c r="D118" s="149" t="s">
        <v>181</v>
      </c>
      <c r="E118" s="150" t="s">
        <v>2561</v>
      </c>
      <c r="F118" s="239" t="s">
        <v>2562</v>
      </c>
      <c r="G118" s="239"/>
      <c r="H118" s="239"/>
      <c r="I118" s="239"/>
      <c r="J118" s="151" t="s">
        <v>1905</v>
      </c>
      <c r="K118" s="152">
        <v>1</v>
      </c>
      <c r="L118" s="266">
        <v>0</v>
      </c>
      <c r="M118" s="266"/>
      <c r="N118" s="266">
        <f t="shared" si="0"/>
        <v>0</v>
      </c>
      <c r="O118" s="266"/>
      <c r="P118" s="266"/>
      <c r="Q118" s="266"/>
      <c r="R118" s="125"/>
      <c r="T118" s="153" t="s">
        <v>5</v>
      </c>
      <c r="U118" s="44" t="s">
        <v>39</v>
      </c>
      <c r="V118" s="154">
        <v>0</v>
      </c>
      <c r="W118" s="154">
        <f t="shared" si="1"/>
        <v>0</v>
      </c>
      <c r="X118" s="154">
        <v>0</v>
      </c>
      <c r="Y118" s="154">
        <f t="shared" si="2"/>
        <v>0</v>
      </c>
      <c r="Z118" s="154">
        <v>0</v>
      </c>
      <c r="AA118" s="155">
        <f t="shared" si="3"/>
        <v>0</v>
      </c>
      <c r="AR118" s="22" t="s">
        <v>89</v>
      </c>
      <c r="AT118" s="22" t="s">
        <v>181</v>
      </c>
      <c r="AU118" s="22" t="s">
        <v>80</v>
      </c>
      <c r="AY118" s="22" t="s">
        <v>180</v>
      </c>
      <c r="BE118" s="156">
        <f t="shared" si="4"/>
        <v>0</v>
      </c>
      <c r="BF118" s="156">
        <f t="shared" si="5"/>
        <v>0</v>
      </c>
      <c r="BG118" s="156">
        <f t="shared" si="6"/>
        <v>0</v>
      </c>
      <c r="BH118" s="156">
        <f t="shared" si="7"/>
        <v>0</v>
      </c>
      <c r="BI118" s="156">
        <f t="shared" si="8"/>
        <v>0</v>
      </c>
      <c r="BJ118" s="22" t="s">
        <v>80</v>
      </c>
      <c r="BK118" s="156">
        <f t="shared" si="9"/>
        <v>0</v>
      </c>
      <c r="BL118" s="22" t="s">
        <v>89</v>
      </c>
      <c r="BM118" s="22" t="s">
        <v>271</v>
      </c>
    </row>
    <row r="119" spans="2:65" s="1" customFormat="1" ht="25.5" customHeight="1">
      <c r="B119" s="123"/>
      <c r="C119" s="149" t="s">
        <v>74</v>
      </c>
      <c r="D119" s="149" t="s">
        <v>181</v>
      </c>
      <c r="E119" s="150" t="s">
        <v>2563</v>
      </c>
      <c r="F119" s="239" t="s">
        <v>2564</v>
      </c>
      <c r="G119" s="239"/>
      <c r="H119" s="239"/>
      <c r="I119" s="239"/>
      <c r="J119" s="151" t="s">
        <v>1905</v>
      </c>
      <c r="K119" s="152">
        <v>1</v>
      </c>
      <c r="L119" s="266">
        <v>0</v>
      </c>
      <c r="M119" s="266"/>
      <c r="N119" s="266">
        <f t="shared" si="0"/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 t="shared" si="1"/>
        <v>0</v>
      </c>
      <c r="X119" s="154">
        <v>0</v>
      </c>
      <c r="Y119" s="154">
        <f t="shared" si="2"/>
        <v>0</v>
      </c>
      <c r="Z119" s="154">
        <v>0</v>
      </c>
      <c r="AA119" s="155">
        <f t="shared" si="3"/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 t="shared" si="4"/>
        <v>0</v>
      </c>
      <c r="BF119" s="156">
        <f t="shared" si="5"/>
        <v>0</v>
      </c>
      <c r="BG119" s="156">
        <f t="shared" si="6"/>
        <v>0</v>
      </c>
      <c r="BH119" s="156">
        <f t="shared" si="7"/>
        <v>0</v>
      </c>
      <c r="BI119" s="156">
        <f t="shared" si="8"/>
        <v>0</v>
      </c>
      <c r="BJ119" s="22" t="s">
        <v>80</v>
      </c>
      <c r="BK119" s="156">
        <f t="shared" si="9"/>
        <v>0</v>
      </c>
      <c r="BL119" s="22" t="s">
        <v>89</v>
      </c>
      <c r="BM119" s="22" t="s">
        <v>278</v>
      </c>
    </row>
    <row r="120" spans="2:65" s="1" customFormat="1" ht="16.5" customHeight="1">
      <c r="B120" s="123"/>
      <c r="C120" s="149" t="s">
        <v>74</v>
      </c>
      <c r="D120" s="149" t="s">
        <v>181</v>
      </c>
      <c r="E120" s="150" t="s">
        <v>2565</v>
      </c>
      <c r="F120" s="239" t="s">
        <v>165</v>
      </c>
      <c r="G120" s="239"/>
      <c r="H120" s="239"/>
      <c r="I120" s="239"/>
      <c r="J120" s="151" t="s">
        <v>1905</v>
      </c>
      <c r="K120" s="152">
        <v>1</v>
      </c>
      <c r="L120" s="266">
        <v>0</v>
      </c>
      <c r="M120" s="266"/>
      <c r="N120" s="266">
        <f t="shared" si="0"/>
        <v>0</v>
      </c>
      <c r="O120" s="266"/>
      <c r="P120" s="266"/>
      <c r="Q120" s="266"/>
      <c r="R120" s="125"/>
      <c r="T120" s="153" t="s">
        <v>5</v>
      </c>
      <c r="U120" s="194" t="s">
        <v>39</v>
      </c>
      <c r="V120" s="195">
        <v>0</v>
      </c>
      <c r="W120" s="195">
        <f t="shared" si="1"/>
        <v>0</v>
      </c>
      <c r="X120" s="195">
        <v>0</v>
      </c>
      <c r="Y120" s="195">
        <f t="shared" si="2"/>
        <v>0</v>
      </c>
      <c r="Z120" s="195">
        <v>0</v>
      </c>
      <c r="AA120" s="196">
        <f t="shared" si="3"/>
        <v>0</v>
      </c>
      <c r="AR120" s="22" t="s">
        <v>89</v>
      </c>
      <c r="AT120" s="22" t="s">
        <v>181</v>
      </c>
      <c r="AU120" s="22" t="s">
        <v>80</v>
      </c>
      <c r="AY120" s="22" t="s">
        <v>180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22" t="s">
        <v>80</v>
      </c>
      <c r="BK120" s="156">
        <f t="shared" si="9"/>
        <v>0</v>
      </c>
      <c r="BL120" s="22" t="s">
        <v>89</v>
      </c>
      <c r="BM120" s="22" t="s">
        <v>287</v>
      </c>
    </row>
    <row r="121" spans="2:65" s="1" customFormat="1" ht="6.95" customHeight="1"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1"/>
    </row>
  </sheetData>
  <mergeCells count="80">
    <mergeCell ref="L118:M118"/>
    <mergeCell ref="L119:M119"/>
    <mergeCell ref="L120:M120"/>
    <mergeCell ref="M104:P104"/>
    <mergeCell ref="M106:Q106"/>
    <mergeCell ref="M107:Q107"/>
    <mergeCell ref="N109:Q109"/>
    <mergeCell ref="N112:Q112"/>
    <mergeCell ref="N113:Q113"/>
    <mergeCell ref="N114:Q114"/>
    <mergeCell ref="N115:Q115"/>
    <mergeCell ref="N116:Q116"/>
    <mergeCell ref="N117:Q117"/>
    <mergeCell ref="N118:Q118"/>
    <mergeCell ref="N119:Q119"/>
    <mergeCell ref="N120:Q120"/>
    <mergeCell ref="F101:P101"/>
    <mergeCell ref="F102:P102"/>
    <mergeCell ref="L117:M117"/>
    <mergeCell ref="L109:M109"/>
    <mergeCell ref="L112:M112"/>
    <mergeCell ref="L113:M113"/>
    <mergeCell ref="L114:M114"/>
    <mergeCell ref="L115:M115"/>
    <mergeCell ref="L116:M116"/>
    <mergeCell ref="N110:Q110"/>
    <mergeCell ref="N111:Q111"/>
    <mergeCell ref="N88:Q88"/>
    <mergeCell ref="N89:Q89"/>
    <mergeCell ref="N91:Q91"/>
    <mergeCell ref="L93:Q93"/>
    <mergeCell ref="C99:Q9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9:P79"/>
    <mergeCell ref="F78:P78"/>
    <mergeCell ref="H33:J33"/>
    <mergeCell ref="M33:P33"/>
    <mergeCell ref="H34:J34"/>
    <mergeCell ref="M34:P34"/>
    <mergeCell ref="H35:J35"/>
    <mergeCell ref="M35:P35"/>
    <mergeCell ref="S2:AC2"/>
    <mergeCell ref="M27:P27"/>
    <mergeCell ref="M30:P30"/>
    <mergeCell ref="M28:P28"/>
    <mergeCell ref="H32:J32"/>
    <mergeCell ref="M32:P32"/>
    <mergeCell ref="O18:P18"/>
    <mergeCell ref="O20:P20"/>
    <mergeCell ref="O21:P21"/>
    <mergeCell ref="E24:L24"/>
    <mergeCell ref="H1:K1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  <mergeCell ref="F116:I116"/>
    <mergeCell ref="F117:I117"/>
    <mergeCell ref="F118:I118"/>
    <mergeCell ref="F119:I119"/>
    <mergeCell ref="F120:I120"/>
    <mergeCell ref="F115:I115"/>
    <mergeCell ref="F109:I109"/>
    <mergeCell ref="F112:I112"/>
    <mergeCell ref="F113:I113"/>
    <mergeCell ref="F114:I114"/>
  </mergeCells>
  <hyperlinks>
    <hyperlink ref="F1:G1" location="C2" display="1) Krycí list rozpočtu"/>
    <hyperlink ref="H1:K1" location="C86" display="2) Rekapitulace rozpočtu"/>
    <hyperlink ref="L1" location="C10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53"/>
  <sheetViews>
    <sheetView showGridLines="0" topLeftCell="K1" workbookViewId="0">
      <pane ySplit="1" topLeftCell="A2" activePane="bottomLeft" state="frozen"/>
      <selection pane="bottomLeft" activeCell="AA1" sqref="S1:AA10485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82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130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">
        <v>5</v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">
        <v>28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">
        <v>5</v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">
        <v>5</v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">
        <v>28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">
        <v>5</v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">
        <v>5</v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">
        <v>28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">
        <v>5</v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N116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ROUND((SUM(BE116:BE118)+SUM(BE136:BE852)), 2)</f>
        <v>0</v>
      </c>
      <c r="I32" s="249"/>
      <c r="J32" s="249"/>
      <c r="K32" s="36"/>
      <c r="L32" s="36"/>
      <c r="M32" s="253">
        <f>ROUND(ROUND((SUM(BE116:BE118)+SUM(BE136:BE852)),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ROUND((SUM(BF116:BF118)+SUM(BF136:BF852)), 2)</f>
        <v>0</v>
      </c>
      <c r="I33" s="249"/>
      <c r="J33" s="249"/>
      <c r="K33" s="36"/>
      <c r="L33" s="36"/>
      <c r="M33" s="253">
        <f>ROUND(ROUND((SUM(BF116:BF118)+SUM(BF136:BF852)),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ROUND((SUM(BG116:BG118)+SUM(BG136:BG852)),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ROUND((SUM(BH116:BH118)+SUM(BH136:BH852)),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ROUND((SUM(BI116:BI118)+SUM(BI136:BI852)),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1 - SO 01 Rekonstrukce budovy měnírny Výškovice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N136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138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N137</f>
        <v>0</v>
      </c>
      <c r="O89" s="260"/>
      <c r="P89" s="260"/>
      <c r="Q89" s="260"/>
      <c r="R89" s="116"/>
    </row>
    <row r="90" spans="2:47" s="7" customFormat="1" ht="19.899999999999999" customHeight="1">
      <c r="B90" s="117"/>
      <c r="C90" s="118"/>
      <c r="D90" s="119" t="s">
        <v>139</v>
      </c>
      <c r="E90" s="118"/>
      <c r="F90" s="118"/>
      <c r="G90" s="118"/>
      <c r="H90" s="118"/>
      <c r="I90" s="118"/>
      <c r="J90" s="118"/>
      <c r="K90" s="118"/>
      <c r="L90" s="118"/>
      <c r="M90" s="118"/>
      <c r="N90" s="261">
        <f>N138</f>
        <v>0</v>
      </c>
      <c r="O90" s="262"/>
      <c r="P90" s="262"/>
      <c r="Q90" s="262"/>
      <c r="R90" s="120"/>
    </row>
    <row r="91" spans="2:47" s="7" customFormat="1" ht="19.899999999999999" customHeight="1">
      <c r="B91" s="117"/>
      <c r="C91" s="118"/>
      <c r="D91" s="119" t="s">
        <v>140</v>
      </c>
      <c r="E91" s="118"/>
      <c r="F91" s="118"/>
      <c r="G91" s="118"/>
      <c r="H91" s="118"/>
      <c r="I91" s="118"/>
      <c r="J91" s="118"/>
      <c r="K91" s="118"/>
      <c r="L91" s="118"/>
      <c r="M91" s="118"/>
      <c r="N91" s="261">
        <f>N146</f>
        <v>0</v>
      </c>
      <c r="O91" s="262"/>
      <c r="P91" s="262"/>
      <c r="Q91" s="262"/>
      <c r="R91" s="120"/>
    </row>
    <row r="92" spans="2:47" s="7" customFormat="1" ht="19.899999999999999" customHeight="1">
      <c r="B92" s="117"/>
      <c r="C92" s="118"/>
      <c r="D92" s="119" t="s">
        <v>141</v>
      </c>
      <c r="E92" s="118"/>
      <c r="F92" s="118"/>
      <c r="G92" s="118"/>
      <c r="H92" s="118"/>
      <c r="I92" s="118"/>
      <c r="J92" s="118"/>
      <c r="K92" s="118"/>
      <c r="L92" s="118"/>
      <c r="M92" s="118"/>
      <c r="N92" s="261">
        <f>N172</f>
        <v>0</v>
      </c>
      <c r="O92" s="262"/>
      <c r="P92" s="262"/>
      <c r="Q92" s="262"/>
      <c r="R92" s="120"/>
    </row>
    <row r="93" spans="2:47" s="7" customFormat="1" ht="19.899999999999999" customHeight="1">
      <c r="B93" s="117"/>
      <c r="C93" s="118"/>
      <c r="D93" s="119" t="s">
        <v>142</v>
      </c>
      <c r="E93" s="118"/>
      <c r="F93" s="118"/>
      <c r="G93" s="118"/>
      <c r="H93" s="118"/>
      <c r="I93" s="118"/>
      <c r="J93" s="118"/>
      <c r="K93" s="118"/>
      <c r="L93" s="118"/>
      <c r="M93" s="118"/>
      <c r="N93" s="261">
        <f>N208</f>
        <v>0</v>
      </c>
      <c r="O93" s="262"/>
      <c r="P93" s="262"/>
      <c r="Q93" s="262"/>
      <c r="R93" s="120"/>
    </row>
    <row r="94" spans="2:47" s="7" customFormat="1" ht="19.899999999999999" customHeight="1">
      <c r="B94" s="117"/>
      <c r="C94" s="118"/>
      <c r="D94" s="119" t="s">
        <v>143</v>
      </c>
      <c r="E94" s="118"/>
      <c r="F94" s="118"/>
      <c r="G94" s="118"/>
      <c r="H94" s="118"/>
      <c r="I94" s="118"/>
      <c r="J94" s="118"/>
      <c r="K94" s="118"/>
      <c r="L94" s="118"/>
      <c r="M94" s="118"/>
      <c r="N94" s="261">
        <f>N224</f>
        <v>0</v>
      </c>
      <c r="O94" s="262"/>
      <c r="P94" s="262"/>
      <c r="Q94" s="262"/>
      <c r="R94" s="120"/>
    </row>
    <row r="95" spans="2:47" s="7" customFormat="1" ht="19.899999999999999" customHeight="1">
      <c r="B95" s="117"/>
      <c r="C95" s="118"/>
      <c r="D95" s="119" t="s">
        <v>144</v>
      </c>
      <c r="E95" s="118"/>
      <c r="F95" s="118"/>
      <c r="G95" s="118"/>
      <c r="H95" s="118"/>
      <c r="I95" s="118"/>
      <c r="J95" s="118"/>
      <c r="K95" s="118"/>
      <c r="L95" s="118"/>
      <c r="M95" s="118"/>
      <c r="N95" s="261">
        <f>N345</f>
        <v>0</v>
      </c>
      <c r="O95" s="262"/>
      <c r="P95" s="262"/>
      <c r="Q95" s="262"/>
      <c r="R95" s="120"/>
    </row>
    <row r="96" spans="2:47" s="7" customFormat="1" ht="19.899999999999999" customHeight="1">
      <c r="B96" s="117"/>
      <c r="C96" s="118"/>
      <c r="D96" s="119" t="s">
        <v>145</v>
      </c>
      <c r="E96" s="118"/>
      <c r="F96" s="118"/>
      <c r="G96" s="118"/>
      <c r="H96" s="118"/>
      <c r="I96" s="118"/>
      <c r="J96" s="118"/>
      <c r="K96" s="118"/>
      <c r="L96" s="118"/>
      <c r="M96" s="118"/>
      <c r="N96" s="261">
        <f>N512</f>
        <v>0</v>
      </c>
      <c r="O96" s="262"/>
      <c r="P96" s="262"/>
      <c r="Q96" s="262"/>
      <c r="R96" s="120"/>
    </row>
    <row r="97" spans="2:18" s="7" customFormat="1" ht="19.899999999999999" customHeight="1">
      <c r="B97" s="117"/>
      <c r="C97" s="118"/>
      <c r="D97" s="119" t="s">
        <v>146</v>
      </c>
      <c r="E97" s="118"/>
      <c r="F97" s="118"/>
      <c r="G97" s="118"/>
      <c r="H97" s="118"/>
      <c r="I97" s="118"/>
      <c r="J97" s="118"/>
      <c r="K97" s="118"/>
      <c r="L97" s="118"/>
      <c r="M97" s="118"/>
      <c r="N97" s="261">
        <f>N518</f>
        <v>0</v>
      </c>
      <c r="O97" s="262"/>
      <c r="P97" s="262"/>
      <c r="Q97" s="262"/>
      <c r="R97" s="120"/>
    </row>
    <row r="98" spans="2:18" s="6" customFormat="1" ht="24.95" customHeight="1">
      <c r="B98" s="113"/>
      <c r="C98" s="114"/>
      <c r="D98" s="115" t="s">
        <v>147</v>
      </c>
      <c r="E98" s="114"/>
      <c r="F98" s="114"/>
      <c r="G98" s="114"/>
      <c r="H98" s="114"/>
      <c r="I98" s="114"/>
      <c r="J98" s="114"/>
      <c r="K98" s="114"/>
      <c r="L98" s="114"/>
      <c r="M98" s="114"/>
      <c r="N98" s="259">
        <f>N520</f>
        <v>0</v>
      </c>
      <c r="O98" s="260"/>
      <c r="P98" s="260"/>
      <c r="Q98" s="260"/>
      <c r="R98" s="116"/>
    </row>
    <row r="99" spans="2:18" s="7" customFormat="1" ht="19.899999999999999" customHeight="1">
      <c r="B99" s="117"/>
      <c r="C99" s="118"/>
      <c r="D99" s="119" t="s">
        <v>148</v>
      </c>
      <c r="E99" s="118"/>
      <c r="F99" s="118"/>
      <c r="G99" s="118"/>
      <c r="H99" s="118"/>
      <c r="I99" s="118"/>
      <c r="J99" s="118"/>
      <c r="K99" s="118"/>
      <c r="L99" s="118"/>
      <c r="M99" s="118"/>
      <c r="N99" s="261">
        <f>N521</f>
        <v>0</v>
      </c>
      <c r="O99" s="262"/>
      <c r="P99" s="262"/>
      <c r="Q99" s="262"/>
      <c r="R99" s="120"/>
    </row>
    <row r="100" spans="2:18" s="7" customFormat="1" ht="19.899999999999999" customHeight="1">
      <c r="B100" s="117"/>
      <c r="C100" s="118"/>
      <c r="D100" s="119" t="s">
        <v>149</v>
      </c>
      <c r="E100" s="118"/>
      <c r="F100" s="118"/>
      <c r="G100" s="118"/>
      <c r="H100" s="118"/>
      <c r="I100" s="118"/>
      <c r="J100" s="118"/>
      <c r="K100" s="118"/>
      <c r="L100" s="118"/>
      <c r="M100" s="118"/>
      <c r="N100" s="261">
        <f>N540</f>
        <v>0</v>
      </c>
      <c r="O100" s="262"/>
      <c r="P100" s="262"/>
      <c r="Q100" s="262"/>
      <c r="R100" s="120"/>
    </row>
    <row r="101" spans="2:18" s="7" customFormat="1" ht="19.899999999999999" customHeight="1">
      <c r="B101" s="117"/>
      <c r="C101" s="118"/>
      <c r="D101" s="119" t="s">
        <v>150</v>
      </c>
      <c r="E101" s="118"/>
      <c r="F101" s="118"/>
      <c r="G101" s="118"/>
      <c r="H101" s="118"/>
      <c r="I101" s="118"/>
      <c r="J101" s="118"/>
      <c r="K101" s="118"/>
      <c r="L101" s="118"/>
      <c r="M101" s="118"/>
      <c r="N101" s="261">
        <f>N562</f>
        <v>0</v>
      </c>
      <c r="O101" s="262"/>
      <c r="P101" s="262"/>
      <c r="Q101" s="262"/>
      <c r="R101" s="120"/>
    </row>
    <row r="102" spans="2:18" s="7" customFormat="1" ht="19.899999999999999" customHeight="1">
      <c r="B102" s="117"/>
      <c r="C102" s="118"/>
      <c r="D102" s="119" t="s">
        <v>151</v>
      </c>
      <c r="E102" s="118"/>
      <c r="F102" s="118"/>
      <c r="G102" s="118"/>
      <c r="H102" s="118"/>
      <c r="I102" s="118"/>
      <c r="J102" s="118"/>
      <c r="K102" s="118"/>
      <c r="L102" s="118"/>
      <c r="M102" s="118"/>
      <c r="N102" s="261">
        <f>N570</f>
        <v>0</v>
      </c>
      <c r="O102" s="262"/>
      <c r="P102" s="262"/>
      <c r="Q102" s="262"/>
      <c r="R102" s="120"/>
    </row>
    <row r="103" spans="2:18" s="7" customFormat="1" ht="19.899999999999999" customHeight="1">
      <c r="B103" s="117"/>
      <c r="C103" s="118"/>
      <c r="D103" s="119" t="s">
        <v>152</v>
      </c>
      <c r="E103" s="118"/>
      <c r="F103" s="118"/>
      <c r="G103" s="118"/>
      <c r="H103" s="118"/>
      <c r="I103" s="118"/>
      <c r="J103" s="118"/>
      <c r="K103" s="118"/>
      <c r="L103" s="118"/>
      <c r="M103" s="118"/>
      <c r="N103" s="261">
        <f>N591</f>
        <v>0</v>
      </c>
      <c r="O103" s="262"/>
      <c r="P103" s="262"/>
      <c r="Q103" s="262"/>
      <c r="R103" s="120"/>
    </row>
    <row r="104" spans="2:18" s="7" customFormat="1" ht="19.899999999999999" customHeight="1">
      <c r="B104" s="117"/>
      <c r="C104" s="118"/>
      <c r="D104" s="119" t="s">
        <v>153</v>
      </c>
      <c r="E104" s="118"/>
      <c r="F104" s="118"/>
      <c r="G104" s="118"/>
      <c r="H104" s="118"/>
      <c r="I104" s="118"/>
      <c r="J104" s="118"/>
      <c r="K104" s="118"/>
      <c r="L104" s="118"/>
      <c r="M104" s="118"/>
      <c r="N104" s="261">
        <f>N612</f>
        <v>0</v>
      </c>
      <c r="O104" s="262"/>
      <c r="P104" s="262"/>
      <c r="Q104" s="262"/>
      <c r="R104" s="120"/>
    </row>
    <row r="105" spans="2:18" s="7" customFormat="1" ht="19.899999999999999" customHeight="1">
      <c r="B105" s="117"/>
      <c r="C105" s="118"/>
      <c r="D105" s="119" t="s">
        <v>154</v>
      </c>
      <c r="E105" s="118"/>
      <c r="F105" s="118"/>
      <c r="G105" s="118"/>
      <c r="H105" s="118"/>
      <c r="I105" s="118"/>
      <c r="J105" s="118"/>
      <c r="K105" s="118"/>
      <c r="L105" s="118"/>
      <c r="M105" s="118"/>
      <c r="N105" s="261">
        <f>N628</f>
        <v>0</v>
      </c>
      <c r="O105" s="262"/>
      <c r="P105" s="262"/>
      <c r="Q105" s="262"/>
      <c r="R105" s="120"/>
    </row>
    <row r="106" spans="2:18" s="7" customFormat="1" ht="19.899999999999999" customHeight="1">
      <c r="B106" s="117"/>
      <c r="C106" s="118"/>
      <c r="D106" s="119" t="s">
        <v>155</v>
      </c>
      <c r="E106" s="118"/>
      <c r="F106" s="118"/>
      <c r="G106" s="118"/>
      <c r="H106" s="118"/>
      <c r="I106" s="118"/>
      <c r="J106" s="118"/>
      <c r="K106" s="118"/>
      <c r="L106" s="118"/>
      <c r="M106" s="118"/>
      <c r="N106" s="261">
        <f>N633</f>
        <v>0</v>
      </c>
      <c r="O106" s="262"/>
      <c r="P106" s="262"/>
      <c r="Q106" s="262"/>
      <c r="R106" s="120"/>
    </row>
    <row r="107" spans="2:18" s="7" customFormat="1" ht="19.899999999999999" customHeight="1">
      <c r="B107" s="117"/>
      <c r="C107" s="118"/>
      <c r="D107" s="119" t="s">
        <v>156</v>
      </c>
      <c r="E107" s="118"/>
      <c r="F107" s="118"/>
      <c r="G107" s="118"/>
      <c r="H107" s="118"/>
      <c r="I107" s="118"/>
      <c r="J107" s="118"/>
      <c r="K107" s="118"/>
      <c r="L107" s="118"/>
      <c r="M107" s="118"/>
      <c r="N107" s="261">
        <f>N654</f>
        <v>0</v>
      </c>
      <c r="O107" s="262"/>
      <c r="P107" s="262"/>
      <c r="Q107" s="262"/>
      <c r="R107" s="120"/>
    </row>
    <row r="108" spans="2:18" s="7" customFormat="1" ht="19.899999999999999" customHeight="1">
      <c r="B108" s="117"/>
      <c r="C108" s="118"/>
      <c r="D108" s="119" t="s">
        <v>157</v>
      </c>
      <c r="E108" s="118"/>
      <c r="F108" s="118"/>
      <c r="G108" s="118"/>
      <c r="H108" s="118"/>
      <c r="I108" s="118"/>
      <c r="J108" s="118"/>
      <c r="K108" s="118"/>
      <c r="L108" s="118"/>
      <c r="M108" s="118"/>
      <c r="N108" s="261">
        <f>N676</f>
        <v>0</v>
      </c>
      <c r="O108" s="262"/>
      <c r="P108" s="262"/>
      <c r="Q108" s="262"/>
      <c r="R108" s="120"/>
    </row>
    <row r="109" spans="2:18" s="7" customFormat="1" ht="19.899999999999999" customHeight="1">
      <c r="B109" s="117"/>
      <c r="C109" s="118"/>
      <c r="D109" s="119" t="s">
        <v>158</v>
      </c>
      <c r="E109" s="118"/>
      <c r="F109" s="118"/>
      <c r="G109" s="118"/>
      <c r="H109" s="118"/>
      <c r="I109" s="118"/>
      <c r="J109" s="118"/>
      <c r="K109" s="118"/>
      <c r="L109" s="118"/>
      <c r="M109" s="118"/>
      <c r="N109" s="261">
        <f>N708</f>
        <v>0</v>
      </c>
      <c r="O109" s="262"/>
      <c r="P109" s="262"/>
      <c r="Q109" s="262"/>
      <c r="R109" s="120"/>
    </row>
    <row r="110" spans="2:18" s="7" customFormat="1" ht="19.899999999999999" customHeight="1">
      <c r="B110" s="117"/>
      <c r="C110" s="118"/>
      <c r="D110" s="119" t="s">
        <v>159</v>
      </c>
      <c r="E110" s="118"/>
      <c r="F110" s="118"/>
      <c r="G110" s="118"/>
      <c r="H110" s="118"/>
      <c r="I110" s="118"/>
      <c r="J110" s="118"/>
      <c r="K110" s="118"/>
      <c r="L110" s="118"/>
      <c r="M110" s="118"/>
      <c r="N110" s="261">
        <f>N716</f>
        <v>0</v>
      </c>
      <c r="O110" s="262"/>
      <c r="P110" s="262"/>
      <c r="Q110" s="262"/>
      <c r="R110" s="120"/>
    </row>
    <row r="111" spans="2:18" s="7" customFormat="1" ht="19.899999999999999" customHeight="1">
      <c r="B111" s="117"/>
      <c r="C111" s="118"/>
      <c r="D111" s="119" t="s">
        <v>160</v>
      </c>
      <c r="E111" s="118"/>
      <c r="F111" s="118"/>
      <c r="G111" s="118"/>
      <c r="H111" s="118"/>
      <c r="I111" s="118"/>
      <c r="J111" s="118"/>
      <c r="K111" s="118"/>
      <c r="L111" s="118"/>
      <c r="M111" s="118"/>
      <c r="N111" s="261">
        <f>N735</f>
        <v>0</v>
      </c>
      <c r="O111" s="262"/>
      <c r="P111" s="262"/>
      <c r="Q111" s="262"/>
      <c r="R111" s="120"/>
    </row>
    <row r="112" spans="2:18" s="7" customFormat="1" ht="14.85" customHeight="1">
      <c r="B112" s="117"/>
      <c r="C112" s="118"/>
      <c r="D112" s="119" t="s">
        <v>161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261">
        <f>N747</f>
        <v>0</v>
      </c>
      <c r="O112" s="262"/>
      <c r="P112" s="262"/>
      <c r="Q112" s="262"/>
      <c r="R112" s="120"/>
    </row>
    <row r="113" spans="2:65" s="7" customFormat="1" ht="21.75" customHeight="1">
      <c r="B113" s="117"/>
      <c r="C113" s="118"/>
      <c r="D113" s="119" t="s">
        <v>162</v>
      </c>
      <c r="E113" s="118"/>
      <c r="F113" s="118"/>
      <c r="G113" s="118"/>
      <c r="H113" s="118"/>
      <c r="I113" s="118"/>
      <c r="J113" s="118"/>
      <c r="K113" s="118"/>
      <c r="L113" s="118"/>
      <c r="M113" s="118"/>
      <c r="N113" s="261">
        <f>N759</f>
        <v>0</v>
      </c>
      <c r="O113" s="262"/>
      <c r="P113" s="262"/>
      <c r="Q113" s="262"/>
      <c r="R113" s="120"/>
    </row>
    <row r="114" spans="2:65" s="7" customFormat="1" ht="21.75" customHeight="1">
      <c r="B114" s="117"/>
      <c r="C114" s="118"/>
      <c r="D114" s="119" t="s">
        <v>163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261">
        <f>N828</f>
        <v>0</v>
      </c>
      <c r="O114" s="262"/>
      <c r="P114" s="262"/>
      <c r="Q114" s="262"/>
      <c r="R114" s="120"/>
    </row>
    <row r="115" spans="2:65" s="1" customFormat="1" ht="21.7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29.25" customHeight="1">
      <c r="B116" s="35"/>
      <c r="C116" s="112" t="s">
        <v>164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58">
        <f>ROUND(N117,2)</f>
        <v>0</v>
      </c>
      <c r="O116" s="263"/>
      <c r="P116" s="263"/>
      <c r="Q116" s="263"/>
      <c r="R116" s="37"/>
      <c r="T116" s="121"/>
      <c r="U116" s="122" t="s">
        <v>38</v>
      </c>
    </row>
    <row r="117" spans="2:65" s="1" customFormat="1" ht="18" customHeight="1">
      <c r="B117" s="123"/>
      <c r="C117" s="124"/>
      <c r="D117" s="264" t="s">
        <v>165</v>
      </c>
      <c r="E117" s="264"/>
      <c r="F117" s="264"/>
      <c r="G117" s="264"/>
      <c r="H117" s="264"/>
      <c r="I117" s="124"/>
      <c r="J117" s="124"/>
      <c r="K117" s="124"/>
      <c r="L117" s="124"/>
      <c r="M117" s="124"/>
      <c r="N117" s="265">
        <v>0</v>
      </c>
      <c r="O117" s="265"/>
      <c r="P117" s="265"/>
      <c r="Q117" s="265"/>
      <c r="R117" s="125"/>
      <c r="S117" s="126"/>
      <c r="T117" s="127"/>
      <c r="U117" s="128" t="s">
        <v>39</v>
      </c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9" t="s">
        <v>116</v>
      </c>
      <c r="AZ117" s="126"/>
      <c r="BA117" s="126"/>
      <c r="BB117" s="126"/>
      <c r="BC117" s="126"/>
      <c r="BD117" s="126"/>
      <c r="BE117" s="130">
        <f>IF(U117="základní",N117,0)</f>
        <v>0</v>
      </c>
      <c r="BF117" s="130">
        <f>IF(U117="snížená",N117,0)</f>
        <v>0</v>
      </c>
      <c r="BG117" s="130">
        <f>IF(U117="zákl. přenesená",N117,0)</f>
        <v>0</v>
      </c>
      <c r="BH117" s="130">
        <f>IF(U117="sníž. přenesená",N117,0)</f>
        <v>0</v>
      </c>
      <c r="BI117" s="130">
        <f>IF(U117="nulová",N117,0)</f>
        <v>0</v>
      </c>
      <c r="BJ117" s="129" t="s">
        <v>80</v>
      </c>
      <c r="BK117" s="126"/>
      <c r="BL117" s="126"/>
      <c r="BM117" s="126"/>
    </row>
    <row r="118" spans="2:65" s="1" customFormat="1" ht="18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 ht="29.25" customHeight="1">
      <c r="B119" s="35"/>
      <c r="C119" s="103" t="s">
        <v>122</v>
      </c>
      <c r="D119" s="104"/>
      <c r="E119" s="104"/>
      <c r="F119" s="104"/>
      <c r="G119" s="104"/>
      <c r="H119" s="104"/>
      <c r="I119" s="104"/>
      <c r="J119" s="104"/>
      <c r="K119" s="104"/>
      <c r="L119" s="212">
        <f>ROUND(SUM(N88+N116),2)</f>
        <v>0</v>
      </c>
      <c r="M119" s="212"/>
      <c r="N119" s="212"/>
      <c r="O119" s="212"/>
      <c r="P119" s="212"/>
      <c r="Q119" s="212"/>
      <c r="R119" s="37"/>
    </row>
    <row r="120" spans="2:65" s="1" customFormat="1" ht="6.95" customHeight="1">
      <c r="B120" s="59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1"/>
    </row>
    <row r="124" spans="2:65" s="1" customFormat="1" ht="6.95" customHeight="1">
      <c r="B124" s="62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4"/>
    </row>
    <row r="125" spans="2:65" s="1" customFormat="1" ht="36.950000000000003" customHeight="1">
      <c r="B125" s="35"/>
      <c r="C125" s="202" t="s">
        <v>166</v>
      </c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37"/>
    </row>
    <row r="126" spans="2:65" s="1" customFormat="1" ht="6.95" customHeight="1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2:65" s="1" customFormat="1" ht="30" customHeight="1">
      <c r="B127" s="35"/>
      <c r="C127" s="32" t="s">
        <v>18</v>
      </c>
      <c r="D127" s="36"/>
      <c r="E127" s="36"/>
      <c r="F127" s="247" t="str">
        <f>F6</f>
        <v>Měnírna Výškovice - Rekonstrukce měnírny Výškovice</v>
      </c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36"/>
      <c r="R127" s="37"/>
    </row>
    <row r="128" spans="2:65" s="1" customFormat="1" ht="36.950000000000003" customHeight="1">
      <c r="B128" s="35"/>
      <c r="C128" s="69" t="s">
        <v>129</v>
      </c>
      <c r="D128" s="36"/>
      <c r="E128" s="36"/>
      <c r="F128" s="231" t="str">
        <f>F7</f>
        <v>1 - SO 01 Rekonstrukce budovy měnírny Výškovice</v>
      </c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36"/>
      <c r="R128" s="37"/>
    </row>
    <row r="129" spans="2:65" s="1" customFormat="1" ht="6.95" customHeight="1"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7"/>
    </row>
    <row r="130" spans="2:65" s="1" customFormat="1" ht="18" customHeight="1">
      <c r="B130" s="35"/>
      <c r="C130" s="32" t="s">
        <v>22</v>
      </c>
      <c r="D130" s="36"/>
      <c r="E130" s="36"/>
      <c r="F130" s="30" t="str">
        <f>F9</f>
        <v>Výškovice</v>
      </c>
      <c r="G130" s="36"/>
      <c r="H130" s="36"/>
      <c r="I130" s="36"/>
      <c r="J130" s="36"/>
      <c r="K130" s="32" t="s">
        <v>24</v>
      </c>
      <c r="L130" s="36"/>
      <c r="M130" s="250" t="str">
        <f>IF(O9="","",O9)</f>
        <v>25. 10. 2018</v>
      </c>
      <c r="N130" s="250"/>
      <c r="O130" s="250"/>
      <c r="P130" s="250"/>
      <c r="Q130" s="36"/>
      <c r="R130" s="37"/>
    </row>
    <row r="131" spans="2:65" s="1" customFormat="1" ht="6.95" customHeight="1"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7"/>
    </row>
    <row r="132" spans="2:65" s="1" customFormat="1">
      <c r="B132" s="35"/>
      <c r="C132" s="32" t="s">
        <v>26</v>
      </c>
      <c r="D132" s="36"/>
      <c r="E132" s="36"/>
      <c r="F132" s="30" t="str">
        <f>E12</f>
        <v xml:space="preserve"> </v>
      </c>
      <c r="G132" s="36"/>
      <c r="H132" s="36"/>
      <c r="I132" s="36"/>
      <c r="J132" s="36"/>
      <c r="K132" s="32" t="s">
        <v>31</v>
      </c>
      <c r="L132" s="36"/>
      <c r="M132" s="204" t="str">
        <f>E18</f>
        <v xml:space="preserve"> </v>
      </c>
      <c r="N132" s="204"/>
      <c r="O132" s="204"/>
      <c r="P132" s="204"/>
      <c r="Q132" s="204"/>
      <c r="R132" s="37"/>
    </row>
    <row r="133" spans="2:65" s="1" customFormat="1" ht="14.45" customHeight="1">
      <c r="B133" s="35"/>
      <c r="C133" s="32" t="s">
        <v>30</v>
      </c>
      <c r="D133" s="36"/>
      <c r="E133" s="36"/>
      <c r="F133" s="30" t="str">
        <f>IF(E15="","",E15)</f>
        <v xml:space="preserve"> </v>
      </c>
      <c r="G133" s="36"/>
      <c r="H133" s="36"/>
      <c r="I133" s="36"/>
      <c r="J133" s="36"/>
      <c r="K133" s="32" t="s">
        <v>33</v>
      </c>
      <c r="L133" s="36"/>
      <c r="M133" s="204" t="str">
        <f>E21</f>
        <v xml:space="preserve"> </v>
      </c>
      <c r="N133" s="204"/>
      <c r="O133" s="204"/>
      <c r="P133" s="204"/>
      <c r="Q133" s="204"/>
      <c r="R133" s="37"/>
    </row>
    <row r="134" spans="2:65" s="1" customFormat="1" ht="10.35" customHeight="1"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7"/>
    </row>
    <row r="135" spans="2:65" s="8" customFormat="1" ht="29.25" customHeight="1">
      <c r="B135" s="131"/>
      <c r="C135" s="132" t="s">
        <v>167</v>
      </c>
      <c r="D135" s="133" t="s">
        <v>168</v>
      </c>
      <c r="E135" s="133" t="s">
        <v>56</v>
      </c>
      <c r="F135" s="274" t="s">
        <v>169</v>
      </c>
      <c r="G135" s="274"/>
      <c r="H135" s="274"/>
      <c r="I135" s="274"/>
      <c r="J135" s="133" t="s">
        <v>170</v>
      </c>
      <c r="K135" s="133" t="s">
        <v>171</v>
      </c>
      <c r="L135" s="274" t="s">
        <v>172</v>
      </c>
      <c r="M135" s="274"/>
      <c r="N135" s="274" t="s">
        <v>135</v>
      </c>
      <c r="O135" s="274"/>
      <c r="P135" s="274"/>
      <c r="Q135" s="275"/>
      <c r="R135" s="134"/>
      <c r="T135" s="76" t="s">
        <v>173</v>
      </c>
      <c r="U135" s="77" t="s">
        <v>38</v>
      </c>
      <c r="V135" s="77" t="s">
        <v>174</v>
      </c>
      <c r="W135" s="77" t="s">
        <v>175</v>
      </c>
      <c r="X135" s="77" t="s">
        <v>176</v>
      </c>
      <c r="Y135" s="77" t="s">
        <v>177</v>
      </c>
      <c r="Z135" s="77" t="s">
        <v>178</v>
      </c>
      <c r="AA135" s="78" t="s">
        <v>179</v>
      </c>
    </row>
    <row r="136" spans="2:65" s="1" customFormat="1" ht="29.25" customHeight="1">
      <c r="B136" s="35"/>
      <c r="C136" s="80" t="s">
        <v>131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276">
        <f>BK136</f>
        <v>0</v>
      </c>
      <c r="O136" s="277"/>
      <c r="P136" s="277"/>
      <c r="Q136" s="277"/>
      <c r="R136" s="37"/>
      <c r="T136" s="79"/>
      <c r="U136" s="51"/>
      <c r="V136" s="51"/>
      <c r="W136" s="135">
        <f>W137+W520</f>
        <v>0</v>
      </c>
      <c r="X136" s="51"/>
      <c r="Y136" s="135">
        <f>Y137+Y520</f>
        <v>0</v>
      </c>
      <c r="Z136" s="51"/>
      <c r="AA136" s="136">
        <f>AA137+AA520</f>
        <v>0</v>
      </c>
      <c r="AT136" s="22" t="s">
        <v>73</v>
      </c>
      <c r="AU136" s="22" t="s">
        <v>137</v>
      </c>
      <c r="BK136" s="137">
        <f>BK137+BK520</f>
        <v>0</v>
      </c>
    </row>
    <row r="137" spans="2:65" s="9" customFormat="1" ht="37.35" customHeight="1">
      <c r="B137" s="138"/>
      <c r="C137" s="139"/>
      <c r="D137" s="140" t="s">
        <v>138</v>
      </c>
      <c r="E137" s="140"/>
      <c r="F137" s="140"/>
      <c r="G137" s="140"/>
      <c r="H137" s="140"/>
      <c r="I137" s="140"/>
      <c r="J137" s="140"/>
      <c r="K137" s="140"/>
      <c r="L137" s="140"/>
      <c r="M137" s="140"/>
      <c r="N137" s="278">
        <f>BK137</f>
        <v>0</v>
      </c>
      <c r="O137" s="259"/>
      <c r="P137" s="259"/>
      <c r="Q137" s="259"/>
      <c r="R137" s="141"/>
      <c r="T137" s="142"/>
      <c r="U137" s="139"/>
      <c r="V137" s="139"/>
      <c r="W137" s="143">
        <f>W138+W146+W172+W208+W224+W345+W512+W518</f>
        <v>0</v>
      </c>
      <c r="X137" s="139"/>
      <c r="Y137" s="143">
        <f>Y138+Y146+Y172+Y208+Y224+Y345+Y512+Y518</f>
        <v>0</v>
      </c>
      <c r="Z137" s="139"/>
      <c r="AA137" s="144">
        <f>AA138+AA146+AA172+AA208+AA224+AA345+AA512+AA518</f>
        <v>0</v>
      </c>
      <c r="AR137" s="145" t="s">
        <v>80</v>
      </c>
      <c r="AT137" s="146" t="s">
        <v>73</v>
      </c>
      <c r="AU137" s="146" t="s">
        <v>74</v>
      </c>
      <c r="AY137" s="145" t="s">
        <v>180</v>
      </c>
      <c r="BK137" s="147">
        <f>BK138+BK146+BK172+BK208+BK224+BK345+BK512+BK518</f>
        <v>0</v>
      </c>
    </row>
    <row r="138" spans="2:65" s="9" customFormat="1" ht="19.899999999999999" customHeight="1">
      <c r="B138" s="138"/>
      <c r="C138" s="139"/>
      <c r="D138" s="148" t="s">
        <v>139</v>
      </c>
      <c r="E138" s="148"/>
      <c r="F138" s="148"/>
      <c r="G138" s="148"/>
      <c r="H138" s="148"/>
      <c r="I138" s="148"/>
      <c r="J138" s="148"/>
      <c r="K138" s="148"/>
      <c r="L138" s="148"/>
      <c r="M138" s="148"/>
      <c r="N138" s="279">
        <f>BK138</f>
        <v>0</v>
      </c>
      <c r="O138" s="280"/>
      <c r="P138" s="280"/>
      <c r="Q138" s="280"/>
      <c r="R138" s="141"/>
      <c r="T138" s="142"/>
      <c r="U138" s="139"/>
      <c r="V138" s="139"/>
      <c r="W138" s="143">
        <f>SUM(W139:W145)</f>
        <v>0</v>
      </c>
      <c r="X138" s="139"/>
      <c r="Y138" s="143">
        <f>SUM(Y139:Y145)</f>
        <v>0</v>
      </c>
      <c r="Z138" s="139"/>
      <c r="AA138" s="144">
        <f>SUM(AA139:AA145)</f>
        <v>0</v>
      </c>
      <c r="AR138" s="145" t="s">
        <v>80</v>
      </c>
      <c r="AT138" s="146" t="s">
        <v>73</v>
      </c>
      <c r="AU138" s="146" t="s">
        <v>80</v>
      </c>
      <c r="AY138" s="145" t="s">
        <v>180</v>
      </c>
      <c r="BK138" s="147">
        <f>SUM(BK139:BK145)</f>
        <v>0</v>
      </c>
    </row>
    <row r="139" spans="2:65" s="1" customFormat="1" ht="25.5" customHeight="1">
      <c r="B139" s="123"/>
      <c r="C139" s="149" t="s">
        <v>80</v>
      </c>
      <c r="D139" s="149" t="s">
        <v>181</v>
      </c>
      <c r="E139" s="150" t="s">
        <v>182</v>
      </c>
      <c r="F139" s="239" t="s">
        <v>183</v>
      </c>
      <c r="G139" s="239"/>
      <c r="H139" s="239"/>
      <c r="I139" s="239"/>
      <c r="J139" s="151" t="s">
        <v>184</v>
      </c>
      <c r="K139" s="152">
        <v>15</v>
      </c>
      <c r="L139" s="266">
        <v>0</v>
      </c>
      <c r="M139" s="266"/>
      <c r="N139" s="266">
        <f>ROUND(L139*K139,2)</f>
        <v>0</v>
      </c>
      <c r="O139" s="266"/>
      <c r="P139" s="266"/>
      <c r="Q139" s="266"/>
      <c r="R139" s="125"/>
      <c r="T139" s="153" t="s">
        <v>5</v>
      </c>
      <c r="U139" s="44" t="s">
        <v>39</v>
      </c>
      <c r="V139" s="154">
        <v>0</v>
      </c>
      <c r="W139" s="154">
        <f>V139*K139</f>
        <v>0</v>
      </c>
      <c r="X139" s="154">
        <v>0</v>
      </c>
      <c r="Y139" s="154">
        <f>X139*K139</f>
        <v>0</v>
      </c>
      <c r="Z139" s="154">
        <v>0</v>
      </c>
      <c r="AA139" s="155">
        <f>Z139*K139</f>
        <v>0</v>
      </c>
      <c r="AR139" s="22" t="s">
        <v>89</v>
      </c>
      <c r="AT139" s="22" t="s">
        <v>181</v>
      </c>
      <c r="AU139" s="22" t="s">
        <v>83</v>
      </c>
      <c r="AY139" s="22" t="s">
        <v>180</v>
      </c>
      <c r="BE139" s="156">
        <f>IF(U139="základní",N139,0)</f>
        <v>0</v>
      </c>
      <c r="BF139" s="156">
        <f>IF(U139="snížená",N139,0)</f>
        <v>0</v>
      </c>
      <c r="BG139" s="156">
        <f>IF(U139="zákl. přenesená",N139,0)</f>
        <v>0</v>
      </c>
      <c r="BH139" s="156">
        <f>IF(U139="sníž. přenesená",N139,0)</f>
        <v>0</v>
      </c>
      <c r="BI139" s="156">
        <f>IF(U139="nulová",N139,0)</f>
        <v>0</v>
      </c>
      <c r="BJ139" s="22" t="s">
        <v>80</v>
      </c>
      <c r="BK139" s="156">
        <f>ROUND(L139*K139,2)</f>
        <v>0</v>
      </c>
      <c r="BL139" s="22" t="s">
        <v>89</v>
      </c>
      <c r="BM139" s="22" t="s">
        <v>185</v>
      </c>
    </row>
    <row r="140" spans="2:65" s="1" customFormat="1" ht="25.5" customHeight="1">
      <c r="B140" s="123"/>
      <c r="C140" s="149" t="s">
        <v>83</v>
      </c>
      <c r="D140" s="149" t="s">
        <v>181</v>
      </c>
      <c r="E140" s="150" t="s">
        <v>186</v>
      </c>
      <c r="F140" s="239" t="s">
        <v>187</v>
      </c>
      <c r="G140" s="239"/>
      <c r="H140" s="239"/>
      <c r="I140" s="239"/>
      <c r="J140" s="151" t="s">
        <v>184</v>
      </c>
      <c r="K140" s="152">
        <v>15</v>
      </c>
      <c r="L140" s="266">
        <v>0</v>
      </c>
      <c r="M140" s="266"/>
      <c r="N140" s="266">
        <f>ROUND(L140*K140,2)</f>
        <v>0</v>
      </c>
      <c r="O140" s="266"/>
      <c r="P140" s="266"/>
      <c r="Q140" s="266"/>
      <c r="R140" s="125"/>
      <c r="T140" s="153" t="s">
        <v>5</v>
      </c>
      <c r="U140" s="44" t="s">
        <v>39</v>
      </c>
      <c r="V140" s="154">
        <v>0</v>
      </c>
      <c r="W140" s="154">
        <f>V140*K140</f>
        <v>0</v>
      </c>
      <c r="X140" s="154">
        <v>0</v>
      </c>
      <c r="Y140" s="154">
        <f>X140*K140</f>
        <v>0</v>
      </c>
      <c r="Z140" s="154">
        <v>0</v>
      </c>
      <c r="AA140" s="155">
        <f>Z140*K140</f>
        <v>0</v>
      </c>
      <c r="AR140" s="22" t="s">
        <v>89</v>
      </c>
      <c r="AT140" s="22" t="s">
        <v>181</v>
      </c>
      <c r="AU140" s="22" t="s">
        <v>83</v>
      </c>
      <c r="AY140" s="22" t="s">
        <v>180</v>
      </c>
      <c r="BE140" s="156">
        <f>IF(U140="základní",N140,0)</f>
        <v>0</v>
      </c>
      <c r="BF140" s="156">
        <f>IF(U140="snížená",N140,0)</f>
        <v>0</v>
      </c>
      <c r="BG140" s="156">
        <f>IF(U140="zákl. přenesená",N140,0)</f>
        <v>0</v>
      </c>
      <c r="BH140" s="156">
        <f>IF(U140="sníž. přenesená",N140,0)</f>
        <v>0</v>
      </c>
      <c r="BI140" s="156">
        <f>IF(U140="nulová",N140,0)</f>
        <v>0</v>
      </c>
      <c r="BJ140" s="22" t="s">
        <v>80</v>
      </c>
      <c r="BK140" s="156">
        <f>ROUND(L140*K140,2)</f>
        <v>0</v>
      </c>
      <c r="BL140" s="22" t="s">
        <v>89</v>
      </c>
      <c r="BM140" s="22" t="s">
        <v>188</v>
      </c>
    </row>
    <row r="141" spans="2:65" s="1" customFormat="1" ht="38.25" customHeight="1">
      <c r="B141" s="123"/>
      <c r="C141" s="149" t="s">
        <v>86</v>
      </c>
      <c r="D141" s="149" t="s">
        <v>181</v>
      </c>
      <c r="E141" s="150" t="s">
        <v>189</v>
      </c>
      <c r="F141" s="239" t="s">
        <v>190</v>
      </c>
      <c r="G141" s="239"/>
      <c r="H141" s="239"/>
      <c r="I141" s="239"/>
      <c r="J141" s="151" t="s">
        <v>184</v>
      </c>
      <c r="K141" s="152">
        <v>75</v>
      </c>
      <c r="L141" s="266">
        <v>0</v>
      </c>
      <c r="M141" s="266"/>
      <c r="N141" s="266">
        <f>ROUND(L141*K141,2)</f>
        <v>0</v>
      </c>
      <c r="O141" s="266"/>
      <c r="P141" s="266"/>
      <c r="Q141" s="266"/>
      <c r="R141" s="125"/>
      <c r="T141" s="153" t="s">
        <v>5</v>
      </c>
      <c r="U141" s="44" t="s">
        <v>39</v>
      </c>
      <c r="V141" s="154">
        <v>0</v>
      </c>
      <c r="W141" s="154">
        <f>V141*K141</f>
        <v>0</v>
      </c>
      <c r="X141" s="154">
        <v>0</v>
      </c>
      <c r="Y141" s="154">
        <f>X141*K141</f>
        <v>0</v>
      </c>
      <c r="Z141" s="154">
        <v>0</v>
      </c>
      <c r="AA141" s="155">
        <f>Z141*K141</f>
        <v>0</v>
      </c>
      <c r="AR141" s="22" t="s">
        <v>89</v>
      </c>
      <c r="AT141" s="22" t="s">
        <v>181</v>
      </c>
      <c r="AU141" s="22" t="s">
        <v>83</v>
      </c>
      <c r="AY141" s="22" t="s">
        <v>180</v>
      </c>
      <c r="BE141" s="156">
        <f>IF(U141="základní",N141,0)</f>
        <v>0</v>
      </c>
      <c r="BF141" s="156">
        <f>IF(U141="snížená",N141,0)</f>
        <v>0</v>
      </c>
      <c r="BG141" s="156">
        <f>IF(U141="zákl. přenesená",N141,0)</f>
        <v>0</v>
      </c>
      <c r="BH141" s="156">
        <f>IF(U141="sníž. přenesená",N141,0)</f>
        <v>0</v>
      </c>
      <c r="BI141" s="156">
        <f>IF(U141="nulová",N141,0)</f>
        <v>0</v>
      </c>
      <c r="BJ141" s="22" t="s">
        <v>80</v>
      </c>
      <c r="BK141" s="156">
        <f>ROUND(L141*K141,2)</f>
        <v>0</v>
      </c>
      <c r="BL141" s="22" t="s">
        <v>89</v>
      </c>
      <c r="BM141" s="22" t="s">
        <v>191</v>
      </c>
    </row>
    <row r="142" spans="2:65" s="10" customFormat="1" ht="16.5" customHeight="1">
      <c r="B142" s="157"/>
      <c r="C142" s="158"/>
      <c r="D142" s="158"/>
      <c r="E142" s="159" t="s">
        <v>5</v>
      </c>
      <c r="F142" s="240" t="s">
        <v>192</v>
      </c>
      <c r="G142" s="241"/>
      <c r="H142" s="241"/>
      <c r="I142" s="241"/>
      <c r="J142" s="158"/>
      <c r="K142" s="160">
        <v>75</v>
      </c>
      <c r="L142" s="158"/>
      <c r="M142" s="158"/>
      <c r="N142" s="158"/>
      <c r="O142" s="158"/>
      <c r="P142" s="158"/>
      <c r="Q142" s="158"/>
      <c r="R142" s="161"/>
      <c r="T142" s="162"/>
      <c r="U142" s="158"/>
      <c r="V142" s="158"/>
      <c r="W142" s="158"/>
      <c r="X142" s="158"/>
      <c r="Y142" s="158"/>
      <c r="Z142" s="158"/>
      <c r="AA142" s="163"/>
      <c r="AT142" s="164" t="s">
        <v>193</v>
      </c>
      <c r="AU142" s="164" t="s">
        <v>83</v>
      </c>
      <c r="AV142" s="10" t="s">
        <v>83</v>
      </c>
      <c r="AW142" s="10" t="s">
        <v>32</v>
      </c>
      <c r="AX142" s="10" t="s">
        <v>80</v>
      </c>
      <c r="AY142" s="164" t="s">
        <v>180</v>
      </c>
    </row>
    <row r="143" spans="2:65" s="1" customFormat="1" ht="16.5" customHeight="1">
      <c r="B143" s="123"/>
      <c r="C143" s="149" t="s">
        <v>89</v>
      </c>
      <c r="D143" s="149" t="s">
        <v>181</v>
      </c>
      <c r="E143" s="150" t="s">
        <v>194</v>
      </c>
      <c r="F143" s="239" t="s">
        <v>195</v>
      </c>
      <c r="G143" s="239"/>
      <c r="H143" s="239"/>
      <c r="I143" s="239"/>
      <c r="J143" s="151" t="s">
        <v>184</v>
      </c>
      <c r="K143" s="152">
        <v>15</v>
      </c>
      <c r="L143" s="266">
        <v>0</v>
      </c>
      <c r="M143" s="266"/>
      <c r="N143" s="266">
        <f>ROUND(L143*K143,2)</f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>V143*K143</f>
        <v>0</v>
      </c>
      <c r="X143" s="154">
        <v>0</v>
      </c>
      <c r="Y143" s="154">
        <f>X143*K143</f>
        <v>0</v>
      </c>
      <c r="Z143" s="154">
        <v>0</v>
      </c>
      <c r="AA143" s="155">
        <f>Z143*K143</f>
        <v>0</v>
      </c>
      <c r="AR143" s="22" t="s">
        <v>89</v>
      </c>
      <c r="AT143" s="22" t="s">
        <v>181</v>
      </c>
      <c r="AU143" s="22" t="s">
        <v>83</v>
      </c>
      <c r="AY143" s="22" t="s">
        <v>180</v>
      </c>
      <c r="BE143" s="156">
        <f>IF(U143="základní",N143,0)</f>
        <v>0</v>
      </c>
      <c r="BF143" s="156">
        <f>IF(U143="snížená",N143,0)</f>
        <v>0</v>
      </c>
      <c r="BG143" s="156">
        <f>IF(U143="zákl. přenesená",N143,0)</f>
        <v>0</v>
      </c>
      <c r="BH143" s="156">
        <f>IF(U143="sníž. přenesená",N143,0)</f>
        <v>0</v>
      </c>
      <c r="BI143" s="156">
        <f>IF(U143="nulová",N143,0)</f>
        <v>0</v>
      </c>
      <c r="BJ143" s="22" t="s">
        <v>80</v>
      </c>
      <c r="BK143" s="156">
        <f>ROUND(L143*K143,2)</f>
        <v>0</v>
      </c>
      <c r="BL143" s="22" t="s">
        <v>89</v>
      </c>
      <c r="BM143" s="22" t="s">
        <v>196</v>
      </c>
    </row>
    <row r="144" spans="2:65" s="1" customFormat="1" ht="25.5" customHeight="1">
      <c r="B144" s="123"/>
      <c r="C144" s="149" t="s">
        <v>197</v>
      </c>
      <c r="D144" s="149" t="s">
        <v>181</v>
      </c>
      <c r="E144" s="150" t="s">
        <v>198</v>
      </c>
      <c r="F144" s="239" t="s">
        <v>199</v>
      </c>
      <c r="G144" s="239"/>
      <c r="H144" s="239"/>
      <c r="I144" s="239"/>
      <c r="J144" s="151" t="s">
        <v>200</v>
      </c>
      <c r="K144" s="152">
        <v>27</v>
      </c>
      <c r="L144" s="266">
        <v>0</v>
      </c>
      <c r="M144" s="266"/>
      <c r="N144" s="266">
        <f>ROUND(L144*K144,2)</f>
        <v>0</v>
      </c>
      <c r="O144" s="266"/>
      <c r="P144" s="266"/>
      <c r="Q144" s="266"/>
      <c r="R144" s="125"/>
      <c r="T144" s="153" t="s">
        <v>5</v>
      </c>
      <c r="U144" s="44" t="s">
        <v>39</v>
      </c>
      <c r="V144" s="154">
        <v>0</v>
      </c>
      <c r="W144" s="154">
        <f>V144*K144</f>
        <v>0</v>
      </c>
      <c r="X144" s="154">
        <v>0</v>
      </c>
      <c r="Y144" s="154">
        <f>X144*K144</f>
        <v>0</v>
      </c>
      <c r="Z144" s="154">
        <v>0</v>
      </c>
      <c r="AA144" s="155">
        <f>Z144*K144</f>
        <v>0</v>
      </c>
      <c r="AR144" s="22" t="s">
        <v>89</v>
      </c>
      <c r="AT144" s="22" t="s">
        <v>181</v>
      </c>
      <c r="AU144" s="22" t="s">
        <v>83</v>
      </c>
      <c r="AY144" s="22" t="s">
        <v>180</v>
      </c>
      <c r="BE144" s="156">
        <f>IF(U144="základní",N144,0)</f>
        <v>0</v>
      </c>
      <c r="BF144" s="156">
        <f>IF(U144="snížená",N144,0)</f>
        <v>0</v>
      </c>
      <c r="BG144" s="156">
        <f>IF(U144="zákl. přenesená",N144,0)</f>
        <v>0</v>
      </c>
      <c r="BH144" s="156">
        <f>IF(U144="sníž. přenesená",N144,0)</f>
        <v>0</v>
      </c>
      <c r="BI144" s="156">
        <f>IF(U144="nulová",N144,0)</f>
        <v>0</v>
      </c>
      <c r="BJ144" s="22" t="s">
        <v>80</v>
      </c>
      <c r="BK144" s="156">
        <f>ROUND(L144*K144,2)</f>
        <v>0</v>
      </c>
      <c r="BL144" s="22" t="s">
        <v>89</v>
      </c>
      <c r="BM144" s="22" t="s">
        <v>201</v>
      </c>
    </row>
    <row r="145" spans="2:65" s="10" customFormat="1" ht="16.5" customHeight="1">
      <c r="B145" s="157"/>
      <c r="C145" s="158"/>
      <c r="D145" s="158"/>
      <c r="E145" s="159" t="s">
        <v>5</v>
      </c>
      <c r="F145" s="240" t="s">
        <v>202</v>
      </c>
      <c r="G145" s="241"/>
      <c r="H145" s="241"/>
      <c r="I145" s="241"/>
      <c r="J145" s="158"/>
      <c r="K145" s="160">
        <v>27</v>
      </c>
      <c r="L145" s="158"/>
      <c r="M145" s="158"/>
      <c r="N145" s="158"/>
      <c r="O145" s="158"/>
      <c r="P145" s="158"/>
      <c r="Q145" s="158"/>
      <c r="R145" s="161"/>
      <c r="T145" s="162"/>
      <c r="U145" s="158"/>
      <c r="V145" s="158"/>
      <c r="W145" s="158"/>
      <c r="X145" s="158"/>
      <c r="Y145" s="158"/>
      <c r="Z145" s="158"/>
      <c r="AA145" s="163"/>
      <c r="AT145" s="164" t="s">
        <v>193</v>
      </c>
      <c r="AU145" s="164" t="s">
        <v>83</v>
      </c>
      <c r="AV145" s="10" t="s">
        <v>83</v>
      </c>
      <c r="AW145" s="10" t="s">
        <v>32</v>
      </c>
      <c r="AX145" s="10" t="s">
        <v>80</v>
      </c>
      <c r="AY145" s="164" t="s">
        <v>180</v>
      </c>
    </row>
    <row r="146" spans="2:65" s="9" customFormat="1" ht="29.85" customHeight="1">
      <c r="B146" s="138"/>
      <c r="C146" s="139"/>
      <c r="D146" s="148" t="s">
        <v>140</v>
      </c>
      <c r="E146" s="148"/>
      <c r="F146" s="148"/>
      <c r="G146" s="148"/>
      <c r="H146" s="148"/>
      <c r="I146" s="148"/>
      <c r="J146" s="148"/>
      <c r="K146" s="148"/>
      <c r="L146" s="148"/>
      <c r="M146" s="148"/>
      <c r="N146" s="279">
        <f>BK146</f>
        <v>0</v>
      </c>
      <c r="O146" s="280"/>
      <c r="P146" s="280"/>
      <c r="Q146" s="280"/>
      <c r="R146" s="141"/>
      <c r="T146" s="142"/>
      <c r="U146" s="139"/>
      <c r="V146" s="139"/>
      <c r="W146" s="143">
        <f>SUM(W147:W171)</f>
        <v>0</v>
      </c>
      <c r="X146" s="139"/>
      <c r="Y146" s="143">
        <f>SUM(Y147:Y171)</f>
        <v>0</v>
      </c>
      <c r="Z146" s="139"/>
      <c r="AA146" s="144">
        <f>SUM(AA147:AA171)</f>
        <v>0</v>
      </c>
      <c r="AR146" s="145" t="s">
        <v>80</v>
      </c>
      <c r="AT146" s="146" t="s">
        <v>73</v>
      </c>
      <c r="AU146" s="146" t="s">
        <v>80</v>
      </c>
      <c r="AY146" s="145" t="s">
        <v>180</v>
      </c>
      <c r="BK146" s="147">
        <f>SUM(BK147:BK171)</f>
        <v>0</v>
      </c>
    </row>
    <row r="147" spans="2:65" s="1" customFormat="1" ht="16.5" customHeight="1">
      <c r="B147" s="123"/>
      <c r="C147" s="149" t="s">
        <v>203</v>
      </c>
      <c r="D147" s="149" t="s">
        <v>181</v>
      </c>
      <c r="E147" s="150" t="s">
        <v>204</v>
      </c>
      <c r="F147" s="239" t="s">
        <v>205</v>
      </c>
      <c r="G147" s="239"/>
      <c r="H147" s="239"/>
      <c r="I147" s="239"/>
      <c r="J147" s="151" t="s">
        <v>206</v>
      </c>
      <c r="K147" s="152">
        <v>33.445999999999998</v>
      </c>
      <c r="L147" s="266">
        <v>0</v>
      </c>
      <c r="M147" s="266"/>
      <c r="N147" s="266">
        <f>ROUND(L147*K147,2)</f>
        <v>0</v>
      </c>
      <c r="O147" s="266"/>
      <c r="P147" s="266"/>
      <c r="Q147" s="266"/>
      <c r="R147" s="125"/>
      <c r="T147" s="153" t="s">
        <v>5</v>
      </c>
      <c r="U147" s="44" t="s">
        <v>39</v>
      </c>
      <c r="V147" s="154">
        <v>0</v>
      </c>
      <c r="W147" s="154">
        <f>V147*K147</f>
        <v>0</v>
      </c>
      <c r="X147" s="154">
        <v>0</v>
      </c>
      <c r="Y147" s="154">
        <f>X147*K147</f>
        <v>0</v>
      </c>
      <c r="Z147" s="154">
        <v>0</v>
      </c>
      <c r="AA147" s="155">
        <f>Z147*K147</f>
        <v>0</v>
      </c>
      <c r="AR147" s="22" t="s">
        <v>89</v>
      </c>
      <c r="AT147" s="22" t="s">
        <v>181</v>
      </c>
      <c r="AU147" s="22" t="s">
        <v>83</v>
      </c>
      <c r="AY147" s="22" t="s">
        <v>180</v>
      </c>
      <c r="BE147" s="156">
        <f>IF(U147="základní",N147,0)</f>
        <v>0</v>
      </c>
      <c r="BF147" s="156">
        <f>IF(U147="snížená",N147,0)</f>
        <v>0</v>
      </c>
      <c r="BG147" s="156">
        <f>IF(U147="zákl. přenesená",N147,0)</f>
        <v>0</v>
      </c>
      <c r="BH147" s="156">
        <f>IF(U147="sníž. přenesená",N147,0)</f>
        <v>0</v>
      </c>
      <c r="BI147" s="156">
        <f>IF(U147="nulová",N147,0)</f>
        <v>0</v>
      </c>
      <c r="BJ147" s="22" t="s">
        <v>80</v>
      </c>
      <c r="BK147" s="156">
        <f>ROUND(L147*K147,2)</f>
        <v>0</v>
      </c>
      <c r="BL147" s="22" t="s">
        <v>89</v>
      </c>
      <c r="BM147" s="22" t="s">
        <v>207</v>
      </c>
    </row>
    <row r="148" spans="2:65" s="10" customFormat="1" ht="16.5" customHeight="1">
      <c r="B148" s="157"/>
      <c r="C148" s="158"/>
      <c r="D148" s="158"/>
      <c r="E148" s="159" t="s">
        <v>5</v>
      </c>
      <c r="F148" s="240" t="s">
        <v>208</v>
      </c>
      <c r="G148" s="241"/>
      <c r="H148" s="241"/>
      <c r="I148" s="241"/>
      <c r="J148" s="158"/>
      <c r="K148" s="160">
        <v>3.919</v>
      </c>
      <c r="L148" s="158"/>
      <c r="M148" s="158"/>
      <c r="N148" s="158"/>
      <c r="O148" s="158"/>
      <c r="P148" s="158"/>
      <c r="Q148" s="158"/>
      <c r="R148" s="161"/>
      <c r="T148" s="162"/>
      <c r="U148" s="158"/>
      <c r="V148" s="158"/>
      <c r="W148" s="158"/>
      <c r="X148" s="158"/>
      <c r="Y148" s="158"/>
      <c r="Z148" s="158"/>
      <c r="AA148" s="163"/>
      <c r="AT148" s="164" t="s">
        <v>193</v>
      </c>
      <c r="AU148" s="164" t="s">
        <v>83</v>
      </c>
      <c r="AV148" s="10" t="s">
        <v>83</v>
      </c>
      <c r="AW148" s="10" t="s">
        <v>32</v>
      </c>
      <c r="AX148" s="10" t="s">
        <v>74</v>
      </c>
      <c r="AY148" s="164" t="s">
        <v>180</v>
      </c>
    </row>
    <row r="149" spans="2:65" s="10" customFormat="1" ht="16.5" customHeight="1">
      <c r="B149" s="157"/>
      <c r="C149" s="158"/>
      <c r="D149" s="158"/>
      <c r="E149" s="159" t="s">
        <v>5</v>
      </c>
      <c r="F149" s="235" t="s">
        <v>209</v>
      </c>
      <c r="G149" s="236"/>
      <c r="H149" s="236"/>
      <c r="I149" s="236"/>
      <c r="J149" s="158"/>
      <c r="K149" s="160">
        <v>7.2530000000000001</v>
      </c>
      <c r="L149" s="158"/>
      <c r="M149" s="158"/>
      <c r="N149" s="158"/>
      <c r="O149" s="158"/>
      <c r="P149" s="158"/>
      <c r="Q149" s="158"/>
      <c r="R149" s="161"/>
      <c r="T149" s="162"/>
      <c r="U149" s="158"/>
      <c r="V149" s="158"/>
      <c r="W149" s="158"/>
      <c r="X149" s="158"/>
      <c r="Y149" s="158"/>
      <c r="Z149" s="158"/>
      <c r="AA149" s="163"/>
      <c r="AT149" s="164" t="s">
        <v>193</v>
      </c>
      <c r="AU149" s="164" t="s">
        <v>83</v>
      </c>
      <c r="AV149" s="10" t="s">
        <v>83</v>
      </c>
      <c r="AW149" s="10" t="s">
        <v>32</v>
      </c>
      <c r="AX149" s="10" t="s">
        <v>74</v>
      </c>
      <c r="AY149" s="164" t="s">
        <v>180</v>
      </c>
    </row>
    <row r="150" spans="2:65" s="10" customFormat="1" ht="16.5" customHeight="1">
      <c r="B150" s="157"/>
      <c r="C150" s="158"/>
      <c r="D150" s="158"/>
      <c r="E150" s="159" t="s">
        <v>5</v>
      </c>
      <c r="F150" s="235" t="s">
        <v>210</v>
      </c>
      <c r="G150" s="236"/>
      <c r="H150" s="236"/>
      <c r="I150" s="236"/>
      <c r="J150" s="158"/>
      <c r="K150" s="160">
        <v>2.528</v>
      </c>
      <c r="L150" s="158"/>
      <c r="M150" s="158"/>
      <c r="N150" s="158"/>
      <c r="O150" s="158"/>
      <c r="P150" s="158"/>
      <c r="Q150" s="158"/>
      <c r="R150" s="161"/>
      <c r="T150" s="162"/>
      <c r="U150" s="158"/>
      <c r="V150" s="158"/>
      <c r="W150" s="158"/>
      <c r="X150" s="158"/>
      <c r="Y150" s="158"/>
      <c r="Z150" s="158"/>
      <c r="AA150" s="163"/>
      <c r="AT150" s="164" t="s">
        <v>193</v>
      </c>
      <c r="AU150" s="164" t="s">
        <v>83</v>
      </c>
      <c r="AV150" s="10" t="s">
        <v>83</v>
      </c>
      <c r="AW150" s="10" t="s">
        <v>32</v>
      </c>
      <c r="AX150" s="10" t="s">
        <v>74</v>
      </c>
      <c r="AY150" s="164" t="s">
        <v>180</v>
      </c>
    </row>
    <row r="151" spans="2:65" s="10" customFormat="1" ht="16.5" customHeight="1">
      <c r="B151" s="157"/>
      <c r="C151" s="158"/>
      <c r="D151" s="158"/>
      <c r="E151" s="159" t="s">
        <v>5</v>
      </c>
      <c r="F151" s="235" t="s">
        <v>211</v>
      </c>
      <c r="G151" s="236"/>
      <c r="H151" s="236"/>
      <c r="I151" s="236"/>
      <c r="J151" s="158"/>
      <c r="K151" s="160">
        <v>7.2</v>
      </c>
      <c r="L151" s="158"/>
      <c r="M151" s="158"/>
      <c r="N151" s="158"/>
      <c r="O151" s="158"/>
      <c r="P151" s="158"/>
      <c r="Q151" s="158"/>
      <c r="R151" s="161"/>
      <c r="T151" s="162"/>
      <c r="U151" s="158"/>
      <c r="V151" s="158"/>
      <c r="W151" s="158"/>
      <c r="X151" s="158"/>
      <c r="Y151" s="158"/>
      <c r="Z151" s="158"/>
      <c r="AA151" s="163"/>
      <c r="AT151" s="164" t="s">
        <v>193</v>
      </c>
      <c r="AU151" s="164" t="s">
        <v>83</v>
      </c>
      <c r="AV151" s="10" t="s">
        <v>83</v>
      </c>
      <c r="AW151" s="10" t="s">
        <v>32</v>
      </c>
      <c r="AX151" s="10" t="s">
        <v>74</v>
      </c>
      <c r="AY151" s="164" t="s">
        <v>180</v>
      </c>
    </row>
    <row r="152" spans="2:65" s="10" customFormat="1" ht="16.5" customHeight="1">
      <c r="B152" s="157"/>
      <c r="C152" s="158"/>
      <c r="D152" s="158"/>
      <c r="E152" s="159" t="s">
        <v>5</v>
      </c>
      <c r="F152" s="235" t="s">
        <v>212</v>
      </c>
      <c r="G152" s="236"/>
      <c r="H152" s="236"/>
      <c r="I152" s="236"/>
      <c r="J152" s="158"/>
      <c r="K152" s="160">
        <v>9.9960000000000004</v>
      </c>
      <c r="L152" s="158"/>
      <c r="M152" s="158"/>
      <c r="N152" s="158"/>
      <c r="O152" s="158"/>
      <c r="P152" s="158"/>
      <c r="Q152" s="158"/>
      <c r="R152" s="161"/>
      <c r="T152" s="162"/>
      <c r="U152" s="158"/>
      <c r="V152" s="158"/>
      <c r="W152" s="158"/>
      <c r="X152" s="158"/>
      <c r="Y152" s="158"/>
      <c r="Z152" s="158"/>
      <c r="AA152" s="163"/>
      <c r="AT152" s="164" t="s">
        <v>193</v>
      </c>
      <c r="AU152" s="164" t="s">
        <v>83</v>
      </c>
      <c r="AV152" s="10" t="s">
        <v>83</v>
      </c>
      <c r="AW152" s="10" t="s">
        <v>32</v>
      </c>
      <c r="AX152" s="10" t="s">
        <v>74</v>
      </c>
      <c r="AY152" s="164" t="s">
        <v>180</v>
      </c>
    </row>
    <row r="153" spans="2:65" s="10" customFormat="1" ht="16.5" customHeight="1">
      <c r="B153" s="157"/>
      <c r="C153" s="158"/>
      <c r="D153" s="158"/>
      <c r="E153" s="159" t="s">
        <v>5</v>
      </c>
      <c r="F153" s="235" t="s">
        <v>213</v>
      </c>
      <c r="G153" s="236"/>
      <c r="H153" s="236"/>
      <c r="I153" s="236"/>
      <c r="J153" s="158"/>
      <c r="K153" s="160">
        <v>2.5499999999999998</v>
      </c>
      <c r="L153" s="158"/>
      <c r="M153" s="158"/>
      <c r="N153" s="158"/>
      <c r="O153" s="158"/>
      <c r="P153" s="158"/>
      <c r="Q153" s="158"/>
      <c r="R153" s="161"/>
      <c r="T153" s="162"/>
      <c r="U153" s="158"/>
      <c r="V153" s="158"/>
      <c r="W153" s="158"/>
      <c r="X153" s="158"/>
      <c r="Y153" s="158"/>
      <c r="Z153" s="158"/>
      <c r="AA153" s="163"/>
      <c r="AT153" s="164" t="s">
        <v>193</v>
      </c>
      <c r="AU153" s="164" t="s">
        <v>83</v>
      </c>
      <c r="AV153" s="10" t="s">
        <v>83</v>
      </c>
      <c r="AW153" s="10" t="s">
        <v>32</v>
      </c>
      <c r="AX153" s="10" t="s">
        <v>74</v>
      </c>
      <c r="AY153" s="164" t="s">
        <v>180</v>
      </c>
    </row>
    <row r="154" spans="2:65" s="11" customFormat="1" ht="16.5" customHeight="1">
      <c r="B154" s="165"/>
      <c r="C154" s="166"/>
      <c r="D154" s="166"/>
      <c r="E154" s="167" t="s">
        <v>5</v>
      </c>
      <c r="F154" s="237" t="s">
        <v>214</v>
      </c>
      <c r="G154" s="238"/>
      <c r="H154" s="238"/>
      <c r="I154" s="238"/>
      <c r="J154" s="166"/>
      <c r="K154" s="168">
        <v>33.445999999999998</v>
      </c>
      <c r="L154" s="166"/>
      <c r="M154" s="166"/>
      <c r="N154" s="166"/>
      <c r="O154" s="166"/>
      <c r="P154" s="166"/>
      <c r="Q154" s="166"/>
      <c r="R154" s="169"/>
      <c r="T154" s="170"/>
      <c r="U154" s="166"/>
      <c r="V154" s="166"/>
      <c r="W154" s="166"/>
      <c r="X154" s="166"/>
      <c r="Y154" s="166"/>
      <c r="Z154" s="166"/>
      <c r="AA154" s="171"/>
      <c r="AT154" s="172" t="s">
        <v>193</v>
      </c>
      <c r="AU154" s="172" t="s">
        <v>83</v>
      </c>
      <c r="AV154" s="11" t="s">
        <v>89</v>
      </c>
      <c r="AW154" s="11" t="s">
        <v>32</v>
      </c>
      <c r="AX154" s="11" t="s">
        <v>80</v>
      </c>
      <c r="AY154" s="172" t="s">
        <v>180</v>
      </c>
    </row>
    <row r="155" spans="2:65" s="1" customFormat="1" ht="16.5" customHeight="1">
      <c r="B155" s="123"/>
      <c r="C155" s="149" t="s">
        <v>215</v>
      </c>
      <c r="D155" s="149" t="s">
        <v>181</v>
      </c>
      <c r="E155" s="150" t="s">
        <v>216</v>
      </c>
      <c r="F155" s="239" t="s">
        <v>217</v>
      </c>
      <c r="G155" s="239"/>
      <c r="H155" s="239"/>
      <c r="I155" s="239"/>
      <c r="J155" s="151" t="s">
        <v>206</v>
      </c>
      <c r="K155" s="152">
        <v>33.445999999999998</v>
      </c>
      <c r="L155" s="266">
        <v>0</v>
      </c>
      <c r="M155" s="266"/>
      <c r="N155" s="266">
        <f>ROUND(L155*K155,2)</f>
        <v>0</v>
      </c>
      <c r="O155" s="266"/>
      <c r="P155" s="266"/>
      <c r="Q155" s="266"/>
      <c r="R155" s="125"/>
      <c r="T155" s="153" t="s">
        <v>5</v>
      </c>
      <c r="U155" s="44" t="s">
        <v>39</v>
      </c>
      <c r="V155" s="154">
        <v>0</v>
      </c>
      <c r="W155" s="154">
        <f>V155*K155</f>
        <v>0</v>
      </c>
      <c r="X155" s="154">
        <v>0</v>
      </c>
      <c r="Y155" s="154">
        <f>X155*K155</f>
        <v>0</v>
      </c>
      <c r="Z155" s="154">
        <v>0</v>
      </c>
      <c r="AA155" s="155">
        <f>Z155*K155</f>
        <v>0</v>
      </c>
      <c r="AR155" s="22" t="s">
        <v>89</v>
      </c>
      <c r="AT155" s="22" t="s">
        <v>181</v>
      </c>
      <c r="AU155" s="22" t="s">
        <v>83</v>
      </c>
      <c r="AY155" s="22" t="s">
        <v>180</v>
      </c>
      <c r="BE155" s="156">
        <f>IF(U155="základní",N155,0)</f>
        <v>0</v>
      </c>
      <c r="BF155" s="156">
        <f>IF(U155="snížená",N155,0)</f>
        <v>0</v>
      </c>
      <c r="BG155" s="156">
        <f>IF(U155="zákl. přenesená",N155,0)</f>
        <v>0</v>
      </c>
      <c r="BH155" s="156">
        <f>IF(U155="sníž. přenesená",N155,0)</f>
        <v>0</v>
      </c>
      <c r="BI155" s="156">
        <f>IF(U155="nulová",N155,0)</f>
        <v>0</v>
      </c>
      <c r="BJ155" s="22" t="s">
        <v>80</v>
      </c>
      <c r="BK155" s="156">
        <f>ROUND(L155*K155,2)</f>
        <v>0</v>
      </c>
      <c r="BL155" s="22" t="s">
        <v>89</v>
      </c>
      <c r="BM155" s="22" t="s">
        <v>218</v>
      </c>
    </row>
    <row r="156" spans="2:65" s="1" customFormat="1" ht="25.5" customHeight="1">
      <c r="B156" s="123"/>
      <c r="C156" s="149" t="s">
        <v>219</v>
      </c>
      <c r="D156" s="149" t="s">
        <v>181</v>
      </c>
      <c r="E156" s="150" t="s">
        <v>220</v>
      </c>
      <c r="F156" s="239" t="s">
        <v>221</v>
      </c>
      <c r="G156" s="239"/>
      <c r="H156" s="239"/>
      <c r="I156" s="239"/>
      <c r="J156" s="151" t="s">
        <v>200</v>
      </c>
      <c r="K156" s="152">
        <v>7.0000000000000007E-2</v>
      </c>
      <c r="L156" s="266">
        <v>0</v>
      </c>
      <c r="M156" s="266"/>
      <c r="N156" s="266">
        <f>ROUND(L156*K156,2)</f>
        <v>0</v>
      </c>
      <c r="O156" s="266"/>
      <c r="P156" s="266"/>
      <c r="Q156" s="266"/>
      <c r="R156" s="125"/>
      <c r="T156" s="153" t="s">
        <v>5</v>
      </c>
      <c r="U156" s="44" t="s">
        <v>39</v>
      </c>
      <c r="V156" s="154">
        <v>0</v>
      </c>
      <c r="W156" s="154">
        <f>V156*K156</f>
        <v>0</v>
      </c>
      <c r="X156" s="154">
        <v>0</v>
      </c>
      <c r="Y156" s="154">
        <f>X156*K156</f>
        <v>0</v>
      </c>
      <c r="Z156" s="154">
        <v>0</v>
      </c>
      <c r="AA156" s="155">
        <f>Z156*K156</f>
        <v>0</v>
      </c>
      <c r="AR156" s="22" t="s">
        <v>89</v>
      </c>
      <c r="AT156" s="22" t="s">
        <v>181</v>
      </c>
      <c r="AU156" s="22" t="s">
        <v>83</v>
      </c>
      <c r="AY156" s="22" t="s">
        <v>180</v>
      </c>
      <c r="BE156" s="156">
        <f>IF(U156="základní",N156,0)</f>
        <v>0</v>
      </c>
      <c r="BF156" s="156">
        <f>IF(U156="snížená",N156,0)</f>
        <v>0</v>
      </c>
      <c r="BG156" s="156">
        <f>IF(U156="zákl. přenesená",N156,0)</f>
        <v>0</v>
      </c>
      <c r="BH156" s="156">
        <f>IF(U156="sníž. přenesená",N156,0)</f>
        <v>0</v>
      </c>
      <c r="BI156" s="156">
        <f>IF(U156="nulová",N156,0)</f>
        <v>0</v>
      </c>
      <c r="BJ156" s="22" t="s">
        <v>80</v>
      </c>
      <c r="BK156" s="156">
        <f>ROUND(L156*K156,2)</f>
        <v>0</v>
      </c>
      <c r="BL156" s="22" t="s">
        <v>89</v>
      </c>
      <c r="BM156" s="22" t="s">
        <v>222</v>
      </c>
    </row>
    <row r="157" spans="2:65" s="10" customFormat="1" ht="16.5" customHeight="1">
      <c r="B157" s="157"/>
      <c r="C157" s="158"/>
      <c r="D157" s="158"/>
      <c r="E157" s="159" t="s">
        <v>5</v>
      </c>
      <c r="F157" s="240" t="s">
        <v>223</v>
      </c>
      <c r="G157" s="241"/>
      <c r="H157" s="241"/>
      <c r="I157" s="241"/>
      <c r="J157" s="158"/>
      <c r="K157" s="160">
        <v>2.8000000000000001E-2</v>
      </c>
      <c r="L157" s="158"/>
      <c r="M157" s="158"/>
      <c r="N157" s="158"/>
      <c r="O157" s="158"/>
      <c r="P157" s="158"/>
      <c r="Q157" s="158"/>
      <c r="R157" s="161"/>
      <c r="T157" s="162"/>
      <c r="U157" s="158"/>
      <c r="V157" s="158"/>
      <c r="W157" s="158"/>
      <c r="X157" s="158"/>
      <c r="Y157" s="158"/>
      <c r="Z157" s="158"/>
      <c r="AA157" s="163"/>
      <c r="AT157" s="164" t="s">
        <v>193</v>
      </c>
      <c r="AU157" s="164" t="s">
        <v>83</v>
      </c>
      <c r="AV157" s="10" t="s">
        <v>83</v>
      </c>
      <c r="AW157" s="10" t="s">
        <v>32</v>
      </c>
      <c r="AX157" s="10" t="s">
        <v>74</v>
      </c>
      <c r="AY157" s="164" t="s">
        <v>180</v>
      </c>
    </row>
    <row r="158" spans="2:65" s="10" customFormat="1" ht="16.5" customHeight="1">
      <c r="B158" s="157"/>
      <c r="C158" s="158"/>
      <c r="D158" s="158"/>
      <c r="E158" s="159" t="s">
        <v>5</v>
      </c>
      <c r="F158" s="235" t="s">
        <v>224</v>
      </c>
      <c r="G158" s="236"/>
      <c r="H158" s="236"/>
      <c r="I158" s="236"/>
      <c r="J158" s="158"/>
      <c r="K158" s="160">
        <v>4.2000000000000003E-2</v>
      </c>
      <c r="L158" s="158"/>
      <c r="M158" s="158"/>
      <c r="N158" s="158"/>
      <c r="O158" s="158"/>
      <c r="P158" s="158"/>
      <c r="Q158" s="158"/>
      <c r="R158" s="161"/>
      <c r="T158" s="162"/>
      <c r="U158" s="158"/>
      <c r="V158" s="158"/>
      <c r="W158" s="158"/>
      <c r="X158" s="158"/>
      <c r="Y158" s="158"/>
      <c r="Z158" s="158"/>
      <c r="AA158" s="163"/>
      <c r="AT158" s="164" t="s">
        <v>193</v>
      </c>
      <c r="AU158" s="164" t="s">
        <v>83</v>
      </c>
      <c r="AV158" s="10" t="s">
        <v>83</v>
      </c>
      <c r="AW158" s="10" t="s">
        <v>32</v>
      </c>
      <c r="AX158" s="10" t="s">
        <v>74</v>
      </c>
      <c r="AY158" s="164" t="s">
        <v>180</v>
      </c>
    </row>
    <row r="159" spans="2:65" s="11" customFormat="1" ht="16.5" customHeight="1">
      <c r="B159" s="165"/>
      <c r="C159" s="166"/>
      <c r="D159" s="166"/>
      <c r="E159" s="167" t="s">
        <v>5</v>
      </c>
      <c r="F159" s="237" t="s">
        <v>214</v>
      </c>
      <c r="G159" s="238"/>
      <c r="H159" s="238"/>
      <c r="I159" s="238"/>
      <c r="J159" s="166"/>
      <c r="K159" s="168">
        <v>7.0000000000000007E-2</v>
      </c>
      <c r="L159" s="166"/>
      <c r="M159" s="166"/>
      <c r="N159" s="166"/>
      <c r="O159" s="166"/>
      <c r="P159" s="166"/>
      <c r="Q159" s="166"/>
      <c r="R159" s="169"/>
      <c r="T159" s="170"/>
      <c r="U159" s="166"/>
      <c r="V159" s="166"/>
      <c r="W159" s="166"/>
      <c r="X159" s="166"/>
      <c r="Y159" s="166"/>
      <c r="Z159" s="166"/>
      <c r="AA159" s="171"/>
      <c r="AT159" s="172" t="s">
        <v>193</v>
      </c>
      <c r="AU159" s="172" t="s">
        <v>83</v>
      </c>
      <c r="AV159" s="11" t="s">
        <v>89</v>
      </c>
      <c r="AW159" s="11" t="s">
        <v>32</v>
      </c>
      <c r="AX159" s="11" t="s">
        <v>80</v>
      </c>
      <c r="AY159" s="172" t="s">
        <v>180</v>
      </c>
    </row>
    <row r="160" spans="2:65" s="1" customFormat="1" ht="25.5" customHeight="1">
      <c r="B160" s="123"/>
      <c r="C160" s="149" t="s">
        <v>225</v>
      </c>
      <c r="D160" s="149" t="s">
        <v>181</v>
      </c>
      <c r="E160" s="150" t="s">
        <v>226</v>
      </c>
      <c r="F160" s="239" t="s">
        <v>227</v>
      </c>
      <c r="G160" s="239"/>
      <c r="H160" s="239"/>
      <c r="I160" s="239"/>
      <c r="J160" s="151" t="s">
        <v>184</v>
      </c>
      <c r="K160" s="152">
        <v>3.5819999999999999</v>
      </c>
      <c r="L160" s="266">
        <v>0</v>
      </c>
      <c r="M160" s="266"/>
      <c r="N160" s="266">
        <f>ROUND(L160*K160,2)</f>
        <v>0</v>
      </c>
      <c r="O160" s="266"/>
      <c r="P160" s="266"/>
      <c r="Q160" s="266"/>
      <c r="R160" s="125"/>
      <c r="T160" s="153" t="s">
        <v>5</v>
      </c>
      <c r="U160" s="44" t="s">
        <v>39</v>
      </c>
      <c r="V160" s="154">
        <v>0</v>
      </c>
      <c r="W160" s="154">
        <f>V160*K160</f>
        <v>0</v>
      </c>
      <c r="X160" s="154">
        <v>0</v>
      </c>
      <c r="Y160" s="154">
        <f>X160*K160</f>
        <v>0</v>
      </c>
      <c r="Z160" s="154">
        <v>0</v>
      </c>
      <c r="AA160" s="155">
        <f>Z160*K160</f>
        <v>0</v>
      </c>
      <c r="AR160" s="22" t="s">
        <v>89</v>
      </c>
      <c r="AT160" s="22" t="s">
        <v>181</v>
      </c>
      <c r="AU160" s="22" t="s">
        <v>83</v>
      </c>
      <c r="AY160" s="22" t="s">
        <v>180</v>
      </c>
      <c r="BE160" s="156">
        <f>IF(U160="základní",N160,0)</f>
        <v>0</v>
      </c>
      <c r="BF160" s="156">
        <f>IF(U160="snížená",N160,0)</f>
        <v>0</v>
      </c>
      <c r="BG160" s="156">
        <f>IF(U160="zákl. přenesená",N160,0)</f>
        <v>0</v>
      </c>
      <c r="BH160" s="156">
        <f>IF(U160="sníž. přenesená",N160,0)</f>
        <v>0</v>
      </c>
      <c r="BI160" s="156">
        <f>IF(U160="nulová",N160,0)</f>
        <v>0</v>
      </c>
      <c r="BJ160" s="22" t="s">
        <v>80</v>
      </c>
      <c r="BK160" s="156">
        <f>ROUND(L160*K160,2)</f>
        <v>0</v>
      </c>
      <c r="BL160" s="22" t="s">
        <v>89</v>
      </c>
      <c r="BM160" s="22" t="s">
        <v>228</v>
      </c>
    </row>
    <row r="161" spans="2:65" s="12" customFormat="1" ht="16.5" customHeight="1">
      <c r="B161" s="173"/>
      <c r="C161" s="174"/>
      <c r="D161" s="174"/>
      <c r="E161" s="175" t="s">
        <v>5</v>
      </c>
      <c r="F161" s="243" t="s">
        <v>229</v>
      </c>
      <c r="G161" s="244"/>
      <c r="H161" s="244"/>
      <c r="I161" s="244"/>
      <c r="J161" s="174"/>
      <c r="K161" s="175" t="s">
        <v>5</v>
      </c>
      <c r="L161" s="174"/>
      <c r="M161" s="174"/>
      <c r="N161" s="174"/>
      <c r="O161" s="174"/>
      <c r="P161" s="174"/>
      <c r="Q161" s="174"/>
      <c r="R161" s="176"/>
      <c r="T161" s="177"/>
      <c r="U161" s="174"/>
      <c r="V161" s="174"/>
      <c r="W161" s="174"/>
      <c r="X161" s="174"/>
      <c r="Y161" s="174"/>
      <c r="Z161" s="174"/>
      <c r="AA161" s="178"/>
      <c r="AT161" s="179" t="s">
        <v>193</v>
      </c>
      <c r="AU161" s="179" t="s">
        <v>83</v>
      </c>
      <c r="AV161" s="12" t="s">
        <v>80</v>
      </c>
      <c r="AW161" s="12" t="s">
        <v>32</v>
      </c>
      <c r="AX161" s="12" t="s">
        <v>74</v>
      </c>
      <c r="AY161" s="179" t="s">
        <v>180</v>
      </c>
    </row>
    <row r="162" spans="2:65" s="10" customFormat="1" ht="16.5" customHeight="1">
      <c r="B162" s="157"/>
      <c r="C162" s="158"/>
      <c r="D162" s="158"/>
      <c r="E162" s="159" t="s">
        <v>5</v>
      </c>
      <c r="F162" s="235" t="s">
        <v>230</v>
      </c>
      <c r="G162" s="236"/>
      <c r="H162" s="236"/>
      <c r="I162" s="236"/>
      <c r="J162" s="158"/>
      <c r="K162" s="160">
        <v>0.29399999999999998</v>
      </c>
      <c r="L162" s="158"/>
      <c r="M162" s="158"/>
      <c r="N162" s="158"/>
      <c r="O162" s="158"/>
      <c r="P162" s="158"/>
      <c r="Q162" s="158"/>
      <c r="R162" s="161"/>
      <c r="T162" s="162"/>
      <c r="U162" s="158"/>
      <c r="V162" s="158"/>
      <c r="W162" s="158"/>
      <c r="X162" s="158"/>
      <c r="Y162" s="158"/>
      <c r="Z162" s="158"/>
      <c r="AA162" s="163"/>
      <c r="AT162" s="164" t="s">
        <v>193</v>
      </c>
      <c r="AU162" s="164" t="s">
        <v>83</v>
      </c>
      <c r="AV162" s="10" t="s">
        <v>83</v>
      </c>
      <c r="AW162" s="10" t="s">
        <v>32</v>
      </c>
      <c r="AX162" s="10" t="s">
        <v>74</v>
      </c>
      <c r="AY162" s="164" t="s">
        <v>180</v>
      </c>
    </row>
    <row r="163" spans="2:65" s="12" customFormat="1" ht="16.5" customHeight="1">
      <c r="B163" s="173"/>
      <c r="C163" s="174"/>
      <c r="D163" s="174"/>
      <c r="E163" s="175" t="s">
        <v>5</v>
      </c>
      <c r="F163" s="245" t="s">
        <v>231</v>
      </c>
      <c r="G163" s="246"/>
      <c r="H163" s="246"/>
      <c r="I163" s="246"/>
      <c r="J163" s="174"/>
      <c r="K163" s="175" t="s">
        <v>5</v>
      </c>
      <c r="L163" s="174"/>
      <c r="M163" s="174"/>
      <c r="N163" s="174"/>
      <c r="O163" s="174"/>
      <c r="P163" s="174"/>
      <c r="Q163" s="174"/>
      <c r="R163" s="176"/>
      <c r="T163" s="177"/>
      <c r="U163" s="174"/>
      <c r="V163" s="174"/>
      <c r="W163" s="174"/>
      <c r="X163" s="174"/>
      <c r="Y163" s="174"/>
      <c r="Z163" s="174"/>
      <c r="AA163" s="178"/>
      <c r="AT163" s="179" t="s">
        <v>193</v>
      </c>
      <c r="AU163" s="179" t="s">
        <v>83</v>
      </c>
      <c r="AV163" s="12" t="s">
        <v>80</v>
      </c>
      <c r="AW163" s="12" t="s">
        <v>32</v>
      </c>
      <c r="AX163" s="12" t="s">
        <v>74</v>
      </c>
      <c r="AY163" s="179" t="s">
        <v>180</v>
      </c>
    </row>
    <row r="164" spans="2:65" s="10" customFormat="1" ht="16.5" customHeight="1">
      <c r="B164" s="157"/>
      <c r="C164" s="158"/>
      <c r="D164" s="158"/>
      <c r="E164" s="159" t="s">
        <v>5</v>
      </c>
      <c r="F164" s="235" t="s">
        <v>232</v>
      </c>
      <c r="G164" s="236"/>
      <c r="H164" s="236"/>
      <c r="I164" s="236"/>
      <c r="J164" s="158"/>
      <c r="K164" s="160">
        <v>0.27200000000000002</v>
      </c>
      <c r="L164" s="158"/>
      <c r="M164" s="158"/>
      <c r="N164" s="158"/>
      <c r="O164" s="158"/>
      <c r="P164" s="158"/>
      <c r="Q164" s="158"/>
      <c r="R164" s="161"/>
      <c r="T164" s="162"/>
      <c r="U164" s="158"/>
      <c r="V164" s="158"/>
      <c r="W164" s="158"/>
      <c r="X164" s="158"/>
      <c r="Y164" s="158"/>
      <c r="Z164" s="158"/>
      <c r="AA164" s="163"/>
      <c r="AT164" s="164" t="s">
        <v>193</v>
      </c>
      <c r="AU164" s="164" t="s">
        <v>83</v>
      </c>
      <c r="AV164" s="10" t="s">
        <v>83</v>
      </c>
      <c r="AW164" s="10" t="s">
        <v>32</v>
      </c>
      <c r="AX164" s="10" t="s">
        <v>74</v>
      </c>
      <c r="AY164" s="164" t="s">
        <v>180</v>
      </c>
    </row>
    <row r="165" spans="2:65" s="10" customFormat="1" ht="16.5" customHeight="1">
      <c r="B165" s="157"/>
      <c r="C165" s="158"/>
      <c r="D165" s="158"/>
      <c r="E165" s="159" t="s">
        <v>5</v>
      </c>
      <c r="F165" s="235" t="s">
        <v>233</v>
      </c>
      <c r="G165" s="236"/>
      <c r="H165" s="236"/>
      <c r="I165" s="236"/>
      <c r="J165" s="158"/>
      <c r="K165" s="160">
        <v>0.86399999999999999</v>
      </c>
      <c r="L165" s="158"/>
      <c r="M165" s="158"/>
      <c r="N165" s="158"/>
      <c r="O165" s="158"/>
      <c r="P165" s="158"/>
      <c r="Q165" s="158"/>
      <c r="R165" s="161"/>
      <c r="T165" s="162"/>
      <c r="U165" s="158"/>
      <c r="V165" s="158"/>
      <c r="W165" s="158"/>
      <c r="X165" s="158"/>
      <c r="Y165" s="158"/>
      <c r="Z165" s="158"/>
      <c r="AA165" s="163"/>
      <c r="AT165" s="164" t="s">
        <v>193</v>
      </c>
      <c r="AU165" s="164" t="s">
        <v>83</v>
      </c>
      <c r="AV165" s="10" t="s">
        <v>83</v>
      </c>
      <c r="AW165" s="10" t="s">
        <v>32</v>
      </c>
      <c r="AX165" s="10" t="s">
        <v>74</v>
      </c>
      <c r="AY165" s="164" t="s">
        <v>180</v>
      </c>
    </row>
    <row r="166" spans="2:65" s="10" customFormat="1" ht="16.5" customHeight="1">
      <c r="B166" s="157"/>
      <c r="C166" s="158"/>
      <c r="D166" s="158"/>
      <c r="E166" s="159" t="s">
        <v>5</v>
      </c>
      <c r="F166" s="235" t="s">
        <v>234</v>
      </c>
      <c r="G166" s="236"/>
      <c r="H166" s="236"/>
      <c r="I166" s="236"/>
      <c r="J166" s="158"/>
      <c r="K166" s="160">
        <v>1.0660000000000001</v>
      </c>
      <c r="L166" s="158"/>
      <c r="M166" s="158"/>
      <c r="N166" s="158"/>
      <c r="O166" s="158"/>
      <c r="P166" s="158"/>
      <c r="Q166" s="158"/>
      <c r="R166" s="161"/>
      <c r="T166" s="162"/>
      <c r="U166" s="158"/>
      <c r="V166" s="158"/>
      <c r="W166" s="158"/>
      <c r="X166" s="158"/>
      <c r="Y166" s="158"/>
      <c r="Z166" s="158"/>
      <c r="AA166" s="163"/>
      <c r="AT166" s="164" t="s">
        <v>193</v>
      </c>
      <c r="AU166" s="164" t="s">
        <v>83</v>
      </c>
      <c r="AV166" s="10" t="s">
        <v>83</v>
      </c>
      <c r="AW166" s="10" t="s">
        <v>32</v>
      </c>
      <c r="AX166" s="10" t="s">
        <v>74</v>
      </c>
      <c r="AY166" s="164" t="s">
        <v>180</v>
      </c>
    </row>
    <row r="167" spans="2:65" s="10" customFormat="1" ht="16.5" customHeight="1">
      <c r="B167" s="157"/>
      <c r="C167" s="158"/>
      <c r="D167" s="158"/>
      <c r="E167" s="159" t="s">
        <v>5</v>
      </c>
      <c r="F167" s="235" t="s">
        <v>235</v>
      </c>
      <c r="G167" s="236"/>
      <c r="H167" s="236"/>
      <c r="I167" s="236"/>
      <c r="J167" s="158"/>
      <c r="K167" s="160">
        <v>0.54400000000000004</v>
      </c>
      <c r="L167" s="158"/>
      <c r="M167" s="158"/>
      <c r="N167" s="158"/>
      <c r="O167" s="158"/>
      <c r="P167" s="158"/>
      <c r="Q167" s="158"/>
      <c r="R167" s="161"/>
      <c r="T167" s="162"/>
      <c r="U167" s="158"/>
      <c r="V167" s="158"/>
      <c r="W167" s="158"/>
      <c r="X167" s="158"/>
      <c r="Y167" s="158"/>
      <c r="Z167" s="158"/>
      <c r="AA167" s="163"/>
      <c r="AT167" s="164" t="s">
        <v>193</v>
      </c>
      <c r="AU167" s="164" t="s">
        <v>83</v>
      </c>
      <c r="AV167" s="10" t="s">
        <v>83</v>
      </c>
      <c r="AW167" s="10" t="s">
        <v>32</v>
      </c>
      <c r="AX167" s="10" t="s">
        <v>74</v>
      </c>
      <c r="AY167" s="164" t="s">
        <v>180</v>
      </c>
    </row>
    <row r="168" spans="2:65" s="12" customFormat="1" ht="16.5" customHeight="1">
      <c r="B168" s="173"/>
      <c r="C168" s="174"/>
      <c r="D168" s="174"/>
      <c r="E168" s="175" t="s">
        <v>5</v>
      </c>
      <c r="F168" s="245" t="s">
        <v>236</v>
      </c>
      <c r="G168" s="246"/>
      <c r="H168" s="246"/>
      <c r="I168" s="246"/>
      <c r="J168" s="174"/>
      <c r="K168" s="175" t="s">
        <v>5</v>
      </c>
      <c r="L168" s="174"/>
      <c r="M168" s="174"/>
      <c r="N168" s="174"/>
      <c r="O168" s="174"/>
      <c r="P168" s="174"/>
      <c r="Q168" s="174"/>
      <c r="R168" s="176"/>
      <c r="T168" s="177"/>
      <c r="U168" s="174"/>
      <c r="V168" s="174"/>
      <c r="W168" s="174"/>
      <c r="X168" s="174"/>
      <c r="Y168" s="174"/>
      <c r="Z168" s="174"/>
      <c r="AA168" s="178"/>
      <c r="AT168" s="179" t="s">
        <v>193</v>
      </c>
      <c r="AU168" s="179" t="s">
        <v>83</v>
      </c>
      <c r="AV168" s="12" t="s">
        <v>80</v>
      </c>
      <c r="AW168" s="12" t="s">
        <v>32</v>
      </c>
      <c r="AX168" s="12" t="s">
        <v>74</v>
      </c>
      <c r="AY168" s="179" t="s">
        <v>180</v>
      </c>
    </row>
    <row r="169" spans="2:65" s="10" customFormat="1" ht="16.5" customHeight="1">
      <c r="B169" s="157"/>
      <c r="C169" s="158"/>
      <c r="D169" s="158"/>
      <c r="E169" s="159" t="s">
        <v>5</v>
      </c>
      <c r="F169" s="235" t="s">
        <v>237</v>
      </c>
      <c r="G169" s="236"/>
      <c r="H169" s="236"/>
      <c r="I169" s="236"/>
      <c r="J169" s="158"/>
      <c r="K169" s="160">
        <v>0.27</v>
      </c>
      <c r="L169" s="158"/>
      <c r="M169" s="158"/>
      <c r="N169" s="158"/>
      <c r="O169" s="158"/>
      <c r="P169" s="158"/>
      <c r="Q169" s="158"/>
      <c r="R169" s="161"/>
      <c r="T169" s="162"/>
      <c r="U169" s="158"/>
      <c r="V169" s="158"/>
      <c r="W169" s="158"/>
      <c r="X169" s="158"/>
      <c r="Y169" s="158"/>
      <c r="Z169" s="158"/>
      <c r="AA169" s="163"/>
      <c r="AT169" s="164" t="s">
        <v>193</v>
      </c>
      <c r="AU169" s="164" t="s">
        <v>83</v>
      </c>
      <c r="AV169" s="10" t="s">
        <v>83</v>
      </c>
      <c r="AW169" s="10" t="s">
        <v>32</v>
      </c>
      <c r="AX169" s="10" t="s">
        <v>74</v>
      </c>
      <c r="AY169" s="164" t="s">
        <v>180</v>
      </c>
    </row>
    <row r="170" spans="2:65" s="10" customFormat="1" ht="16.5" customHeight="1">
      <c r="B170" s="157"/>
      <c r="C170" s="158"/>
      <c r="D170" s="158"/>
      <c r="E170" s="159" t="s">
        <v>5</v>
      </c>
      <c r="F170" s="235" t="s">
        <v>238</v>
      </c>
      <c r="G170" s="236"/>
      <c r="H170" s="236"/>
      <c r="I170" s="236"/>
      <c r="J170" s="158"/>
      <c r="K170" s="160">
        <v>0.27200000000000002</v>
      </c>
      <c r="L170" s="158"/>
      <c r="M170" s="158"/>
      <c r="N170" s="158"/>
      <c r="O170" s="158"/>
      <c r="P170" s="158"/>
      <c r="Q170" s="158"/>
      <c r="R170" s="161"/>
      <c r="T170" s="162"/>
      <c r="U170" s="158"/>
      <c r="V170" s="158"/>
      <c r="W170" s="158"/>
      <c r="X170" s="158"/>
      <c r="Y170" s="158"/>
      <c r="Z170" s="158"/>
      <c r="AA170" s="163"/>
      <c r="AT170" s="164" t="s">
        <v>193</v>
      </c>
      <c r="AU170" s="164" t="s">
        <v>83</v>
      </c>
      <c r="AV170" s="10" t="s">
        <v>83</v>
      </c>
      <c r="AW170" s="10" t="s">
        <v>32</v>
      </c>
      <c r="AX170" s="10" t="s">
        <v>74</v>
      </c>
      <c r="AY170" s="164" t="s">
        <v>180</v>
      </c>
    </row>
    <row r="171" spans="2:65" s="11" customFormat="1" ht="16.5" customHeight="1">
      <c r="B171" s="165"/>
      <c r="C171" s="166"/>
      <c r="D171" s="166"/>
      <c r="E171" s="167" t="s">
        <v>5</v>
      </c>
      <c r="F171" s="237" t="s">
        <v>214</v>
      </c>
      <c r="G171" s="238"/>
      <c r="H171" s="238"/>
      <c r="I171" s="238"/>
      <c r="J171" s="166"/>
      <c r="K171" s="168">
        <v>3.5819999999999999</v>
      </c>
      <c r="L171" s="166"/>
      <c r="M171" s="166"/>
      <c r="N171" s="166"/>
      <c r="O171" s="166"/>
      <c r="P171" s="166"/>
      <c r="Q171" s="166"/>
      <c r="R171" s="169"/>
      <c r="T171" s="170"/>
      <c r="U171" s="166"/>
      <c r="V171" s="166"/>
      <c r="W171" s="166"/>
      <c r="X171" s="166"/>
      <c r="Y171" s="166"/>
      <c r="Z171" s="166"/>
      <c r="AA171" s="171"/>
      <c r="AT171" s="172" t="s">
        <v>193</v>
      </c>
      <c r="AU171" s="172" t="s">
        <v>83</v>
      </c>
      <c r="AV171" s="11" t="s">
        <v>89</v>
      </c>
      <c r="AW171" s="11" t="s">
        <v>32</v>
      </c>
      <c r="AX171" s="11" t="s">
        <v>80</v>
      </c>
      <c r="AY171" s="172" t="s">
        <v>180</v>
      </c>
    </row>
    <row r="172" spans="2:65" s="9" customFormat="1" ht="29.85" customHeight="1">
      <c r="B172" s="138"/>
      <c r="C172" s="139"/>
      <c r="D172" s="148" t="s">
        <v>141</v>
      </c>
      <c r="E172" s="148"/>
      <c r="F172" s="148"/>
      <c r="G172" s="148"/>
      <c r="H172" s="148"/>
      <c r="I172" s="148"/>
      <c r="J172" s="148"/>
      <c r="K172" s="148"/>
      <c r="L172" s="148"/>
      <c r="M172" s="148"/>
      <c r="N172" s="279">
        <f>BK172</f>
        <v>0</v>
      </c>
      <c r="O172" s="280"/>
      <c r="P172" s="280"/>
      <c r="Q172" s="280"/>
      <c r="R172" s="141"/>
      <c r="T172" s="142"/>
      <c r="U172" s="139"/>
      <c r="V172" s="139"/>
      <c r="W172" s="143">
        <f>SUM(W173:W207)</f>
        <v>0</v>
      </c>
      <c r="X172" s="139"/>
      <c r="Y172" s="143">
        <f>SUM(Y173:Y207)</f>
        <v>0</v>
      </c>
      <c r="Z172" s="139"/>
      <c r="AA172" s="144">
        <f>SUM(AA173:AA207)</f>
        <v>0</v>
      </c>
      <c r="AR172" s="145" t="s">
        <v>80</v>
      </c>
      <c r="AT172" s="146" t="s">
        <v>73</v>
      </c>
      <c r="AU172" s="146" t="s">
        <v>80</v>
      </c>
      <c r="AY172" s="145" t="s">
        <v>180</v>
      </c>
      <c r="BK172" s="147">
        <f>SUM(BK173:BK207)</f>
        <v>0</v>
      </c>
    </row>
    <row r="173" spans="2:65" s="1" customFormat="1" ht="38.25" customHeight="1">
      <c r="B173" s="123"/>
      <c r="C173" s="149" t="s">
        <v>239</v>
      </c>
      <c r="D173" s="149" t="s">
        <v>181</v>
      </c>
      <c r="E173" s="150" t="s">
        <v>240</v>
      </c>
      <c r="F173" s="239" t="s">
        <v>241</v>
      </c>
      <c r="G173" s="239"/>
      <c r="H173" s="239"/>
      <c r="I173" s="239"/>
      <c r="J173" s="151" t="s">
        <v>242</v>
      </c>
      <c r="K173" s="152">
        <v>1</v>
      </c>
      <c r="L173" s="266">
        <v>0</v>
      </c>
      <c r="M173" s="266"/>
      <c r="N173" s="266">
        <f>ROUND(L173*K173,2)</f>
        <v>0</v>
      </c>
      <c r="O173" s="266"/>
      <c r="P173" s="266"/>
      <c r="Q173" s="266"/>
      <c r="R173" s="125"/>
      <c r="T173" s="153" t="s">
        <v>5</v>
      </c>
      <c r="U173" s="44" t="s">
        <v>39</v>
      </c>
      <c r="V173" s="154">
        <v>0</v>
      </c>
      <c r="W173" s="154">
        <f>V173*K173</f>
        <v>0</v>
      </c>
      <c r="X173" s="154">
        <v>0</v>
      </c>
      <c r="Y173" s="154">
        <f>X173*K173</f>
        <v>0</v>
      </c>
      <c r="Z173" s="154">
        <v>0</v>
      </c>
      <c r="AA173" s="155">
        <f>Z173*K173</f>
        <v>0</v>
      </c>
      <c r="AR173" s="22" t="s">
        <v>89</v>
      </c>
      <c r="AT173" s="22" t="s">
        <v>181</v>
      </c>
      <c r="AU173" s="22" t="s">
        <v>83</v>
      </c>
      <c r="AY173" s="22" t="s">
        <v>180</v>
      </c>
      <c r="BE173" s="156">
        <f>IF(U173="základní",N173,0)</f>
        <v>0</v>
      </c>
      <c r="BF173" s="156">
        <f>IF(U173="snížená",N173,0)</f>
        <v>0</v>
      </c>
      <c r="BG173" s="156">
        <f>IF(U173="zákl. přenesená",N173,0)</f>
        <v>0</v>
      </c>
      <c r="BH173" s="156">
        <f>IF(U173="sníž. přenesená",N173,0)</f>
        <v>0</v>
      </c>
      <c r="BI173" s="156">
        <f>IF(U173="nulová",N173,0)</f>
        <v>0</v>
      </c>
      <c r="BJ173" s="22" t="s">
        <v>80</v>
      </c>
      <c r="BK173" s="156">
        <f>ROUND(L173*K173,2)</f>
        <v>0</v>
      </c>
      <c r="BL173" s="22" t="s">
        <v>89</v>
      </c>
      <c r="BM173" s="22" t="s">
        <v>243</v>
      </c>
    </row>
    <row r="174" spans="2:65" s="1" customFormat="1" ht="38.25" customHeight="1">
      <c r="B174" s="123"/>
      <c r="C174" s="149" t="s">
        <v>244</v>
      </c>
      <c r="D174" s="149" t="s">
        <v>181</v>
      </c>
      <c r="E174" s="150" t="s">
        <v>245</v>
      </c>
      <c r="F174" s="239" t="s">
        <v>246</v>
      </c>
      <c r="G174" s="239"/>
      <c r="H174" s="239"/>
      <c r="I174" s="239"/>
      <c r="J174" s="151" t="s">
        <v>184</v>
      </c>
      <c r="K174" s="152">
        <v>0.68899999999999995</v>
      </c>
      <c r="L174" s="266">
        <v>0</v>
      </c>
      <c r="M174" s="266"/>
      <c r="N174" s="266">
        <f>ROUND(L174*K174,2)</f>
        <v>0</v>
      </c>
      <c r="O174" s="266"/>
      <c r="P174" s="266"/>
      <c r="Q174" s="266"/>
      <c r="R174" s="125"/>
      <c r="T174" s="153" t="s">
        <v>5</v>
      </c>
      <c r="U174" s="44" t="s">
        <v>39</v>
      </c>
      <c r="V174" s="154">
        <v>0</v>
      </c>
      <c r="W174" s="154">
        <f>V174*K174</f>
        <v>0</v>
      </c>
      <c r="X174" s="154">
        <v>0</v>
      </c>
      <c r="Y174" s="154">
        <f>X174*K174</f>
        <v>0</v>
      </c>
      <c r="Z174" s="154">
        <v>0</v>
      </c>
      <c r="AA174" s="155">
        <f>Z174*K174</f>
        <v>0</v>
      </c>
      <c r="AR174" s="22" t="s">
        <v>89</v>
      </c>
      <c r="AT174" s="22" t="s">
        <v>181</v>
      </c>
      <c r="AU174" s="22" t="s">
        <v>83</v>
      </c>
      <c r="AY174" s="22" t="s">
        <v>180</v>
      </c>
      <c r="BE174" s="156">
        <f>IF(U174="základní",N174,0)</f>
        <v>0</v>
      </c>
      <c r="BF174" s="156">
        <f>IF(U174="snížená",N174,0)</f>
        <v>0</v>
      </c>
      <c r="BG174" s="156">
        <f>IF(U174="zákl. přenesená",N174,0)</f>
        <v>0</v>
      </c>
      <c r="BH174" s="156">
        <f>IF(U174="sníž. přenesená",N174,0)</f>
        <v>0</v>
      </c>
      <c r="BI174" s="156">
        <f>IF(U174="nulová",N174,0)</f>
        <v>0</v>
      </c>
      <c r="BJ174" s="22" t="s">
        <v>80</v>
      </c>
      <c r="BK174" s="156">
        <f>ROUND(L174*K174,2)</f>
        <v>0</v>
      </c>
      <c r="BL174" s="22" t="s">
        <v>89</v>
      </c>
      <c r="BM174" s="22" t="s">
        <v>247</v>
      </c>
    </row>
    <row r="175" spans="2:65" s="10" customFormat="1" ht="16.5" customHeight="1">
      <c r="B175" s="157"/>
      <c r="C175" s="158"/>
      <c r="D175" s="158"/>
      <c r="E175" s="159" t="s">
        <v>5</v>
      </c>
      <c r="F175" s="240" t="s">
        <v>248</v>
      </c>
      <c r="G175" s="241"/>
      <c r="H175" s="241"/>
      <c r="I175" s="241"/>
      <c r="J175" s="158"/>
      <c r="K175" s="160">
        <v>0.48599999999999999</v>
      </c>
      <c r="L175" s="158"/>
      <c r="M175" s="158"/>
      <c r="N175" s="158"/>
      <c r="O175" s="158"/>
      <c r="P175" s="158"/>
      <c r="Q175" s="158"/>
      <c r="R175" s="161"/>
      <c r="T175" s="162"/>
      <c r="U175" s="158"/>
      <c r="V175" s="158"/>
      <c r="W175" s="158"/>
      <c r="X175" s="158"/>
      <c r="Y175" s="158"/>
      <c r="Z175" s="158"/>
      <c r="AA175" s="163"/>
      <c r="AT175" s="164" t="s">
        <v>193</v>
      </c>
      <c r="AU175" s="164" t="s">
        <v>83</v>
      </c>
      <c r="AV175" s="10" t="s">
        <v>83</v>
      </c>
      <c r="AW175" s="10" t="s">
        <v>32</v>
      </c>
      <c r="AX175" s="10" t="s">
        <v>74</v>
      </c>
      <c r="AY175" s="164" t="s">
        <v>180</v>
      </c>
    </row>
    <row r="176" spans="2:65" s="10" customFormat="1" ht="16.5" customHeight="1">
      <c r="B176" s="157"/>
      <c r="C176" s="158"/>
      <c r="D176" s="158"/>
      <c r="E176" s="159" t="s">
        <v>5</v>
      </c>
      <c r="F176" s="235" t="s">
        <v>249</v>
      </c>
      <c r="G176" s="236"/>
      <c r="H176" s="236"/>
      <c r="I176" s="236"/>
      <c r="J176" s="158"/>
      <c r="K176" s="160">
        <v>0.20300000000000001</v>
      </c>
      <c r="L176" s="158"/>
      <c r="M176" s="158"/>
      <c r="N176" s="158"/>
      <c r="O176" s="158"/>
      <c r="P176" s="158"/>
      <c r="Q176" s="158"/>
      <c r="R176" s="161"/>
      <c r="T176" s="162"/>
      <c r="U176" s="158"/>
      <c r="V176" s="158"/>
      <c r="W176" s="158"/>
      <c r="X176" s="158"/>
      <c r="Y176" s="158"/>
      <c r="Z176" s="158"/>
      <c r="AA176" s="163"/>
      <c r="AT176" s="164" t="s">
        <v>193</v>
      </c>
      <c r="AU176" s="164" t="s">
        <v>83</v>
      </c>
      <c r="AV176" s="10" t="s">
        <v>83</v>
      </c>
      <c r="AW176" s="10" t="s">
        <v>32</v>
      </c>
      <c r="AX176" s="10" t="s">
        <v>74</v>
      </c>
      <c r="AY176" s="164" t="s">
        <v>180</v>
      </c>
    </row>
    <row r="177" spans="2:65" s="11" customFormat="1" ht="16.5" customHeight="1">
      <c r="B177" s="165"/>
      <c r="C177" s="166"/>
      <c r="D177" s="166"/>
      <c r="E177" s="167" t="s">
        <v>5</v>
      </c>
      <c r="F177" s="237" t="s">
        <v>214</v>
      </c>
      <c r="G177" s="238"/>
      <c r="H177" s="238"/>
      <c r="I177" s="238"/>
      <c r="J177" s="166"/>
      <c r="K177" s="168">
        <v>0.68899999999999995</v>
      </c>
      <c r="L177" s="166"/>
      <c r="M177" s="166"/>
      <c r="N177" s="166"/>
      <c r="O177" s="166"/>
      <c r="P177" s="166"/>
      <c r="Q177" s="166"/>
      <c r="R177" s="169"/>
      <c r="T177" s="170"/>
      <c r="U177" s="166"/>
      <c r="V177" s="166"/>
      <c r="W177" s="166"/>
      <c r="X177" s="166"/>
      <c r="Y177" s="166"/>
      <c r="Z177" s="166"/>
      <c r="AA177" s="171"/>
      <c r="AT177" s="172" t="s">
        <v>193</v>
      </c>
      <c r="AU177" s="172" t="s">
        <v>83</v>
      </c>
      <c r="AV177" s="11" t="s">
        <v>89</v>
      </c>
      <c r="AW177" s="11" t="s">
        <v>32</v>
      </c>
      <c r="AX177" s="11" t="s">
        <v>80</v>
      </c>
      <c r="AY177" s="172" t="s">
        <v>180</v>
      </c>
    </row>
    <row r="178" spans="2:65" s="1" customFormat="1" ht="25.5" customHeight="1">
      <c r="B178" s="123"/>
      <c r="C178" s="149" t="s">
        <v>250</v>
      </c>
      <c r="D178" s="149" t="s">
        <v>181</v>
      </c>
      <c r="E178" s="150" t="s">
        <v>251</v>
      </c>
      <c r="F178" s="239" t="s">
        <v>252</v>
      </c>
      <c r="G178" s="239"/>
      <c r="H178" s="239"/>
      <c r="I178" s="239"/>
      <c r="J178" s="151" t="s">
        <v>184</v>
      </c>
      <c r="K178" s="152">
        <v>25.657</v>
      </c>
      <c r="L178" s="266">
        <v>0</v>
      </c>
      <c r="M178" s="266"/>
      <c r="N178" s="266">
        <f>ROUND(L178*K178,2)</f>
        <v>0</v>
      </c>
      <c r="O178" s="266"/>
      <c r="P178" s="266"/>
      <c r="Q178" s="266"/>
      <c r="R178" s="125"/>
      <c r="T178" s="153" t="s">
        <v>5</v>
      </c>
      <c r="U178" s="44" t="s">
        <v>39</v>
      </c>
      <c r="V178" s="154">
        <v>0</v>
      </c>
      <c r="W178" s="154">
        <f>V178*K178</f>
        <v>0</v>
      </c>
      <c r="X178" s="154">
        <v>0</v>
      </c>
      <c r="Y178" s="154">
        <f>X178*K178</f>
        <v>0</v>
      </c>
      <c r="Z178" s="154">
        <v>0</v>
      </c>
      <c r="AA178" s="155">
        <f>Z178*K178</f>
        <v>0</v>
      </c>
      <c r="AR178" s="22" t="s">
        <v>89</v>
      </c>
      <c r="AT178" s="22" t="s">
        <v>181</v>
      </c>
      <c r="AU178" s="22" t="s">
        <v>83</v>
      </c>
      <c r="AY178" s="22" t="s">
        <v>180</v>
      </c>
      <c r="BE178" s="156">
        <f>IF(U178="základní",N178,0)</f>
        <v>0</v>
      </c>
      <c r="BF178" s="156">
        <f>IF(U178="snížená",N178,0)</f>
        <v>0</v>
      </c>
      <c r="BG178" s="156">
        <f>IF(U178="zákl. přenesená",N178,0)</f>
        <v>0</v>
      </c>
      <c r="BH178" s="156">
        <f>IF(U178="sníž. přenesená",N178,0)</f>
        <v>0</v>
      </c>
      <c r="BI178" s="156">
        <f>IF(U178="nulová",N178,0)</f>
        <v>0</v>
      </c>
      <c r="BJ178" s="22" t="s">
        <v>80</v>
      </c>
      <c r="BK178" s="156">
        <f>ROUND(L178*K178,2)</f>
        <v>0</v>
      </c>
      <c r="BL178" s="22" t="s">
        <v>89</v>
      </c>
      <c r="BM178" s="22" t="s">
        <v>253</v>
      </c>
    </row>
    <row r="179" spans="2:65" s="12" customFormat="1" ht="16.5" customHeight="1">
      <c r="B179" s="173"/>
      <c r="C179" s="174"/>
      <c r="D179" s="174"/>
      <c r="E179" s="175" t="s">
        <v>5</v>
      </c>
      <c r="F179" s="243" t="s">
        <v>254</v>
      </c>
      <c r="G179" s="244"/>
      <c r="H179" s="244"/>
      <c r="I179" s="244"/>
      <c r="J179" s="174"/>
      <c r="K179" s="175" t="s">
        <v>5</v>
      </c>
      <c r="L179" s="174"/>
      <c r="M179" s="174"/>
      <c r="N179" s="174"/>
      <c r="O179" s="174"/>
      <c r="P179" s="174"/>
      <c r="Q179" s="174"/>
      <c r="R179" s="176"/>
      <c r="T179" s="177"/>
      <c r="U179" s="174"/>
      <c r="V179" s="174"/>
      <c r="W179" s="174"/>
      <c r="X179" s="174"/>
      <c r="Y179" s="174"/>
      <c r="Z179" s="174"/>
      <c r="AA179" s="178"/>
      <c r="AT179" s="179" t="s">
        <v>193</v>
      </c>
      <c r="AU179" s="179" t="s">
        <v>83</v>
      </c>
      <c r="AV179" s="12" t="s">
        <v>80</v>
      </c>
      <c r="AW179" s="12" t="s">
        <v>32</v>
      </c>
      <c r="AX179" s="12" t="s">
        <v>74</v>
      </c>
      <c r="AY179" s="179" t="s">
        <v>180</v>
      </c>
    </row>
    <row r="180" spans="2:65" s="10" customFormat="1" ht="16.5" customHeight="1">
      <c r="B180" s="157"/>
      <c r="C180" s="158"/>
      <c r="D180" s="158"/>
      <c r="E180" s="159" t="s">
        <v>5</v>
      </c>
      <c r="F180" s="235" t="s">
        <v>255</v>
      </c>
      <c r="G180" s="236"/>
      <c r="H180" s="236"/>
      <c r="I180" s="236"/>
      <c r="J180" s="158"/>
      <c r="K180" s="160">
        <v>1.2150000000000001</v>
      </c>
      <c r="L180" s="158"/>
      <c r="M180" s="158"/>
      <c r="N180" s="158"/>
      <c r="O180" s="158"/>
      <c r="P180" s="158"/>
      <c r="Q180" s="158"/>
      <c r="R180" s="161"/>
      <c r="T180" s="162"/>
      <c r="U180" s="158"/>
      <c r="V180" s="158"/>
      <c r="W180" s="158"/>
      <c r="X180" s="158"/>
      <c r="Y180" s="158"/>
      <c r="Z180" s="158"/>
      <c r="AA180" s="163"/>
      <c r="AT180" s="164" t="s">
        <v>193</v>
      </c>
      <c r="AU180" s="164" t="s">
        <v>83</v>
      </c>
      <c r="AV180" s="10" t="s">
        <v>83</v>
      </c>
      <c r="AW180" s="10" t="s">
        <v>32</v>
      </c>
      <c r="AX180" s="10" t="s">
        <v>74</v>
      </c>
      <c r="AY180" s="164" t="s">
        <v>180</v>
      </c>
    </row>
    <row r="181" spans="2:65" s="12" customFormat="1" ht="16.5" customHeight="1">
      <c r="B181" s="173"/>
      <c r="C181" s="174"/>
      <c r="D181" s="174"/>
      <c r="E181" s="175" t="s">
        <v>5</v>
      </c>
      <c r="F181" s="245" t="s">
        <v>256</v>
      </c>
      <c r="G181" s="246"/>
      <c r="H181" s="246"/>
      <c r="I181" s="246"/>
      <c r="J181" s="174"/>
      <c r="K181" s="175" t="s">
        <v>5</v>
      </c>
      <c r="L181" s="174"/>
      <c r="M181" s="174"/>
      <c r="N181" s="174"/>
      <c r="O181" s="174"/>
      <c r="P181" s="174"/>
      <c r="Q181" s="174"/>
      <c r="R181" s="176"/>
      <c r="T181" s="177"/>
      <c r="U181" s="174"/>
      <c r="V181" s="174"/>
      <c r="W181" s="174"/>
      <c r="X181" s="174"/>
      <c r="Y181" s="174"/>
      <c r="Z181" s="174"/>
      <c r="AA181" s="178"/>
      <c r="AT181" s="179" t="s">
        <v>193</v>
      </c>
      <c r="AU181" s="179" t="s">
        <v>83</v>
      </c>
      <c r="AV181" s="12" t="s">
        <v>80</v>
      </c>
      <c r="AW181" s="12" t="s">
        <v>32</v>
      </c>
      <c r="AX181" s="12" t="s">
        <v>74</v>
      </c>
      <c r="AY181" s="179" t="s">
        <v>180</v>
      </c>
    </row>
    <row r="182" spans="2:65" s="10" customFormat="1" ht="16.5" customHeight="1">
      <c r="B182" s="157"/>
      <c r="C182" s="158"/>
      <c r="D182" s="158"/>
      <c r="E182" s="159" t="s">
        <v>5</v>
      </c>
      <c r="F182" s="235" t="s">
        <v>257</v>
      </c>
      <c r="G182" s="236"/>
      <c r="H182" s="236"/>
      <c r="I182" s="236"/>
      <c r="J182" s="158"/>
      <c r="K182" s="160">
        <v>1.3129999999999999</v>
      </c>
      <c r="L182" s="158"/>
      <c r="M182" s="158"/>
      <c r="N182" s="158"/>
      <c r="O182" s="158"/>
      <c r="P182" s="158"/>
      <c r="Q182" s="158"/>
      <c r="R182" s="161"/>
      <c r="T182" s="162"/>
      <c r="U182" s="158"/>
      <c r="V182" s="158"/>
      <c r="W182" s="158"/>
      <c r="X182" s="158"/>
      <c r="Y182" s="158"/>
      <c r="Z182" s="158"/>
      <c r="AA182" s="163"/>
      <c r="AT182" s="164" t="s">
        <v>193</v>
      </c>
      <c r="AU182" s="164" t="s">
        <v>83</v>
      </c>
      <c r="AV182" s="10" t="s">
        <v>83</v>
      </c>
      <c r="AW182" s="10" t="s">
        <v>32</v>
      </c>
      <c r="AX182" s="10" t="s">
        <v>74</v>
      </c>
      <c r="AY182" s="164" t="s">
        <v>180</v>
      </c>
    </row>
    <row r="183" spans="2:65" s="10" customFormat="1" ht="16.5" customHeight="1">
      <c r="B183" s="157"/>
      <c r="C183" s="158"/>
      <c r="D183" s="158"/>
      <c r="E183" s="159" t="s">
        <v>5</v>
      </c>
      <c r="F183" s="235" t="s">
        <v>258</v>
      </c>
      <c r="G183" s="236"/>
      <c r="H183" s="236"/>
      <c r="I183" s="236"/>
      <c r="J183" s="158"/>
      <c r="K183" s="160">
        <v>14.256</v>
      </c>
      <c r="L183" s="158"/>
      <c r="M183" s="158"/>
      <c r="N183" s="158"/>
      <c r="O183" s="158"/>
      <c r="P183" s="158"/>
      <c r="Q183" s="158"/>
      <c r="R183" s="161"/>
      <c r="T183" s="162"/>
      <c r="U183" s="158"/>
      <c r="V183" s="158"/>
      <c r="W183" s="158"/>
      <c r="X183" s="158"/>
      <c r="Y183" s="158"/>
      <c r="Z183" s="158"/>
      <c r="AA183" s="163"/>
      <c r="AT183" s="164" t="s">
        <v>193</v>
      </c>
      <c r="AU183" s="164" t="s">
        <v>83</v>
      </c>
      <c r="AV183" s="10" t="s">
        <v>83</v>
      </c>
      <c r="AW183" s="10" t="s">
        <v>32</v>
      </c>
      <c r="AX183" s="10" t="s">
        <v>74</v>
      </c>
      <c r="AY183" s="164" t="s">
        <v>180</v>
      </c>
    </row>
    <row r="184" spans="2:65" s="10" customFormat="1" ht="16.5" customHeight="1">
      <c r="B184" s="157"/>
      <c r="C184" s="158"/>
      <c r="D184" s="158"/>
      <c r="E184" s="159" t="s">
        <v>5</v>
      </c>
      <c r="F184" s="235" t="s">
        <v>259</v>
      </c>
      <c r="G184" s="236"/>
      <c r="H184" s="236"/>
      <c r="I184" s="236"/>
      <c r="J184" s="158"/>
      <c r="K184" s="160">
        <v>-1.891</v>
      </c>
      <c r="L184" s="158"/>
      <c r="M184" s="158"/>
      <c r="N184" s="158"/>
      <c r="O184" s="158"/>
      <c r="P184" s="158"/>
      <c r="Q184" s="158"/>
      <c r="R184" s="161"/>
      <c r="T184" s="162"/>
      <c r="U184" s="158"/>
      <c r="V184" s="158"/>
      <c r="W184" s="158"/>
      <c r="X184" s="158"/>
      <c r="Y184" s="158"/>
      <c r="Z184" s="158"/>
      <c r="AA184" s="163"/>
      <c r="AT184" s="164" t="s">
        <v>193</v>
      </c>
      <c r="AU184" s="164" t="s">
        <v>83</v>
      </c>
      <c r="AV184" s="10" t="s">
        <v>83</v>
      </c>
      <c r="AW184" s="10" t="s">
        <v>32</v>
      </c>
      <c r="AX184" s="10" t="s">
        <v>74</v>
      </c>
      <c r="AY184" s="164" t="s">
        <v>180</v>
      </c>
    </row>
    <row r="185" spans="2:65" s="10" customFormat="1" ht="16.5" customHeight="1">
      <c r="B185" s="157"/>
      <c r="C185" s="158"/>
      <c r="D185" s="158"/>
      <c r="E185" s="159" t="s">
        <v>5</v>
      </c>
      <c r="F185" s="235" t="s">
        <v>260</v>
      </c>
      <c r="G185" s="236"/>
      <c r="H185" s="236"/>
      <c r="I185" s="236"/>
      <c r="J185" s="158"/>
      <c r="K185" s="160">
        <v>-0.32400000000000001</v>
      </c>
      <c r="L185" s="158"/>
      <c r="M185" s="158"/>
      <c r="N185" s="158"/>
      <c r="O185" s="158"/>
      <c r="P185" s="158"/>
      <c r="Q185" s="158"/>
      <c r="R185" s="161"/>
      <c r="T185" s="162"/>
      <c r="U185" s="158"/>
      <c r="V185" s="158"/>
      <c r="W185" s="158"/>
      <c r="X185" s="158"/>
      <c r="Y185" s="158"/>
      <c r="Z185" s="158"/>
      <c r="AA185" s="163"/>
      <c r="AT185" s="164" t="s">
        <v>193</v>
      </c>
      <c r="AU185" s="164" t="s">
        <v>83</v>
      </c>
      <c r="AV185" s="10" t="s">
        <v>83</v>
      </c>
      <c r="AW185" s="10" t="s">
        <v>32</v>
      </c>
      <c r="AX185" s="10" t="s">
        <v>74</v>
      </c>
      <c r="AY185" s="164" t="s">
        <v>180</v>
      </c>
    </row>
    <row r="186" spans="2:65" s="10" customFormat="1" ht="16.5" customHeight="1">
      <c r="B186" s="157"/>
      <c r="C186" s="158"/>
      <c r="D186" s="158"/>
      <c r="E186" s="159" t="s">
        <v>5</v>
      </c>
      <c r="F186" s="235" t="s">
        <v>261</v>
      </c>
      <c r="G186" s="236"/>
      <c r="H186" s="236"/>
      <c r="I186" s="236"/>
      <c r="J186" s="158"/>
      <c r="K186" s="160">
        <v>8.5500000000000007</v>
      </c>
      <c r="L186" s="158"/>
      <c r="M186" s="158"/>
      <c r="N186" s="158"/>
      <c r="O186" s="158"/>
      <c r="P186" s="158"/>
      <c r="Q186" s="158"/>
      <c r="R186" s="161"/>
      <c r="T186" s="162"/>
      <c r="U186" s="158"/>
      <c r="V186" s="158"/>
      <c r="W186" s="158"/>
      <c r="X186" s="158"/>
      <c r="Y186" s="158"/>
      <c r="Z186" s="158"/>
      <c r="AA186" s="163"/>
      <c r="AT186" s="164" t="s">
        <v>193</v>
      </c>
      <c r="AU186" s="164" t="s">
        <v>83</v>
      </c>
      <c r="AV186" s="10" t="s">
        <v>83</v>
      </c>
      <c r="AW186" s="10" t="s">
        <v>32</v>
      </c>
      <c r="AX186" s="10" t="s">
        <v>74</v>
      </c>
      <c r="AY186" s="164" t="s">
        <v>180</v>
      </c>
    </row>
    <row r="187" spans="2:65" s="10" customFormat="1" ht="16.5" customHeight="1">
      <c r="B187" s="157"/>
      <c r="C187" s="158"/>
      <c r="D187" s="158"/>
      <c r="E187" s="159" t="s">
        <v>5</v>
      </c>
      <c r="F187" s="235" t="s">
        <v>262</v>
      </c>
      <c r="G187" s="236"/>
      <c r="H187" s="236"/>
      <c r="I187" s="236"/>
      <c r="J187" s="158"/>
      <c r="K187" s="160">
        <v>1.538</v>
      </c>
      <c r="L187" s="158"/>
      <c r="M187" s="158"/>
      <c r="N187" s="158"/>
      <c r="O187" s="158"/>
      <c r="P187" s="158"/>
      <c r="Q187" s="158"/>
      <c r="R187" s="161"/>
      <c r="T187" s="162"/>
      <c r="U187" s="158"/>
      <c r="V187" s="158"/>
      <c r="W187" s="158"/>
      <c r="X187" s="158"/>
      <c r="Y187" s="158"/>
      <c r="Z187" s="158"/>
      <c r="AA187" s="163"/>
      <c r="AT187" s="164" t="s">
        <v>193</v>
      </c>
      <c r="AU187" s="164" t="s">
        <v>83</v>
      </c>
      <c r="AV187" s="10" t="s">
        <v>83</v>
      </c>
      <c r="AW187" s="10" t="s">
        <v>32</v>
      </c>
      <c r="AX187" s="10" t="s">
        <v>74</v>
      </c>
      <c r="AY187" s="164" t="s">
        <v>180</v>
      </c>
    </row>
    <row r="188" spans="2:65" s="10" customFormat="1" ht="16.5" customHeight="1">
      <c r="B188" s="157"/>
      <c r="C188" s="158"/>
      <c r="D188" s="158"/>
      <c r="E188" s="159" t="s">
        <v>5</v>
      </c>
      <c r="F188" s="235" t="s">
        <v>263</v>
      </c>
      <c r="G188" s="236"/>
      <c r="H188" s="236"/>
      <c r="I188" s="236"/>
      <c r="J188" s="158"/>
      <c r="K188" s="160">
        <v>1</v>
      </c>
      <c r="L188" s="158"/>
      <c r="M188" s="158"/>
      <c r="N188" s="158"/>
      <c r="O188" s="158"/>
      <c r="P188" s="158"/>
      <c r="Q188" s="158"/>
      <c r="R188" s="161"/>
      <c r="T188" s="162"/>
      <c r="U188" s="158"/>
      <c r="V188" s="158"/>
      <c r="W188" s="158"/>
      <c r="X188" s="158"/>
      <c r="Y188" s="158"/>
      <c r="Z188" s="158"/>
      <c r="AA188" s="163"/>
      <c r="AT188" s="164" t="s">
        <v>193</v>
      </c>
      <c r="AU188" s="164" t="s">
        <v>83</v>
      </c>
      <c r="AV188" s="10" t="s">
        <v>83</v>
      </c>
      <c r="AW188" s="10" t="s">
        <v>32</v>
      </c>
      <c r="AX188" s="10" t="s">
        <v>74</v>
      </c>
      <c r="AY188" s="164" t="s">
        <v>180</v>
      </c>
    </row>
    <row r="189" spans="2:65" s="11" customFormat="1" ht="16.5" customHeight="1">
      <c r="B189" s="165"/>
      <c r="C189" s="166"/>
      <c r="D189" s="166"/>
      <c r="E189" s="167" t="s">
        <v>5</v>
      </c>
      <c r="F189" s="237" t="s">
        <v>214</v>
      </c>
      <c r="G189" s="238"/>
      <c r="H189" s="238"/>
      <c r="I189" s="238"/>
      <c r="J189" s="166"/>
      <c r="K189" s="168">
        <v>25.657</v>
      </c>
      <c r="L189" s="166"/>
      <c r="M189" s="166"/>
      <c r="N189" s="166"/>
      <c r="O189" s="166"/>
      <c r="P189" s="166"/>
      <c r="Q189" s="166"/>
      <c r="R189" s="169"/>
      <c r="T189" s="170"/>
      <c r="U189" s="166"/>
      <c r="V189" s="166"/>
      <c r="W189" s="166"/>
      <c r="X189" s="166"/>
      <c r="Y189" s="166"/>
      <c r="Z189" s="166"/>
      <c r="AA189" s="171"/>
      <c r="AT189" s="172" t="s">
        <v>193</v>
      </c>
      <c r="AU189" s="172" t="s">
        <v>83</v>
      </c>
      <c r="AV189" s="11" t="s">
        <v>89</v>
      </c>
      <c r="AW189" s="11" t="s">
        <v>32</v>
      </c>
      <c r="AX189" s="11" t="s">
        <v>80</v>
      </c>
      <c r="AY189" s="172" t="s">
        <v>180</v>
      </c>
    </row>
    <row r="190" spans="2:65" s="1" customFormat="1" ht="25.5" customHeight="1">
      <c r="B190" s="123"/>
      <c r="C190" s="149" t="s">
        <v>264</v>
      </c>
      <c r="D190" s="149" t="s">
        <v>181</v>
      </c>
      <c r="E190" s="150" t="s">
        <v>265</v>
      </c>
      <c r="F190" s="239" t="s">
        <v>266</v>
      </c>
      <c r="G190" s="239"/>
      <c r="H190" s="239"/>
      <c r="I190" s="239"/>
      <c r="J190" s="151" t="s">
        <v>184</v>
      </c>
      <c r="K190" s="152">
        <v>10.653</v>
      </c>
      <c r="L190" s="266">
        <v>0</v>
      </c>
      <c r="M190" s="266"/>
      <c r="N190" s="266">
        <f>ROUND(L190*K190,2)</f>
        <v>0</v>
      </c>
      <c r="O190" s="266"/>
      <c r="P190" s="266"/>
      <c r="Q190" s="266"/>
      <c r="R190" s="125"/>
      <c r="T190" s="153" t="s">
        <v>5</v>
      </c>
      <c r="U190" s="44" t="s">
        <v>39</v>
      </c>
      <c r="V190" s="154">
        <v>0</v>
      </c>
      <c r="W190" s="154">
        <f>V190*K190</f>
        <v>0</v>
      </c>
      <c r="X190" s="154">
        <v>0</v>
      </c>
      <c r="Y190" s="154">
        <f>X190*K190</f>
        <v>0</v>
      </c>
      <c r="Z190" s="154">
        <v>0</v>
      </c>
      <c r="AA190" s="155">
        <f>Z190*K190</f>
        <v>0</v>
      </c>
      <c r="AR190" s="22" t="s">
        <v>89</v>
      </c>
      <c r="AT190" s="22" t="s">
        <v>181</v>
      </c>
      <c r="AU190" s="22" t="s">
        <v>83</v>
      </c>
      <c r="AY190" s="22" t="s">
        <v>180</v>
      </c>
      <c r="BE190" s="156">
        <f>IF(U190="základní",N190,0)</f>
        <v>0</v>
      </c>
      <c r="BF190" s="156">
        <f>IF(U190="snížená",N190,0)</f>
        <v>0</v>
      </c>
      <c r="BG190" s="156">
        <f>IF(U190="zákl. přenesená",N190,0)</f>
        <v>0</v>
      </c>
      <c r="BH190" s="156">
        <f>IF(U190="sníž. přenesená",N190,0)</f>
        <v>0</v>
      </c>
      <c r="BI190" s="156">
        <f>IF(U190="nulová",N190,0)</f>
        <v>0</v>
      </c>
      <c r="BJ190" s="22" t="s">
        <v>80</v>
      </c>
      <c r="BK190" s="156">
        <f>ROUND(L190*K190,2)</f>
        <v>0</v>
      </c>
      <c r="BL190" s="22" t="s">
        <v>89</v>
      </c>
      <c r="BM190" s="22" t="s">
        <v>267</v>
      </c>
    </row>
    <row r="191" spans="2:65" s="12" customFormat="1" ht="16.5" customHeight="1">
      <c r="B191" s="173"/>
      <c r="C191" s="174"/>
      <c r="D191" s="174"/>
      <c r="E191" s="175" t="s">
        <v>5</v>
      </c>
      <c r="F191" s="243" t="s">
        <v>254</v>
      </c>
      <c r="G191" s="244"/>
      <c r="H191" s="244"/>
      <c r="I191" s="244"/>
      <c r="J191" s="174"/>
      <c r="K191" s="175" t="s">
        <v>5</v>
      </c>
      <c r="L191" s="174"/>
      <c r="M191" s="174"/>
      <c r="N191" s="174"/>
      <c r="O191" s="174"/>
      <c r="P191" s="174"/>
      <c r="Q191" s="174"/>
      <c r="R191" s="176"/>
      <c r="T191" s="177"/>
      <c r="U191" s="174"/>
      <c r="V191" s="174"/>
      <c r="W191" s="174"/>
      <c r="X191" s="174"/>
      <c r="Y191" s="174"/>
      <c r="Z191" s="174"/>
      <c r="AA191" s="178"/>
      <c r="AT191" s="179" t="s">
        <v>193</v>
      </c>
      <c r="AU191" s="179" t="s">
        <v>83</v>
      </c>
      <c r="AV191" s="12" t="s">
        <v>80</v>
      </c>
      <c r="AW191" s="12" t="s">
        <v>32</v>
      </c>
      <c r="AX191" s="12" t="s">
        <v>74</v>
      </c>
      <c r="AY191" s="179" t="s">
        <v>180</v>
      </c>
    </row>
    <row r="192" spans="2:65" s="10" customFormat="1" ht="16.5" customHeight="1">
      <c r="B192" s="157"/>
      <c r="C192" s="158"/>
      <c r="D192" s="158"/>
      <c r="E192" s="159" t="s">
        <v>5</v>
      </c>
      <c r="F192" s="235" t="s">
        <v>268</v>
      </c>
      <c r="G192" s="236"/>
      <c r="H192" s="236"/>
      <c r="I192" s="236"/>
      <c r="J192" s="158"/>
      <c r="K192" s="160">
        <v>8.9510000000000005</v>
      </c>
      <c r="L192" s="158"/>
      <c r="M192" s="158"/>
      <c r="N192" s="158"/>
      <c r="O192" s="158"/>
      <c r="P192" s="158"/>
      <c r="Q192" s="158"/>
      <c r="R192" s="161"/>
      <c r="T192" s="162"/>
      <c r="U192" s="158"/>
      <c r="V192" s="158"/>
      <c r="W192" s="158"/>
      <c r="X192" s="158"/>
      <c r="Y192" s="158"/>
      <c r="Z192" s="158"/>
      <c r="AA192" s="163"/>
      <c r="AT192" s="164" t="s">
        <v>193</v>
      </c>
      <c r="AU192" s="164" t="s">
        <v>83</v>
      </c>
      <c r="AV192" s="10" t="s">
        <v>83</v>
      </c>
      <c r="AW192" s="10" t="s">
        <v>32</v>
      </c>
      <c r="AX192" s="10" t="s">
        <v>74</v>
      </c>
      <c r="AY192" s="164" t="s">
        <v>180</v>
      </c>
    </row>
    <row r="193" spans="2:65" s="12" customFormat="1" ht="16.5" customHeight="1">
      <c r="B193" s="173"/>
      <c r="C193" s="174"/>
      <c r="D193" s="174"/>
      <c r="E193" s="175" t="s">
        <v>5</v>
      </c>
      <c r="F193" s="245" t="s">
        <v>256</v>
      </c>
      <c r="G193" s="246"/>
      <c r="H193" s="246"/>
      <c r="I193" s="246"/>
      <c r="J193" s="174"/>
      <c r="K193" s="175" t="s">
        <v>5</v>
      </c>
      <c r="L193" s="174"/>
      <c r="M193" s="174"/>
      <c r="N193" s="174"/>
      <c r="O193" s="174"/>
      <c r="P193" s="174"/>
      <c r="Q193" s="174"/>
      <c r="R193" s="176"/>
      <c r="T193" s="177"/>
      <c r="U193" s="174"/>
      <c r="V193" s="174"/>
      <c r="W193" s="174"/>
      <c r="X193" s="174"/>
      <c r="Y193" s="174"/>
      <c r="Z193" s="174"/>
      <c r="AA193" s="178"/>
      <c r="AT193" s="179" t="s">
        <v>193</v>
      </c>
      <c r="AU193" s="179" t="s">
        <v>83</v>
      </c>
      <c r="AV193" s="12" t="s">
        <v>80</v>
      </c>
      <c r="AW193" s="12" t="s">
        <v>32</v>
      </c>
      <c r="AX193" s="12" t="s">
        <v>74</v>
      </c>
      <c r="AY193" s="179" t="s">
        <v>180</v>
      </c>
    </row>
    <row r="194" spans="2:65" s="10" customFormat="1" ht="16.5" customHeight="1">
      <c r="B194" s="157"/>
      <c r="C194" s="158"/>
      <c r="D194" s="158"/>
      <c r="E194" s="159" t="s">
        <v>5</v>
      </c>
      <c r="F194" s="235" t="s">
        <v>269</v>
      </c>
      <c r="G194" s="236"/>
      <c r="H194" s="236"/>
      <c r="I194" s="236"/>
      <c r="J194" s="158"/>
      <c r="K194" s="160">
        <v>1.2829999999999999</v>
      </c>
      <c r="L194" s="158"/>
      <c r="M194" s="158"/>
      <c r="N194" s="158"/>
      <c r="O194" s="158"/>
      <c r="P194" s="158"/>
      <c r="Q194" s="158"/>
      <c r="R194" s="161"/>
      <c r="T194" s="162"/>
      <c r="U194" s="158"/>
      <c r="V194" s="158"/>
      <c r="W194" s="158"/>
      <c r="X194" s="158"/>
      <c r="Y194" s="158"/>
      <c r="Z194" s="158"/>
      <c r="AA194" s="163"/>
      <c r="AT194" s="164" t="s">
        <v>193</v>
      </c>
      <c r="AU194" s="164" t="s">
        <v>83</v>
      </c>
      <c r="AV194" s="10" t="s">
        <v>83</v>
      </c>
      <c r="AW194" s="10" t="s">
        <v>32</v>
      </c>
      <c r="AX194" s="10" t="s">
        <v>74</v>
      </c>
      <c r="AY194" s="164" t="s">
        <v>180</v>
      </c>
    </row>
    <row r="195" spans="2:65" s="10" customFormat="1" ht="16.5" customHeight="1">
      <c r="B195" s="157"/>
      <c r="C195" s="158"/>
      <c r="D195" s="158"/>
      <c r="E195" s="159" t="s">
        <v>5</v>
      </c>
      <c r="F195" s="235" t="s">
        <v>270</v>
      </c>
      <c r="G195" s="236"/>
      <c r="H195" s="236"/>
      <c r="I195" s="236"/>
      <c r="J195" s="158"/>
      <c r="K195" s="160">
        <v>0.41899999999999998</v>
      </c>
      <c r="L195" s="158"/>
      <c r="M195" s="158"/>
      <c r="N195" s="158"/>
      <c r="O195" s="158"/>
      <c r="P195" s="158"/>
      <c r="Q195" s="158"/>
      <c r="R195" s="161"/>
      <c r="T195" s="162"/>
      <c r="U195" s="158"/>
      <c r="V195" s="158"/>
      <c r="W195" s="158"/>
      <c r="X195" s="158"/>
      <c r="Y195" s="158"/>
      <c r="Z195" s="158"/>
      <c r="AA195" s="163"/>
      <c r="AT195" s="164" t="s">
        <v>193</v>
      </c>
      <c r="AU195" s="164" t="s">
        <v>83</v>
      </c>
      <c r="AV195" s="10" t="s">
        <v>83</v>
      </c>
      <c r="AW195" s="10" t="s">
        <v>32</v>
      </c>
      <c r="AX195" s="10" t="s">
        <v>74</v>
      </c>
      <c r="AY195" s="164" t="s">
        <v>180</v>
      </c>
    </row>
    <row r="196" spans="2:65" s="11" customFormat="1" ht="16.5" customHeight="1">
      <c r="B196" s="165"/>
      <c r="C196" s="166"/>
      <c r="D196" s="166"/>
      <c r="E196" s="167" t="s">
        <v>5</v>
      </c>
      <c r="F196" s="237" t="s">
        <v>214</v>
      </c>
      <c r="G196" s="238"/>
      <c r="H196" s="238"/>
      <c r="I196" s="238"/>
      <c r="J196" s="166"/>
      <c r="K196" s="168">
        <v>10.653</v>
      </c>
      <c r="L196" s="166"/>
      <c r="M196" s="166"/>
      <c r="N196" s="166"/>
      <c r="O196" s="166"/>
      <c r="P196" s="166"/>
      <c r="Q196" s="166"/>
      <c r="R196" s="169"/>
      <c r="T196" s="170"/>
      <c r="U196" s="166"/>
      <c r="V196" s="166"/>
      <c r="W196" s="166"/>
      <c r="X196" s="166"/>
      <c r="Y196" s="166"/>
      <c r="Z196" s="166"/>
      <c r="AA196" s="171"/>
      <c r="AT196" s="172" t="s">
        <v>193</v>
      </c>
      <c r="AU196" s="172" t="s">
        <v>83</v>
      </c>
      <c r="AV196" s="11" t="s">
        <v>89</v>
      </c>
      <c r="AW196" s="11" t="s">
        <v>32</v>
      </c>
      <c r="AX196" s="11" t="s">
        <v>80</v>
      </c>
      <c r="AY196" s="172" t="s">
        <v>180</v>
      </c>
    </row>
    <row r="197" spans="2:65" s="1" customFormat="1" ht="25.5" customHeight="1">
      <c r="B197" s="123"/>
      <c r="C197" s="149" t="s">
        <v>271</v>
      </c>
      <c r="D197" s="149" t="s">
        <v>181</v>
      </c>
      <c r="E197" s="150" t="s">
        <v>272</v>
      </c>
      <c r="F197" s="239" t="s">
        <v>273</v>
      </c>
      <c r="G197" s="239"/>
      <c r="H197" s="239"/>
      <c r="I197" s="239"/>
      <c r="J197" s="151" t="s">
        <v>242</v>
      </c>
      <c r="K197" s="152">
        <v>2</v>
      </c>
      <c r="L197" s="266">
        <v>0</v>
      </c>
      <c r="M197" s="266"/>
      <c r="N197" s="266">
        <f t="shared" ref="N197:N202" si="0">ROUND(L197*K197,2)</f>
        <v>0</v>
      </c>
      <c r="O197" s="266"/>
      <c r="P197" s="266"/>
      <c r="Q197" s="266"/>
      <c r="R197" s="125"/>
      <c r="T197" s="153" t="s">
        <v>5</v>
      </c>
      <c r="U197" s="44" t="s">
        <v>39</v>
      </c>
      <c r="V197" s="154">
        <v>0</v>
      </c>
      <c r="W197" s="154">
        <f t="shared" ref="W197:W202" si="1">V197*K197</f>
        <v>0</v>
      </c>
      <c r="X197" s="154">
        <v>0</v>
      </c>
      <c r="Y197" s="154">
        <f t="shared" ref="Y197:Y202" si="2">X197*K197</f>
        <v>0</v>
      </c>
      <c r="Z197" s="154">
        <v>0</v>
      </c>
      <c r="AA197" s="155">
        <f t="shared" ref="AA197:AA202" si="3">Z197*K197</f>
        <v>0</v>
      </c>
      <c r="AR197" s="22" t="s">
        <v>89</v>
      </c>
      <c r="AT197" s="22" t="s">
        <v>181</v>
      </c>
      <c r="AU197" s="22" t="s">
        <v>83</v>
      </c>
      <c r="AY197" s="22" t="s">
        <v>180</v>
      </c>
      <c r="BE197" s="156">
        <f t="shared" ref="BE197:BE202" si="4">IF(U197="základní",N197,0)</f>
        <v>0</v>
      </c>
      <c r="BF197" s="156">
        <f t="shared" ref="BF197:BF202" si="5">IF(U197="snížená",N197,0)</f>
        <v>0</v>
      </c>
      <c r="BG197" s="156">
        <f t="shared" ref="BG197:BG202" si="6">IF(U197="zákl. přenesená",N197,0)</f>
        <v>0</v>
      </c>
      <c r="BH197" s="156">
        <f t="shared" ref="BH197:BH202" si="7">IF(U197="sníž. přenesená",N197,0)</f>
        <v>0</v>
      </c>
      <c r="BI197" s="156">
        <f t="shared" ref="BI197:BI202" si="8">IF(U197="nulová",N197,0)</f>
        <v>0</v>
      </c>
      <c r="BJ197" s="22" t="s">
        <v>80</v>
      </c>
      <c r="BK197" s="156">
        <f t="shared" ref="BK197:BK202" si="9">ROUND(L197*K197,2)</f>
        <v>0</v>
      </c>
      <c r="BL197" s="22" t="s">
        <v>89</v>
      </c>
      <c r="BM197" s="22" t="s">
        <v>274</v>
      </c>
    </row>
    <row r="198" spans="2:65" s="1" customFormat="1" ht="25.5" customHeight="1">
      <c r="B198" s="123"/>
      <c r="C198" s="149" t="s">
        <v>11</v>
      </c>
      <c r="D198" s="149" t="s">
        <v>181</v>
      </c>
      <c r="E198" s="150" t="s">
        <v>275</v>
      </c>
      <c r="F198" s="239" t="s">
        <v>276</v>
      </c>
      <c r="G198" s="239"/>
      <c r="H198" s="239"/>
      <c r="I198" s="239"/>
      <c r="J198" s="151" t="s">
        <v>242</v>
      </c>
      <c r="K198" s="152">
        <v>4</v>
      </c>
      <c r="L198" s="266">
        <v>0</v>
      </c>
      <c r="M198" s="266"/>
      <c r="N198" s="266">
        <f t="shared" si="0"/>
        <v>0</v>
      </c>
      <c r="O198" s="266"/>
      <c r="P198" s="266"/>
      <c r="Q198" s="266"/>
      <c r="R198" s="125"/>
      <c r="T198" s="153" t="s">
        <v>5</v>
      </c>
      <c r="U198" s="44" t="s">
        <v>39</v>
      </c>
      <c r="V198" s="154">
        <v>0</v>
      </c>
      <c r="W198" s="154">
        <f t="shared" si="1"/>
        <v>0</v>
      </c>
      <c r="X198" s="154">
        <v>0</v>
      </c>
      <c r="Y198" s="154">
        <f t="shared" si="2"/>
        <v>0</v>
      </c>
      <c r="Z198" s="154">
        <v>0</v>
      </c>
      <c r="AA198" s="155">
        <f t="shared" si="3"/>
        <v>0</v>
      </c>
      <c r="AR198" s="22" t="s">
        <v>89</v>
      </c>
      <c r="AT198" s="22" t="s">
        <v>181</v>
      </c>
      <c r="AU198" s="22" t="s">
        <v>83</v>
      </c>
      <c r="AY198" s="22" t="s">
        <v>180</v>
      </c>
      <c r="BE198" s="156">
        <f t="shared" si="4"/>
        <v>0</v>
      </c>
      <c r="BF198" s="156">
        <f t="shared" si="5"/>
        <v>0</v>
      </c>
      <c r="BG198" s="156">
        <f t="shared" si="6"/>
        <v>0</v>
      </c>
      <c r="BH198" s="156">
        <f t="shared" si="7"/>
        <v>0</v>
      </c>
      <c r="BI198" s="156">
        <f t="shared" si="8"/>
        <v>0</v>
      </c>
      <c r="BJ198" s="22" t="s">
        <v>80</v>
      </c>
      <c r="BK198" s="156">
        <f t="shared" si="9"/>
        <v>0</v>
      </c>
      <c r="BL198" s="22" t="s">
        <v>89</v>
      </c>
      <c r="BM198" s="22" t="s">
        <v>277</v>
      </c>
    </row>
    <row r="199" spans="2:65" s="1" customFormat="1" ht="25.5" customHeight="1">
      <c r="B199" s="123"/>
      <c r="C199" s="180" t="s">
        <v>278</v>
      </c>
      <c r="D199" s="180" t="s">
        <v>279</v>
      </c>
      <c r="E199" s="181" t="s">
        <v>280</v>
      </c>
      <c r="F199" s="242" t="s">
        <v>281</v>
      </c>
      <c r="G199" s="242"/>
      <c r="H199" s="242"/>
      <c r="I199" s="242"/>
      <c r="J199" s="182" t="s">
        <v>242</v>
      </c>
      <c r="K199" s="183">
        <v>2</v>
      </c>
      <c r="L199" s="271">
        <v>0</v>
      </c>
      <c r="M199" s="271"/>
      <c r="N199" s="271">
        <f t="shared" si="0"/>
        <v>0</v>
      </c>
      <c r="O199" s="266"/>
      <c r="P199" s="266"/>
      <c r="Q199" s="266"/>
      <c r="R199" s="125"/>
      <c r="T199" s="153" t="s">
        <v>5</v>
      </c>
      <c r="U199" s="44" t="s">
        <v>39</v>
      </c>
      <c r="V199" s="154">
        <v>0</v>
      </c>
      <c r="W199" s="154">
        <f t="shared" si="1"/>
        <v>0</v>
      </c>
      <c r="X199" s="154">
        <v>0</v>
      </c>
      <c r="Y199" s="154">
        <f t="shared" si="2"/>
        <v>0</v>
      </c>
      <c r="Z199" s="154">
        <v>0</v>
      </c>
      <c r="AA199" s="155">
        <f t="shared" si="3"/>
        <v>0</v>
      </c>
      <c r="AR199" s="22" t="s">
        <v>219</v>
      </c>
      <c r="AT199" s="22" t="s">
        <v>279</v>
      </c>
      <c r="AU199" s="22" t="s">
        <v>83</v>
      </c>
      <c r="AY199" s="22" t="s">
        <v>180</v>
      </c>
      <c r="BE199" s="156">
        <f t="shared" si="4"/>
        <v>0</v>
      </c>
      <c r="BF199" s="156">
        <f t="shared" si="5"/>
        <v>0</v>
      </c>
      <c r="BG199" s="156">
        <f t="shared" si="6"/>
        <v>0</v>
      </c>
      <c r="BH199" s="156">
        <f t="shared" si="7"/>
        <v>0</v>
      </c>
      <c r="BI199" s="156">
        <f t="shared" si="8"/>
        <v>0</v>
      </c>
      <c r="BJ199" s="22" t="s">
        <v>80</v>
      </c>
      <c r="BK199" s="156">
        <f t="shared" si="9"/>
        <v>0</v>
      </c>
      <c r="BL199" s="22" t="s">
        <v>89</v>
      </c>
      <c r="BM199" s="22" t="s">
        <v>282</v>
      </c>
    </row>
    <row r="200" spans="2:65" s="1" customFormat="1" ht="25.5" customHeight="1">
      <c r="B200" s="123"/>
      <c r="C200" s="180" t="s">
        <v>283</v>
      </c>
      <c r="D200" s="180" t="s">
        <v>279</v>
      </c>
      <c r="E200" s="181" t="s">
        <v>284</v>
      </c>
      <c r="F200" s="242" t="s">
        <v>285</v>
      </c>
      <c r="G200" s="242"/>
      <c r="H200" s="242"/>
      <c r="I200" s="242"/>
      <c r="J200" s="182" t="s">
        <v>242</v>
      </c>
      <c r="K200" s="183">
        <v>4</v>
      </c>
      <c r="L200" s="271">
        <v>0</v>
      </c>
      <c r="M200" s="271"/>
      <c r="N200" s="271">
        <f t="shared" si="0"/>
        <v>0</v>
      </c>
      <c r="O200" s="266"/>
      <c r="P200" s="266"/>
      <c r="Q200" s="266"/>
      <c r="R200" s="125"/>
      <c r="T200" s="153" t="s">
        <v>5</v>
      </c>
      <c r="U200" s="44" t="s">
        <v>39</v>
      </c>
      <c r="V200" s="154">
        <v>0</v>
      </c>
      <c r="W200" s="154">
        <f t="shared" si="1"/>
        <v>0</v>
      </c>
      <c r="X200" s="154">
        <v>0</v>
      </c>
      <c r="Y200" s="154">
        <f t="shared" si="2"/>
        <v>0</v>
      </c>
      <c r="Z200" s="154">
        <v>0</v>
      </c>
      <c r="AA200" s="155">
        <f t="shared" si="3"/>
        <v>0</v>
      </c>
      <c r="AR200" s="22" t="s">
        <v>219</v>
      </c>
      <c r="AT200" s="22" t="s">
        <v>279</v>
      </c>
      <c r="AU200" s="22" t="s">
        <v>83</v>
      </c>
      <c r="AY200" s="22" t="s">
        <v>180</v>
      </c>
      <c r="BE200" s="156">
        <f t="shared" si="4"/>
        <v>0</v>
      </c>
      <c r="BF200" s="156">
        <f t="shared" si="5"/>
        <v>0</v>
      </c>
      <c r="BG200" s="156">
        <f t="shared" si="6"/>
        <v>0</v>
      </c>
      <c r="BH200" s="156">
        <f t="shared" si="7"/>
        <v>0</v>
      </c>
      <c r="BI200" s="156">
        <f t="shared" si="8"/>
        <v>0</v>
      </c>
      <c r="BJ200" s="22" t="s">
        <v>80</v>
      </c>
      <c r="BK200" s="156">
        <f t="shared" si="9"/>
        <v>0</v>
      </c>
      <c r="BL200" s="22" t="s">
        <v>89</v>
      </c>
      <c r="BM200" s="22" t="s">
        <v>286</v>
      </c>
    </row>
    <row r="201" spans="2:65" s="1" customFormat="1" ht="25.5" customHeight="1">
      <c r="B201" s="123"/>
      <c r="C201" s="149" t="s">
        <v>287</v>
      </c>
      <c r="D201" s="149" t="s">
        <v>181</v>
      </c>
      <c r="E201" s="150" t="s">
        <v>288</v>
      </c>
      <c r="F201" s="239" t="s">
        <v>289</v>
      </c>
      <c r="G201" s="239"/>
      <c r="H201" s="239"/>
      <c r="I201" s="239"/>
      <c r="J201" s="151" t="s">
        <v>200</v>
      </c>
      <c r="K201" s="152">
        <v>4.2999999999999997E-2</v>
      </c>
      <c r="L201" s="266">
        <v>0</v>
      </c>
      <c r="M201" s="266"/>
      <c r="N201" s="266">
        <f t="shared" si="0"/>
        <v>0</v>
      </c>
      <c r="O201" s="266"/>
      <c r="P201" s="266"/>
      <c r="Q201" s="266"/>
      <c r="R201" s="125"/>
      <c r="T201" s="153" t="s">
        <v>5</v>
      </c>
      <c r="U201" s="44" t="s">
        <v>39</v>
      </c>
      <c r="V201" s="154">
        <v>0</v>
      </c>
      <c r="W201" s="154">
        <f t="shared" si="1"/>
        <v>0</v>
      </c>
      <c r="X201" s="154">
        <v>0</v>
      </c>
      <c r="Y201" s="154">
        <f t="shared" si="2"/>
        <v>0</v>
      </c>
      <c r="Z201" s="154">
        <v>0</v>
      </c>
      <c r="AA201" s="155">
        <f t="shared" si="3"/>
        <v>0</v>
      </c>
      <c r="AR201" s="22" t="s">
        <v>89</v>
      </c>
      <c r="AT201" s="22" t="s">
        <v>181</v>
      </c>
      <c r="AU201" s="22" t="s">
        <v>83</v>
      </c>
      <c r="AY201" s="22" t="s">
        <v>180</v>
      </c>
      <c r="BE201" s="156">
        <f t="shared" si="4"/>
        <v>0</v>
      </c>
      <c r="BF201" s="156">
        <f t="shared" si="5"/>
        <v>0</v>
      </c>
      <c r="BG201" s="156">
        <f t="shared" si="6"/>
        <v>0</v>
      </c>
      <c r="BH201" s="156">
        <f t="shared" si="7"/>
        <v>0</v>
      </c>
      <c r="BI201" s="156">
        <f t="shared" si="8"/>
        <v>0</v>
      </c>
      <c r="BJ201" s="22" t="s">
        <v>80</v>
      </c>
      <c r="BK201" s="156">
        <f t="shared" si="9"/>
        <v>0</v>
      </c>
      <c r="BL201" s="22" t="s">
        <v>89</v>
      </c>
      <c r="BM201" s="22" t="s">
        <v>290</v>
      </c>
    </row>
    <row r="202" spans="2:65" s="1" customFormat="1" ht="25.5" customHeight="1">
      <c r="B202" s="123"/>
      <c r="C202" s="149" t="s">
        <v>291</v>
      </c>
      <c r="D202" s="149" t="s">
        <v>181</v>
      </c>
      <c r="E202" s="150" t="s">
        <v>292</v>
      </c>
      <c r="F202" s="239" t="s">
        <v>293</v>
      </c>
      <c r="G202" s="239"/>
      <c r="H202" s="239"/>
      <c r="I202" s="239"/>
      <c r="J202" s="151" t="s">
        <v>184</v>
      </c>
      <c r="K202" s="152">
        <v>0.33800000000000002</v>
      </c>
      <c r="L202" s="266">
        <v>0</v>
      </c>
      <c r="M202" s="266"/>
      <c r="N202" s="266">
        <f t="shared" si="0"/>
        <v>0</v>
      </c>
      <c r="O202" s="266"/>
      <c r="P202" s="266"/>
      <c r="Q202" s="266"/>
      <c r="R202" s="125"/>
      <c r="T202" s="153" t="s">
        <v>5</v>
      </c>
      <c r="U202" s="44" t="s">
        <v>39</v>
      </c>
      <c r="V202" s="154">
        <v>0</v>
      </c>
      <c r="W202" s="154">
        <f t="shared" si="1"/>
        <v>0</v>
      </c>
      <c r="X202" s="154">
        <v>0</v>
      </c>
      <c r="Y202" s="154">
        <f t="shared" si="2"/>
        <v>0</v>
      </c>
      <c r="Z202" s="154">
        <v>0</v>
      </c>
      <c r="AA202" s="155">
        <f t="shared" si="3"/>
        <v>0</v>
      </c>
      <c r="AR202" s="22" t="s">
        <v>89</v>
      </c>
      <c r="AT202" s="22" t="s">
        <v>181</v>
      </c>
      <c r="AU202" s="22" t="s">
        <v>83</v>
      </c>
      <c r="AY202" s="22" t="s">
        <v>180</v>
      </c>
      <c r="BE202" s="156">
        <f t="shared" si="4"/>
        <v>0</v>
      </c>
      <c r="BF202" s="156">
        <f t="shared" si="5"/>
        <v>0</v>
      </c>
      <c r="BG202" s="156">
        <f t="shared" si="6"/>
        <v>0</v>
      </c>
      <c r="BH202" s="156">
        <f t="shared" si="7"/>
        <v>0</v>
      </c>
      <c r="BI202" s="156">
        <f t="shared" si="8"/>
        <v>0</v>
      </c>
      <c r="BJ202" s="22" t="s">
        <v>80</v>
      </c>
      <c r="BK202" s="156">
        <f t="shared" si="9"/>
        <v>0</v>
      </c>
      <c r="BL202" s="22" t="s">
        <v>89</v>
      </c>
      <c r="BM202" s="22" t="s">
        <v>294</v>
      </c>
    </row>
    <row r="203" spans="2:65" s="10" customFormat="1" ht="16.5" customHeight="1">
      <c r="B203" s="157"/>
      <c r="C203" s="158"/>
      <c r="D203" s="158"/>
      <c r="E203" s="159" t="s">
        <v>5</v>
      </c>
      <c r="F203" s="240" t="s">
        <v>295</v>
      </c>
      <c r="G203" s="241"/>
      <c r="H203" s="241"/>
      <c r="I203" s="241"/>
      <c r="J203" s="158"/>
      <c r="K203" s="160">
        <v>0.33800000000000002</v>
      </c>
      <c r="L203" s="158"/>
      <c r="M203" s="158"/>
      <c r="N203" s="158"/>
      <c r="O203" s="158"/>
      <c r="P203" s="158"/>
      <c r="Q203" s="158"/>
      <c r="R203" s="161"/>
      <c r="T203" s="162"/>
      <c r="U203" s="158"/>
      <c r="V203" s="158"/>
      <c r="W203" s="158"/>
      <c r="X203" s="158"/>
      <c r="Y203" s="158"/>
      <c r="Z203" s="158"/>
      <c r="AA203" s="163"/>
      <c r="AT203" s="164" t="s">
        <v>193</v>
      </c>
      <c r="AU203" s="164" t="s">
        <v>83</v>
      </c>
      <c r="AV203" s="10" t="s">
        <v>83</v>
      </c>
      <c r="AW203" s="10" t="s">
        <v>32</v>
      </c>
      <c r="AX203" s="10" t="s">
        <v>80</v>
      </c>
      <c r="AY203" s="164" t="s">
        <v>180</v>
      </c>
    </row>
    <row r="204" spans="2:65" s="1" customFormat="1" ht="25.5" customHeight="1">
      <c r="B204" s="123"/>
      <c r="C204" s="149" t="s">
        <v>296</v>
      </c>
      <c r="D204" s="149" t="s">
        <v>181</v>
      </c>
      <c r="E204" s="150" t="s">
        <v>297</v>
      </c>
      <c r="F204" s="239" t="s">
        <v>298</v>
      </c>
      <c r="G204" s="239"/>
      <c r="H204" s="239"/>
      <c r="I204" s="239"/>
      <c r="J204" s="151" t="s">
        <v>206</v>
      </c>
      <c r="K204" s="152">
        <v>3.17</v>
      </c>
      <c r="L204" s="266">
        <v>0</v>
      </c>
      <c r="M204" s="266"/>
      <c r="N204" s="266">
        <f>ROUND(L204*K204,2)</f>
        <v>0</v>
      </c>
      <c r="O204" s="266"/>
      <c r="P204" s="266"/>
      <c r="Q204" s="266"/>
      <c r="R204" s="125"/>
      <c r="T204" s="153" t="s">
        <v>5</v>
      </c>
      <c r="U204" s="44" t="s">
        <v>39</v>
      </c>
      <c r="V204" s="154">
        <v>0</v>
      </c>
      <c r="W204" s="154">
        <f>V204*K204</f>
        <v>0</v>
      </c>
      <c r="X204" s="154">
        <v>0</v>
      </c>
      <c r="Y204" s="154">
        <f>X204*K204</f>
        <v>0</v>
      </c>
      <c r="Z204" s="154">
        <v>0</v>
      </c>
      <c r="AA204" s="155">
        <f>Z204*K204</f>
        <v>0</v>
      </c>
      <c r="AR204" s="22" t="s">
        <v>89</v>
      </c>
      <c r="AT204" s="22" t="s">
        <v>181</v>
      </c>
      <c r="AU204" s="22" t="s">
        <v>83</v>
      </c>
      <c r="AY204" s="22" t="s">
        <v>180</v>
      </c>
      <c r="BE204" s="156">
        <f>IF(U204="základní",N204,0)</f>
        <v>0</v>
      </c>
      <c r="BF204" s="156">
        <f>IF(U204="snížená",N204,0)</f>
        <v>0</v>
      </c>
      <c r="BG204" s="156">
        <f>IF(U204="zákl. přenesená",N204,0)</f>
        <v>0</v>
      </c>
      <c r="BH204" s="156">
        <f>IF(U204="sníž. přenesená",N204,0)</f>
        <v>0</v>
      </c>
      <c r="BI204" s="156">
        <f>IF(U204="nulová",N204,0)</f>
        <v>0</v>
      </c>
      <c r="BJ204" s="22" t="s">
        <v>80</v>
      </c>
      <c r="BK204" s="156">
        <f>ROUND(L204*K204,2)</f>
        <v>0</v>
      </c>
      <c r="BL204" s="22" t="s">
        <v>89</v>
      </c>
      <c r="BM204" s="22" t="s">
        <v>299</v>
      </c>
    </row>
    <row r="205" spans="2:65" s="10" customFormat="1" ht="16.5" customHeight="1">
      <c r="B205" s="157"/>
      <c r="C205" s="158"/>
      <c r="D205" s="158"/>
      <c r="E205" s="159" t="s">
        <v>5</v>
      </c>
      <c r="F205" s="240" t="s">
        <v>300</v>
      </c>
      <c r="G205" s="241"/>
      <c r="H205" s="241"/>
      <c r="I205" s="241"/>
      <c r="J205" s="158"/>
      <c r="K205" s="160">
        <v>1.17</v>
      </c>
      <c r="L205" s="158"/>
      <c r="M205" s="158"/>
      <c r="N205" s="158"/>
      <c r="O205" s="158"/>
      <c r="P205" s="158"/>
      <c r="Q205" s="158"/>
      <c r="R205" s="161"/>
      <c r="T205" s="162"/>
      <c r="U205" s="158"/>
      <c r="V205" s="158"/>
      <c r="W205" s="158"/>
      <c r="X205" s="158"/>
      <c r="Y205" s="158"/>
      <c r="Z205" s="158"/>
      <c r="AA205" s="163"/>
      <c r="AT205" s="164" t="s">
        <v>193</v>
      </c>
      <c r="AU205" s="164" t="s">
        <v>83</v>
      </c>
      <c r="AV205" s="10" t="s">
        <v>83</v>
      </c>
      <c r="AW205" s="10" t="s">
        <v>32</v>
      </c>
      <c r="AX205" s="10" t="s">
        <v>74</v>
      </c>
      <c r="AY205" s="164" t="s">
        <v>180</v>
      </c>
    </row>
    <row r="206" spans="2:65" s="10" customFormat="1" ht="16.5" customHeight="1">
      <c r="B206" s="157"/>
      <c r="C206" s="158"/>
      <c r="D206" s="158"/>
      <c r="E206" s="159" t="s">
        <v>5</v>
      </c>
      <c r="F206" s="235" t="s">
        <v>301</v>
      </c>
      <c r="G206" s="236"/>
      <c r="H206" s="236"/>
      <c r="I206" s="236"/>
      <c r="J206" s="158"/>
      <c r="K206" s="160">
        <v>2</v>
      </c>
      <c r="L206" s="158"/>
      <c r="M206" s="158"/>
      <c r="N206" s="158"/>
      <c r="O206" s="158"/>
      <c r="P206" s="158"/>
      <c r="Q206" s="158"/>
      <c r="R206" s="161"/>
      <c r="T206" s="162"/>
      <c r="U206" s="158"/>
      <c r="V206" s="158"/>
      <c r="W206" s="158"/>
      <c r="X206" s="158"/>
      <c r="Y206" s="158"/>
      <c r="Z206" s="158"/>
      <c r="AA206" s="163"/>
      <c r="AT206" s="164" t="s">
        <v>193</v>
      </c>
      <c r="AU206" s="164" t="s">
        <v>83</v>
      </c>
      <c r="AV206" s="10" t="s">
        <v>83</v>
      </c>
      <c r="AW206" s="10" t="s">
        <v>32</v>
      </c>
      <c r="AX206" s="10" t="s">
        <v>74</v>
      </c>
      <c r="AY206" s="164" t="s">
        <v>180</v>
      </c>
    </row>
    <row r="207" spans="2:65" s="11" customFormat="1" ht="16.5" customHeight="1">
      <c r="B207" s="165"/>
      <c r="C207" s="166"/>
      <c r="D207" s="166"/>
      <c r="E207" s="167" t="s">
        <v>5</v>
      </c>
      <c r="F207" s="237" t="s">
        <v>214</v>
      </c>
      <c r="G207" s="238"/>
      <c r="H207" s="238"/>
      <c r="I207" s="238"/>
      <c r="J207" s="166"/>
      <c r="K207" s="168">
        <v>3.17</v>
      </c>
      <c r="L207" s="166"/>
      <c r="M207" s="166"/>
      <c r="N207" s="166"/>
      <c r="O207" s="166"/>
      <c r="P207" s="166"/>
      <c r="Q207" s="166"/>
      <c r="R207" s="169"/>
      <c r="T207" s="170"/>
      <c r="U207" s="166"/>
      <c r="V207" s="166"/>
      <c r="W207" s="166"/>
      <c r="X207" s="166"/>
      <c r="Y207" s="166"/>
      <c r="Z207" s="166"/>
      <c r="AA207" s="171"/>
      <c r="AT207" s="172" t="s">
        <v>193</v>
      </c>
      <c r="AU207" s="172" t="s">
        <v>83</v>
      </c>
      <c r="AV207" s="11" t="s">
        <v>89</v>
      </c>
      <c r="AW207" s="11" t="s">
        <v>32</v>
      </c>
      <c r="AX207" s="11" t="s">
        <v>80</v>
      </c>
      <c r="AY207" s="172" t="s">
        <v>180</v>
      </c>
    </row>
    <row r="208" spans="2:65" s="9" customFormat="1" ht="29.85" customHeight="1">
      <c r="B208" s="138"/>
      <c r="C208" s="139"/>
      <c r="D208" s="148" t="s">
        <v>142</v>
      </c>
      <c r="E208" s="148"/>
      <c r="F208" s="148"/>
      <c r="G208" s="148"/>
      <c r="H208" s="148"/>
      <c r="I208" s="148"/>
      <c r="J208" s="148"/>
      <c r="K208" s="148"/>
      <c r="L208" s="148"/>
      <c r="M208" s="148"/>
      <c r="N208" s="279">
        <f>BK208</f>
        <v>0</v>
      </c>
      <c r="O208" s="280"/>
      <c r="P208" s="280"/>
      <c r="Q208" s="280"/>
      <c r="R208" s="141"/>
      <c r="T208" s="142"/>
      <c r="U208" s="139"/>
      <c r="V208" s="139"/>
      <c r="W208" s="143">
        <f>SUM(W209:W223)</f>
        <v>0</v>
      </c>
      <c r="X208" s="139"/>
      <c r="Y208" s="143">
        <f>SUM(Y209:Y223)</f>
        <v>0</v>
      </c>
      <c r="Z208" s="139"/>
      <c r="AA208" s="144">
        <f>SUM(AA209:AA223)</f>
        <v>0</v>
      </c>
      <c r="AR208" s="145" t="s">
        <v>80</v>
      </c>
      <c r="AT208" s="146" t="s">
        <v>73</v>
      </c>
      <c r="AU208" s="146" t="s">
        <v>80</v>
      </c>
      <c r="AY208" s="145" t="s">
        <v>180</v>
      </c>
      <c r="BK208" s="147">
        <f>SUM(BK209:BK223)</f>
        <v>0</v>
      </c>
    </row>
    <row r="209" spans="2:65" s="1" customFormat="1" ht="25.5" customHeight="1">
      <c r="B209" s="123"/>
      <c r="C209" s="149" t="s">
        <v>10</v>
      </c>
      <c r="D209" s="149" t="s">
        <v>181</v>
      </c>
      <c r="E209" s="150" t="s">
        <v>302</v>
      </c>
      <c r="F209" s="239" t="s">
        <v>303</v>
      </c>
      <c r="G209" s="239"/>
      <c r="H209" s="239"/>
      <c r="I209" s="239"/>
      <c r="J209" s="151" t="s">
        <v>242</v>
      </c>
      <c r="K209" s="152">
        <v>64</v>
      </c>
      <c r="L209" s="266">
        <v>0</v>
      </c>
      <c r="M209" s="266"/>
      <c r="N209" s="266">
        <f>ROUND(L209*K209,2)</f>
        <v>0</v>
      </c>
      <c r="O209" s="266"/>
      <c r="P209" s="266"/>
      <c r="Q209" s="266"/>
      <c r="R209" s="125"/>
      <c r="T209" s="153" t="s">
        <v>5</v>
      </c>
      <c r="U209" s="44" t="s">
        <v>39</v>
      </c>
      <c r="V209" s="154">
        <v>0</v>
      </c>
      <c r="W209" s="154">
        <f>V209*K209</f>
        <v>0</v>
      </c>
      <c r="X209" s="154">
        <v>0</v>
      </c>
      <c r="Y209" s="154">
        <f>X209*K209</f>
        <v>0</v>
      </c>
      <c r="Z209" s="154">
        <v>0</v>
      </c>
      <c r="AA209" s="155">
        <f>Z209*K209</f>
        <v>0</v>
      </c>
      <c r="AR209" s="22" t="s">
        <v>89</v>
      </c>
      <c r="AT209" s="22" t="s">
        <v>181</v>
      </c>
      <c r="AU209" s="22" t="s">
        <v>83</v>
      </c>
      <c r="AY209" s="22" t="s">
        <v>180</v>
      </c>
      <c r="BE209" s="156">
        <f>IF(U209="základní",N209,0)</f>
        <v>0</v>
      </c>
      <c r="BF209" s="156">
        <f>IF(U209="snížená",N209,0)</f>
        <v>0</v>
      </c>
      <c r="BG209" s="156">
        <f>IF(U209="zákl. přenesená",N209,0)</f>
        <v>0</v>
      </c>
      <c r="BH209" s="156">
        <f>IF(U209="sníž. přenesená",N209,0)</f>
        <v>0</v>
      </c>
      <c r="BI209" s="156">
        <f>IF(U209="nulová",N209,0)</f>
        <v>0</v>
      </c>
      <c r="BJ209" s="22" t="s">
        <v>80</v>
      </c>
      <c r="BK209" s="156">
        <f>ROUND(L209*K209,2)</f>
        <v>0</v>
      </c>
      <c r="BL209" s="22" t="s">
        <v>89</v>
      </c>
      <c r="BM209" s="22" t="s">
        <v>304</v>
      </c>
    </row>
    <row r="210" spans="2:65" s="1" customFormat="1" ht="25.5" customHeight="1">
      <c r="B210" s="123"/>
      <c r="C210" s="149" t="s">
        <v>305</v>
      </c>
      <c r="D210" s="149" t="s">
        <v>181</v>
      </c>
      <c r="E210" s="150" t="s">
        <v>306</v>
      </c>
      <c r="F210" s="239" t="s">
        <v>307</v>
      </c>
      <c r="G210" s="239"/>
      <c r="H210" s="239"/>
      <c r="I210" s="239"/>
      <c r="J210" s="151" t="s">
        <v>206</v>
      </c>
      <c r="K210" s="152">
        <v>9.8309999999999995</v>
      </c>
      <c r="L210" s="266">
        <v>0</v>
      </c>
      <c r="M210" s="266"/>
      <c r="N210" s="266">
        <f>ROUND(L210*K210,2)</f>
        <v>0</v>
      </c>
      <c r="O210" s="266"/>
      <c r="P210" s="266"/>
      <c r="Q210" s="266"/>
      <c r="R210" s="125"/>
      <c r="T210" s="153" t="s">
        <v>5</v>
      </c>
      <c r="U210" s="44" t="s">
        <v>39</v>
      </c>
      <c r="V210" s="154">
        <v>0</v>
      </c>
      <c r="W210" s="154">
        <f>V210*K210</f>
        <v>0</v>
      </c>
      <c r="X210" s="154">
        <v>0</v>
      </c>
      <c r="Y210" s="154">
        <f>X210*K210</f>
        <v>0</v>
      </c>
      <c r="Z210" s="154">
        <v>0</v>
      </c>
      <c r="AA210" s="155">
        <f>Z210*K210</f>
        <v>0</v>
      </c>
      <c r="AR210" s="22" t="s">
        <v>89</v>
      </c>
      <c r="AT210" s="22" t="s">
        <v>181</v>
      </c>
      <c r="AU210" s="22" t="s">
        <v>83</v>
      </c>
      <c r="AY210" s="22" t="s">
        <v>180</v>
      </c>
      <c r="BE210" s="156">
        <f>IF(U210="základní",N210,0)</f>
        <v>0</v>
      </c>
      <c r="BF210" s="156">
        <f>IF(U210="snížená",N210,0)</f>
        <v>0</v>
      </c>
      <c r="BG210" s="156">
        <f>IF(U210="zákl. přenesená",N210,0)</f>
        <v>0</v>
      </c>
      <c r="BH210" s="156">
        <f>IF(U210="sníž. přenesená",N210,0)</f>
        <v>0</v>
      </c>
      <c r="BI210" s="156">
        <f>IF(U210="nulová",N210,0)</f>
        <v>0</v>
      </c>
      <c r="BJ210" s="22" t="s">
        <v>80</v>
      </c>
      <c r="BK210" s="156">
        <f>ROUND(L210*K210,2)</f>
        <v>0</v>
      </c>
      <c r="BL210" s="22" t="s">
        <v>89</v>
      </c>
      <c r="BM210" s="22" t="s">
        <v>308</v>
      </c>
    </row>
    <row r="211" spans="2:65" s="12" customFormat="1" ht="16.5" customHeight="1">
      <c r="B211" s="173"/>
      <c r="C211" s="174"/>
      <c r="D211" s="174"/>
      <c r="E211" s="175" t="s">
        <v>5</v>
      </c>
      <c r="F211" s="243" t="s">
        <v>256</v>
      </c>
      <c r="G211" s="244"/>
      <c r="H211" s="244"/>
      <c r="I211" s="244"/>
      <c r="J211" s="174"/>
      <c r="K211" s="175" t="s">
        <v>5</v>
      </c>
      <c r="L211" s="174"/>
      <c r="M211" s="174"/>
      <c r="N211" s="174"/>
      <c r="O211" s="174"/>
      <c r="P211" s="174"/>
      <c r="Q211" s="174"/>
      <c r="R211" s="176"/>
      <c r="T211" s="177"/>
      <c r="U211" s="174"/>
      <c r="V211" s="174"/>
      <c r="W211" s="174"/>
      <c r="X211" s="174"/>
      <c r="Y211" s="174"/>
      <c r="Z211" s="174"/>
      <c r="AA211" s="178"/>
      <c r="AT211" s="179" t="s">
        <v>193</v>
      </c>
      <c r="AU211" s="179" t="s">
        <v>83</v>
      </c>
      <c r="AV211" s="12" t="s">
        <v>80</v>
      </c>
      <c r="AW211" s="12" t="s">
        <v>32</v>
      </c>
      <c r="AX211" s="12" t="s">
        <v>74</v>
      </c>
      <c r="AY211" s="179" t="s">
        <v>180</v>
      </c>
    </row>
    <row r="212" spans="2:65" s="10" customFormat="1" ht="16.5" customHeight="1">
      <c r="B212" s="157"/>
      <c r="C212" s="158"/>
      <c r="D212" s="158"/>
      <c r="E212" s="159" t="s">
        <v>5</v>
      </c>
      <c r="F212" s="235" t="s">
        <v>309</v>
      </c>
      <c r="G212" s="236"/>
      <c r="H212" s="236"/>
      <c r="I212" s="236"/>
      <c r="J212" s="158"/>
      <c r="K212" s="160">
        <v>1.95</v>
      </c>
      <c r="L212" s="158"/>
      <c r="M212" s="158"/>
      <c r="N212" s="158"/>
      <c r="O212" s="158"/>
      <c r="P212" s="158"/>
      <c r="Q212" s="158"/>
      <c r="R212" s="161"/>
      <c r="T212" s="162"/>
      <c r="U212" s="158"/>
      <c r="V212" s="158"/>
      <c r="W212" s="158"/>
      <c r="X212" s="158"/>
      <c r="Y212" s="158"/>
      <c r="Z212" s="158"/>
      <c r="AA212" s="163"/>
      <c r="AT212" s="164" t="s">
        <v>193</v>
      </c>
      <c r="AU212" s="164" t="s">
        <v>83</v>
      </c>
      <c r="AV212" s="10" t="s">
        <v>83</v>
      </c>
      <c r="AW212" s="10" t="s">
        <v>32</v>
      </c>
      <c r="AX212" s="10" t="s">
        <v>74</v>
      </c>
      <c r="AY212" s="164" t="s">
        <v>180</v>
      </c>
    </row>
    <row r="213" spans="2:65" s="10" customFormat="1" ht="16.5" customHeight="1">
      <c r="B213" s="157"/>
      <c r="C213" s="158"/>
      <c r="D213" s="158"/>
      <c r="E213" s="159" t="s">
        <v>5</v>
      </c>
      <c r="F213" s="235" t="s">
        <v>310</v>
      </c>
      <c r="G213" s="236"/>
      <c r="H213" s="236"/>
      <c r="I213" s="236"/>
      <c r="J213" s="158"/>
      <c r="K213" s="160">
        <v>1.776</v>
      </c>
      <c r="L213" s="158"/>
      <c r="M213" s="158"/>
      <c r="N213" s="158"/>
      <c r="O213" s="158"/>
      <c r="P213" s="158"/>
      <c r="Q213" s="158"/>
      <c r="R213" s="161"/>
      <c r="T213" s="162"/>
      <c r="U213" s="158"/>
      <c r="V213" s="158"/>
      <c r="W213" s="158"/>
      <c r="X213" s="158"/>
      <c r="Y213" s="158"/>
      <c r="Z213" s="158"/>
      <c r="AA213" s="163"/>
      <c r="AT213" s="164" t="s">
        <v>193</v>
      </c>
      <c r="AU213" s="164" t="s">
        <v>83</v>
      </c>
      <c r="AV213" s="10" t="s">
        <v>83</v>
      </c>
      <c r="AW213" s="10" t="s">
        <v>32</v>
      </c>
      <c r="AX213" s="10" t="s">
        <v>74</v>
      </c>
      <c r="AY213" s="164" t="s">
        <v>180</v>
      </c>
    </row>
    <row r="214" spans="2:65" s="10" customFormat="1" ht="16.5" customHeight="1">
      <c r="B214" s="157"/>
      <c r="C214" s="158"/>
      <c r="D214" s="158"/>
      <c r="E214" s="159" t="s">
        <v>5</v>
      </c>
      <c r="F214" s="235" t="s">
        <v>311</v>
      </c>
      <c r="G214" s="236"/>
      <c r="H214" s="236"/>
      <c r="I214" s="236"/>
      <c r="J214" s="158"/>
      <c r="K214" s="160">
        <v>4.16</v>
      </c>
      <c r="L214" s="158"/>
      <c r="M214" s="158"/>
      <c r="N214" s="158"/>
      <c r="O214" s="158"/>
      <c r="P214" s="158"/>
      <c r="Q214" s="158"/>
      <c r="R214" s="161"/>
      <c r="T214" s="162"/>
      <c r="U214" s="158"/>
      <c r="V214" s="158"/>
      <c r="W214" s="158"/>
      <c r="X214" s="158"/>
      <c r="Y214" s="158"/>
      <c r="Z214" s="158"/>
      <c r="AA214" s="163"/>
      <c r="AT214" s="164" t="s">
        <v>193</v>
      </c>
      <c r="AU214" s="164" t="s">
        <v>83</v>
      </c>
      <c r="AV214" s="10" t="s">
        <v>83</v>
      </c>
      <c r="AW214" s="10" t="s">
        <v>32</v>
      </c>
      <c r="AX214" s="10" t="s">
        <v>74</v>
      </c>
      <c r="AY214" s="164" t="s">
        <v>180</v>
      </c>
    </row>
    <row r="215" spans="2:65" s="10" customFormat="1" ht="16.5" customHeight="1">
      <c r="B215" s="157"/>
      <c r="C215" s="158"/>
      <c r="D215" s="158"/>
      <c r="E215" s="159" t="s">
        <v>5</v>
      </c>
      <c r="F215" s="235" t="s">
        <v>312</v>
      </c>
      <c r="G215" s="236"/>
      <c r="H215" s="236"/>
      <c r="I215" s="236"/>
      <c r="J215" s="158"/>
      <c r="K215" s="160">
        <v>0.58499999999999996</v>
      </c>
      <c r="L215" s="158"/>
      <c r="M215" s="158"/>
      <c r="N215" s="158"/>
      <c r="O215" s="158"/>
      <c r="P215" s="158"/>
      <c r="Q215" s="158"/>
      <c r="R215" s="161"/>
      <c r="T215" s="162"/>
      <c r="U215" s="158"/>
      <c r="V215" s="158"/>
      <c r="W215" s="158"/>
      <c r="X215" s="158"/>
      <c r="Y215" s="158"/>
      <c r="Z215" s="158"/>
      <c r="AA215" s="163"/>
      <c r="AT215" s="164" t="s">
        <v>193</v>
      </c>
      <c r="AU215" s="164" t="s">
        <v>83</v>
      </c>
      <c r="AV215" s="10" t="s">
        <v>83</v>
      </c>
      <c r="AW215" s="10" t="s">
        <v>32</v>
      </c>
      <c r="AX215" s="10" t="s">
        <v>74</v>
      </c>
      <c r="AY215" s="164" t="s">
        <v>180</v>
      </c>
    </row>
    <row r="216" spans="2:65" s="10" customFormat="1" ht="16.5" customHeight="1">
      <c r="B216" s="157"/>
      <c r="C216" s="158"/>
      <c r="D216" s="158"/>
      <c r="E216" s="159" t="s">
        <v>5</v>
      </c>
      <c r="F216" s="235" t="s">
        <v>313</v>
      </c>
      <c r="G216" s="236"/>
      <c r="H216" s="236"/>
      <c r="I216" s="236"/>
      <c r="J216" s="158"/>
      <c r="K216" s="160">
        <v>0.36</v>
      </c>
      <c r="L216" s="158"/>
      <c r="M216" s="158"/>
      <c r="N216" s="158"/>
      <c r="O216" s="158"/>
      <c r="P216" s="158"/>
      <c r="Q216" s="158"/>
      <c r="R216" s="161"/>
      <c r="T216" s="162"/>
      <c r="U216" s="158"/>
      <c r="V216" s="158"/>
      <c r="W216" s="158"/>
      <c r="X216" s="158"/>
      <c r="Y216" s="158"/>
      <c r="Z216" s="158"/>
      <c r="AA216" s="163"/>
      <c r="AT216" s="164" t="s">
        <v>193</v>
      </c>
      <c r="AU216" s="164" t="s">
        <v>83</v>
      </c>
      <c r="AV216" s="10" t="s">
        <v>83</v>
      </c>
      <c r="AW216" s="10" t="s">
        <v>32</v>
      </c>
      <c r="AX216" s="10" t="s">
        <v>74</v>
      </c>
      <c r="AY216" s="164" t="s">
        <v>180</v>
      </c>
    </row>
    <row r="217" spans="2:65" s="10" customFormat="1" ht="16.5" customHeight="1">
      <c r="B217" s="157"/>
      <c r="C217" s="158"/>
      <c r="D217" s="158"/>
      <c r="E217" s="159" t="s">
        <v>5</v>
      </c>
      <c r="F217" s="235" t="s">
        <v>263</v>
      </c>
      <c r="G217" s="236"/>
      <c r="H217" s="236"/>
      <c r="I217" s="236"/>
      <c r="J217" s="158"/>
      <c r="K217" s="160">
        <v>1</v>
      </c>
      <c r="L217" s="158"/>
      <c r="M217" s="158"/>
      <c r="N217" s="158"/>
      <c r="O217" s="158"/>
      <c r="P217" s="158"/>
      <c r="Q217" s="158"/>
      <c r="R217" s="161"/>
      <c r="T217" s="162"/>
      <c r="U217" s="158"/>
      <c r="V217" s="158"/>
      <c r="W217" s="158"/>
      <c r="X217" s="158"/>
      <c r="Y217" s="158"/>
      <c r="Z217" s="158"/>
      <c r="AA217" s="163"/>
      <c r="AT217" s="164" t="s">
        <v>193</v>
      </c>
      <c r="AU217" s="164" t="s">
        <v>83</v>
      </c>
      <c r="AV217" s="10" t="s">
        <v>83</v>
      </c>
      <c r="AW217" s="10" t="s">
        <v>32</v>
      </c>
      <c r="AX217" s="10" t="s">
        <v>74</v>
      </c>
      <c r="AY217" s="164" t="s">
        <v>180</v>
      </c>
    </row>
    <row r="218" spans="2:65" s="11" customFormat="1" ht="16.5" customHeight="1">
      <c r="B218" s="165"/>
      <c r="C218" s="166"/>
      <c r="D218" s="166"/>
      <c r="E218" s="167" t="s">
        <v>5</v>
      </c>
      <c r="F218" s="237" t="s">
        <v>214</v>
      </c>
      <c r="G218" s="238"/>
      <c r="H218" s="238"/>
      <c r="I218" s="238"/>
      <c r="J218" s="166"/>
      <c r="K218" s="168">
        <v>9.8309999999999995</v>
      </c>
      <c r="L218" s="166"/>
      <c r="M218" s="166"/>
      <c r="N218" s="166"/>
      <c r="O218" s="166"/>
      <c r="P218" s="166"/>
      <c r="Q218" s="166"/>
      <c r="R218" s="169"/>
      <c r="T218" s="170"/>
      <c r="U218" s="166"/>
      <c r="V218" s="166"/>
      <c r="W218" s="166"/>
      <c r="X218" s="166"/>
      <c r="Y218" s="166"/>
      <c r="Z218" s="166"/>
      <c r="AA218" s="171"/>
      <c r="AT218" s="172" t="s">
        <v>193</v>
      </c>
      <c r="AU218" s="172" t="s">
        <v>83</v>
      </c>
      <c r="AV218" s="11" t="s">
        <v>89</v>
      </c>
      <c r="AW218" s="11" t="s">
        <v>32</v>
      </c>
      <c r="AX218" s="11" t="s">
        <v>80</v>
      </c>
      <c r="AY218" s="172" t="s">
        <v>180</v>
      </c>
    </row>
    <row r="219" spans="2:65" s="1" customFormat="1" ht="25.5" customHeight="1">
      <c r="B219" s="123"/>
      <c r="C219" s="149" t="s">
        <v>314</v>
      </c>
      <c r="D219" s="149" t="s">
        <v>181</v>
      </c>
      <c r="E219" s="150" t="s">
        <v>315</v>
      </c>
      <c r="F219" s="239" t="s">
        <v>316</v>
      </c>
      <c r="G219" s="239"/>
      <c r="H219" s="239"/>
      <c r="I219" s="239"/>
      <c r="J219" s="151" t="s">
        <v>317</v>
      </c>
      <c r="K219" s="152">
        <v>0.9</v>
      </c>
      <c r="L219" s="266">
        <v>0</v>
      </c>
      <c r="M219" s="266"/>
      <c r="N219" s="266">
        <f>ROUND(L219*K219,2)</f>
        <v>0</v>
      </c>
      <c r="O219" s="266"/>
      <c r="P219" s="266"/>
      <c r="Q219" s="266"/>
      <c r="R219" s="125"/>
      <c r="T219" s="153" t="s">
        <v>5</v>
      </c>
      <c r="U219" s="44" t="s">
        <v>39</v>
      </c>
      <c r="V219" s="154">
        <v>0</v>
      </c>
      <c r="W219" s="154">
        <f>V219*K219</f>
        <v>0</v>
      </c>
      <c r="X219" s="154">
        <v>0</v>
      </c>
      <c r="Y219" s="154">
        <f>X219*K219</f>
        <v>0</v>
      </c>
      <c r="Z219" s="154">
        <v>0</v>
      </c>
      <c r="AA219" s="155">
        <f>Z219*K219</f>
        <v>0</v>
      </c>
      <c r="AR219" s="22" t="s">
        <v>89</v>
      </c>
      <c r="AT219" s="22" t="s">
        <v>181</v>
      </c>
      <c r="AU219" s="22" t="s">
        <v>83</v>
      </c>
      <c r="AY219" s="22" t="s">
        <v>180</v>
      </c>
      <c r="BE219" s="156">
        <f>IF(U219="základní",N219,0)</f>
        <v>0</v>
      </c>
      <c r="BF219" s="156">
        <f>IF(U219="snížená",N219,0)</f>
        <v>0</v>
      </c>
      <c r="BG219" s="156">
        <f>IF(U219="zákl. přenesená",N219,0)</f>
        <v>0</v>
      </c>
      <c r="BH219" s="156">
        <f>IF(U219="sníž. přenesená",N219,0)</f>
        <v>0</v>
      </c>
      <c r="BI219" s="156">
        <f>IF(U219="nulová",N219,0)</f>
        <v>0</v>
      </c>
      <c r="BJ219" s="22" t="s">
        <v>80</v>
      </c>
      <c r="BK219" s="156">
        <f>ROUND(L219*K219,2)</f>
        <v>0</v>
      </c>
      <c r="BL219" s="22" t="s">
        <v>89</v>
      </c>
      <c r="BM219" s="22" t="s">
        <v>318</v>
      </c>
    </row>
    <row r="220" spans="2:65" s="1" customFormat="1" ht="25.5" customHeight="1">
      <c r="B220" s="123"/>
      <c r="C220" s="149" t="s">
        <v>319</v>
      </c>
      <c r="D220" s="149" t="s">
        <v>181</v>
      </c>
      <c r="E220" s="150" t="s">
        <v>320</v>
      </c>
      <c r="F220" s="239" t="s">
        <v>321</v>
      </c>
      <c r="G220" s="239"/>
      <c r="H220" s="239"/>
      <c r="I220" s="239"/>
      <c r="J220" s="151" t="s">
        <v>206</v>
      </c>
      <c r="K220" s="152">
        <v>0.13500000000000001</v>
      </c>
      <c r="L220" s="266">
        <v>0</v>
      </c>
      <c r="M220" s="266"/>
      <c r="N220" s="266">
        <f>ROUND(L220*K220,2)</f>
        <v>0</v>
      </c>
      <c r="O220" s="266"/>
      <c r="P220" s="266"/>
      <c r="Q220" s="266"/>
      <c r="R220" s="125"/>
      <c r="T220" s="153" t="s">
        <v>5</v>
      </c>
      <c r="U220" s="44" t="s">
        <v>39</v>
      </c>
      <c r="V220" s="154">
        <v>0</v>
      </c>
      <c r="W220" s="154">
        <f>V220*K220</f>
        <v>0</v>
      </c>
      <c r="X220" s="154">
        <v>0</v>
      </c>
      <c r="Y220" s="154">
        <f>X220*K220</f>
        <v>0</v>
      </c>
      <c r="Z220" s="154">
        <v>0</v>
      </c>
      <c r="AA220" s="155">
        <f>Z220*K220</f>
        <v>0</v>
      </c>
      <c r="AR220" s="22" t="s">
        <v>89</v>
      </c>
      <c r="AT220" s="22" t="s">
        <v>181</v>
      </c>
      <c r="AU220" s="22" t="s">
        <v>83</v>
      </c>
      <c r="AY220" s="22" t="s">
        <v>180</v>
      </c>
      <c r="BE220" s="156">
        <f>IF(U220="základní",N220,0)</f>
        <v>0</v>
      </c>
      <c r="BF220" s="156">
        <f>IF(U220="snížená",N220,0)</f>
        <v>0</v>
      </c>
      <c r="BG220" s="156">
        <f>IF(U220="zákl. přenesená",N220,0)</f>
        <v>0</v>
      </c>
      <c r="BH220" s="156">
        <f>IF(U220="sníž. přenesená",N220,0)</f>
        <v>0</v>
      </c>
      <c r="BI220" s="156">
        <f>IF(U220="nulová",N220,0)</f>
        <v>0</v>
      </c>
      <c r="BJ220" s="22" t="s">
        <v>80</v>
      </c>
      <c r="BK220" s="156">
        <f>ROUND(L220*K220,2)</f>
        <v>0</v>
      </c>
      <c r="BL220" s="22" t="s">
        <v>89</v>
      </c>
      <c r="BM220" s="22" t="s">
        <v>322</v>
      </c>
    </row>
    <row r="221" spans="2:65" s="10" customFormat="1" ht="16.5" customHeight="1">
      <c r="B221" s="157"/>
      <c r="C221" s="158"/>
      <c r="D221" s="158"/>
      <c r="E221" s="159" t="s">
        <v>5</v>
      </c>
      <c r="F221" s="240" t="s">
        <v>323</v>
      </c>
      <c r="G221" s="241"/>
      <c r="H221" s="241"/>
      <c r="I221" s="241"/>
      <c r="J221" s="158"/>
      <c r="K221" s="160">
        <v>0.13500000000000001</v>
      </c>
      <c r="L221" s="158"/>
      <c r="M221" s="158"/>
      <c r="N221" s="158"/>
      <c r="O221" s="158"/>
      <c r="P221" s="158"/>
      <c r="Q221" s="158"/>
      <c r="R221" s="161"/>
      <c r="T221" s="162"/>
      <c r="U221" s="158"/>
      <c r="V221" s="158"/>
      <c r="W221" s="158"/>
      <c r="X221" s="158"/>
      <c r="Y221" s="158"/>
      <c r="Z221" s="158"/>
      <c r="AA221" s="163"/>
      <c r="AT221" s="164" t="s">
        <v>193</v>
      </c>
      <c r="AU221" s="164" t="s">
        <v>83</v>
      </c>
      <c r="AV221" s="10" t="s">
        <v>83</v>
      </c>
      <c r="AW221" s="10" t="s">
        <v>32</v>
      </c>
      <c r="AX221" s="10" t="s">
        <v>80</v>
      </c>
      <c r="AY221" s="164" t="s">
        <v>180</v>
      </c>
    </row>
    <row r="222" spans="2:65" s="1" customFormat="1" ht="25.5" customHeight="1">
      <c r="B222" s="123"/>
      <c r="C222" s="149" t="s">
        <v>324</v>
      </c>
      <c r="D222" s="149" t="s">
        <v>181</v>
      </c>
      <c r="E222" s="150" t="s">
        <v>325</v>
      </c>
      <c r="F222" s="239" t="s">
        <v>326</v>
      </c>
      <c r="G222" s="239"/>
      <c r="H222" s="239"/>
      <c r="I222" s="239"/>
      <c r="J222" s="151" t="s">
        <v>206</v>
      </c>
      <c r="K222" s="152">
        <v>0.13500000000000001</v>
      </c>
      <c r="L222" s="266">
        <v>0</v>
      </c>
      <c r="M222" s="266"/>
      <c r="N222" s="266">
        <f>ROUND(L222*K222,2)</f>
        <v>0</v>
      </c>
      <c r="O222" s="266"/>
      <c r="P222" s="266"/>
      <c r="Q222" s="266"/>
      <c r="R222" s="125"/>
      <c r="T222" s="153" t="s">
        <v>5</v>
      </c>
      <c r="U222" s="44" t="s">
        <v>39</v>
      </c>
      <c r="V222" s="154">
        <v>0</v>
      </c>
      <c r="W222" s="154">
        <f>V222*K222</f>
        <v>0</v>
      </c>
      <c r="X222" s="154">
        <v>0</v>
      </c>
      <c r="Y222" s="154">
        <f>X222*K222</f>
        <v>0</v>
      </c>
      <c r="Z222" s="154">
        <v>0</v>
      </c>
      <c r="AA222" s="155">
        <f>Z222*K222</f>
        <v>0</v>
      </c>
      <c r="AR222" s="22" t="s">
        <v>89</v>
      </c>
      <c r="AT222" s="22" t="s">
        <v>181</v>
      </c>
      <c r="AU222" s="22" t="s">
        <v>83</v>
      </c>
      <c r="AY222" s="22" t="s">
        <v>180</v>
      </c>
      <c r="BE222" s="156">
        <f>IF(U222="základní",N222,0)</f>
        <v>0</v>
      </c>
      <c r="BF222" s="156">
        <f>IF(U222="snížená",N222,0)</f>
        <v>0</v>
      </c>
      <c r="BG222" s="156">
        <f>IF(U222="zákl. přenesená",N222,0)</f>
        <v>0</v>
      </c>
      <c r="BH222" s="156">
        <f>IF(U222="sníž. přenesená",N222,0)</f>
        <v>0</v>
      </c>
      <c r="BI222" s="156">
        <f>IF(U222="nulová",N222,0)</f>
        <v>0</v>
      </c>
      <c r="BJ222" s="22" t="s">
        <v>80</v>
      </c>
      <c r="BK222" s="156">
        <f>ROUND(L222*K222,2)</f>
        <v>0</v>
      </c>
      <c r="BL222" s="22" t="s">
        <v>89</v>
      </c>
      <c r="BM222" s="22" t="s">
        <v>327</v>
      </c>
    </row>
    <row r="223" spans="2:65" s="1" customFormat="1" ht="25.5" customHeight="1">
      <c r="B223" s="123"/>
      <c r="C223" s="149" t="s">
        <v>328</v>
      </c>
      <c r="D223" s="149" t="s">
        <v>181</v>
      </c>
      <c r="E223" s="150" t="s">
        <v>329</v>
      </c>
      <c r="F223" s="239" t="s">
        <v>330</v>
      </c>
      <c r="G223" s="239"/>
      <c r="H223" s="239"/>
      <c r="I223" s="239"/>
      <c r="J223" s="151" t="s">
        <v>184</v>
      </c>
      <c r="K223" s="152">
        <v>5</v>
      </c>
      <c r="L223" s="266">
        <v>0</v>
      </c>
      <c r="M223" s="266"/>
      <c r="N223" s="266">
        <f>ROUND(L223*K223,2)</f>
        <v>0</v>
      </c>
      <c r="O223" s="266"/>
      <c r="P223" s="266"/>
      <c r="Q223" s="266"/>
      <c r="R223" s="125"/>
      <c r="T223" s="153" t="s">
        <v>5</v>
      </c>
      <c r="U223" s="44" t="s">
        <v>39</v>
      </c>
      <c r="V223" s="154">
        <v>0</v>
      </c>
      <c r="W223" s="154">
        <f>V223*K223</f>
        <v>0</v>
      </c>
      <c r="X223" s="154">
        <v>0</v>
      </c>
      <c r="Y223" s="154">
        <f>X223*K223</f>
        <v>0</v>
      </c>
      <c r="Z223" s="154">
        <v>0</v>
      </c>
      <c r="AA223" s="155">
        <f>Z223*K223</f>
        <v>0</v>
      </c>
      <c r="AR223" s="22" t="s">
        <v>89</v>
      </c>
      <c r="AT223" s="22" t="s">
        <v>181</v>
      </c>
      <c r="AU223" s="22" t="s">
        <v>83</v>
      </c>
      <c r="AY223" s="22" t="s">
        <v>180</v>
      </c>
      <c r="BE223" s="156">
        <f>IF(U223="základní",N223,0)</f>
        <v>0</v>
      </c>
      <c r="BF223" s="156">
        <f>IF(U223="snížená",N223,0)</f>
        <v>0</v>
      </c>
      <c r="BG223" s="156">
        <f>IF(U223="zákl. přenesená",N223,0)</f>
        <v>0</v>
      </c>
      <c r="BH223" s="156">
        <f>IF(U223="sníž. přenesená",N223,0)</f>
        <v>0</v>
      </c>
      <c r="BI223" s="156">
        <f>IF(U223="nulová",N223,0)</f>
        <v>0</v>
      </c>
      <c r="BJ223" s="22" t="s">
        <v>80</v>
      </c>
      <c r="BK223" s="156">
        <f>ROUND(L223*K223,2)</f>
        <v>0</v>
      </c>
      <c r="BL223" s="22" t="s">
        <v>89</v>
      </c>
      <c r="BM223" s="22" t="s">
        <v>331</v>
      </c>
    </row>
    <row r="224" spans="2:65" s="9" customFormat="1" ht="29.85" customHeight="1">
      <c r="B224" s="138"/>
      <c r="C224" s="139"/>
      <c r="D224" s="148" t="s">
        <v>143</v>
      </c>
      <c r="E224" s="148"/>
      <c r="F224" s="148"/>
      <c r="G224" s="148"/>
      <c r="H224" s="148"/>
      <c r="I224" s="148"/>
      <c r="J224" s="148"/>
      <c r="K224" s="148"/>
      <c r="L224" s="148"/>
      <c r="M224" s="148"/>
      <c r="N224" s="269">
        <f>BK224</f>
        <v>0</v>
      </c>
      <c r="O224" s="270"/>
      <c r="P224" s="270"/>
      <c r="Q224" s="270"/>
      <c r="R224" s="141"/>
      <c r="T224" s="142"/>
      <c r="U224" s="139"/>
      <c r="V224" s="139"/>
      <c r="W224" s="143">
        <f>SUM(W225:W344)</f>
        <v>0</v>
      </c>
      <c r="X224" s="139"/>
      <c r="Y224" s="143">
        <f>SUM(Y225:Y344)</f>
        <v>0</v>
      </c>
      <c r="Z224" s="139"/>
      <c r="AA224" s="144">
        <f>SUM(AA225:AA344)</f>
        <v>0</v>
      </c>
      <c r="AR224" s="145" t="s">
        <v>80</v>
      </c>
      <c r="AT224" s="146" t="s">
        <v>73</v>
      </c>
      <c r="AU224" s="146" t="s">
        <v>80</v>
      </c>
      <c r="AY224" s="145" t="s">
        <v>180</v>
      </c>
      <c r="BK224" s="147">
        <f>SUM(BK225:BK344)</f>
        <v>0</v>
      </c>
    </row>
    <row r="225" spans="2:65" s="1" customFormat="1" ht="16.5" customHeight="1">
      <c r="B225" s="123"/>
      <c r="C225" s="149" t="s">
        <v>332</v>
      </c>
      <c r="D225" s="149" t="s">
        <v>181</v>
      </c>
      <c r="E225" s="150" t="s">
        <v>333</v>
      </c>
      <c r="F225" s="239" t="s">
        <v>334</v>
      </c>
      <c r="G225" s="239"/>
      <c r="H225" s="239"/>
      <c r="I225" s="239"/>
      <c r="J225" s="151" t="s">
        <v>335</v>
      </c>
      <c r="K225" s="152">
        <v>1</v>
      </c>
      <c r="L225" s="266">
        <v>0</v>
      </c>
      <c r="M225" s="266"/>
      <c r="N225" s="266">
        <f t="shared" ref="N225:N230" si="10">ROUND(L225*K225,2)</f>
        <v>0</v>
      </c>
      <c r="O225" s="266"/>
      <c r="P225" s="266"/>
      <c r="Q225" s="266"/>
      <c r="R225" s="125"/>
      <c r="T225" s="153" t="s">
        <v>5</v>
      </c>
      <c r="U225" s="44" t="s">
        <v>39</v>
      </c>
      <c r="V225" s="154">
        <v>0</v>
      </c>
      <c r="W225" s="154">
        <f t="shared" ref="W225:W230" si="11">V225*K225</f>
        <v>0</v>
      </c>
      <c r="X225" s="154">
        <v>0</v>
      </c>
      <c r="Y225" s="154">
        <f t="shared" ref="Y225:Y230" si="12">X225*K225</f>
        <v>0</v>
      </c>
      <c r="Z225" s="154">
        <v>0</v>
      </c>
      <c r="AA225" s="155">
        <f t="shared" ref="AA225:AA230" si="13">Z225*K225</f>
        <v>0</v>
      </c>
      <c r="AR225" s="22" t="s">
        <v>89</v>
      </c>
      <c r="AT225" s="22" t="s">
        <v>181</v>
      </c>
      <c r="AU225" s="22" t="s">
        <v>83</v>
      </c>
      <c r="AY225" s="22" t="s">
        <v>180</v>
      </c>
      <c r="BE225" s="156">
        <f t="shared" ref="BE225:BE230" si="14">IF(U225="základní",N225,0)</f>
        <v>0</v>
      </c>
      <c r="BF225" s="156">
        <f t="shared" ref="BF225:BF230" si="15">IF(U225="snížená",N225,0)</f>
        <v>0</v>
      </c>
      <c r="BG225" s="156">
        <f t="shared" ref="BG225:BG230" si="16">IF(U225="zákl. přenesená",N225,0)</f>
        <v>0</v>
      </c>
      <c r="BH225" s="156">
        <f t="shared" ref="BH225:BH230" si="17">IF(U225="sníž. přenesená",N225,0)</f>
        <v>0</v>
      </c>
      <c r="BI225" s="156">
        <f t="shared" ref="BI225:BI230" si="18">IF(U225="nulová",N225,0)</f>
        <v>0</v>
      </c>
      <c r="BJ225" s="22" t="s">
        <v>80</v>
      </c>
      <c r="BK225" s="156">
        <f t="shared" ref="BK225:BK230" si="19">ROUND(L225*K225,2)</f>
        <v>0</v>
      </c>
      <c r="BL225" s="22" t="s">
        <v>89</v>
      </c>
      <c r="BM225" s="22" t="s">
        <v>336</v>
      </c>
    </row>
    <row r="226" spans="2:65" s="1" customFormat="1" ht="25.5" customHeight="1">
      <c r="B226" s="123"/>
      <c r="C226" s="149" t="s">
        <v>337</v>
      </c>
      <c r="D226" s="149" t="s">
        <v>181</v>
      </c>
      <c r="E226" s="150" t="s">
        <v>338</v>
      </c>
      <c r="F226" s="239" t="s">
        <v>339</v>
      </c>
      <c r="G226" s="239"/>
      <c r="H226" s="239"/>
      <c r="I226" s="239"/>
      <c r="J226" s="151" t="s">
        <v>242</v>
      </c>
      <c r="K226" s="152">
        <v>41</v>
      </c>
      <c r="L226" s="266">
        <v>0</v>
      </c>
      <c r="M226" s="266"/>
      <c r="N226" s="266">
        <f t="shared" si="10"/>
        <v>0</v>
      </c>
      <c r="O226" s="266"/>
      <c r="P226" s="266"/>
      <c r="Q226" s="266"/>
      <c r="R226" s="125"/>
      <c r="T226" s="153" t="s">
        <v>5</v>
      </c>
      <c r="U226" s="44" t="s">
        <v>39</v>
      </c>
      <c r="V226" s="154">
        <v>0</v>
      </c>
      <c r="W226" s="154">
        <f t="shared" si="11"/>
        <v>0</v>
      </c>
      <c r="X226" s="154">
        <v>0</v>
      </c>
      <c r="Y226" s="154">
        <f t="shared" si="12"/>
        <v>0</v>
      </c>
      <c r="Z226" s="154">
        <v>0</v>
      </c>
      <c r="AA226" s="155">
        <f t="shared" si="13"/>
        <v>0</v>
      </c>
      <c r="AR226" s="22" t="s">
        <v>89</v>
      </c>
      <c r="AT226" s="22" t="s">
        <v>181</v>
      </c>
      <c r="AU226" s="22" t="s">
        <v>83</v>
      </c>
      <c r="AY226" s="22" t="s">
        <v>180</v>
      </c>
      <c r="BE226" s="156">
        <f t="shared" si="14"/>
        <v>0</v>
      </c>
      <c r="BF226" s="156">
        <f t="shared" si="15"/>
        <v>0</v>
      </c>
      <c r="BG226" s="156">
        <f t="shared" si="16"/>
        <v>0</v>
      </c>
      <c r="BH226" s="156">
        <f t="shared" si="17"/>
        <v>0</v>
      </c>
      <c r="BI226" s="156">
        <f t="shared" si="18"/>
        <v>0</v>
      </c>
      <c r="BJ226" s="22" t="s">
        <v>80</v>
      </c>
      <c r="BK226" s="156">
        <f t="shared" si="19"/>
        <v>0</v>
      </c>
      <c r="BL226" s="22" t="s">
        <v>89</v>
      </c>
      <c r="BM226" s="22" t="s">
        <v>340</v>
      </c>
    </row>
    <row r="227" spans="2:65" s="1" customFormat="1" ht="25.5" customHeight="1">
      <c r="B227" s="123"/>
      <c r="C227" s="149" t="s">
        <v>341</v>
      </c>
      <c r="D227" s="149" t="s">
        <v>181</v>
      </c>
      <c r="E227" s="150" t="s">
        <v>342</v>
      </c>
      <c r="F227" s="239" t="s">
        <v>343</v>
      </c>
      <c r="G227" s="239"/>
      <c r="H227" s="239"/>
      <c r="I227" s="239"/>
      <c r="J227" s="151" t="s">
        <v>242</v>
      </c>
      <c r="K227" s="152">
        <v>41</v>
      </c>
      <c r="L227" s="266">
        <v>0</v>
      </c>
      <c r="M227" s="266"/>
      <c r="N227" s="266">
        <f t="shared" si="10"/>
        <v>0</v>
      </c>
      <c r="O227" s="266"/>
      <c r="P227" s="266"/>
      <c r="Q227" s="266"/>
      <c r="R227" s="125"/>
      <c r="T227" s="153" t="s">
        <v>5</v>
      </c>
      <c r="U227" s="44" t="s">
        <v>39</v>
      </c>
      <c r="V227" s="154">
        <v>0</v>
      </c>
      <c r="W227" s="154">
        <f t="shared" si="11"/>
        <v>0</v>
      </c>
      <c r="X227" s="154">
        <v>0</v>
      </c>
      <c r="Y227" s="154">
        <f t="shared" si="12"/>
        <v>0</v>
      </c>
      <c r="Z227" s="154">
        <v>0</v>
      </c>
      <c r="AA227" s="155">
        <f t="shared" si="13"/>
        <v>0</v>
      </c>
      <c r="AR227" s="22" t="s">
        <v>89</v>
      </c>
      <c r="AT227" s="22" t="s">
        <v>181</v>
      </c>
      <c r="AU227" s="22" t="s">
        <v>83</v>
      </c>
      <c r="AY227" s="22" t="s">
        <v>180</v>
      </c>
      <c r="BE227" s="156">
        <f t="shared" si="14"/>
        <v>0</v>
      </c>
      <c r="BF227" s="156">
        <f t="shared" si="15"/>
        <v>0</v>
      </c>
      <c r="BG227" s="156">
        <f t="shared" si="16"/>
        <v>0</v>
      </c>
      <c r="BH227" s="156">
        <f t="shared" si="17"/>
        <v>0</v>
      </c>
      <c r="BI227" s="156">
        <f t="shared" si="18"/>
        <v>0</v>
      </c>
      <c r="BJ227" s="22" t="s">
        <v>80</v>
      </c>
      <c r="BK227" s="156">
        <f t="shared" si="19"/>
        <v>0</v>
      </c>
      <c r="BL227" s="22" t="s">
        <v>89</v>
      </c>
      <c r="BM227" s="22" t="s">
        <v>344</v>
      </c>
    </row>
    <row r="228" spans="2:65" s="1" customFormat="1" ht="25.5" customHeight="1">
      <c r="B228" s="123"/>
      <c r="C228" s="149" t="s">
        <v>345</v>
      </c>
      <c r="D228" s="149" t="s">
        <v>181</v>
      </c>
      <c r="E228" s="150" t="s">
        <v>346</v>
      </c>
      <c r="F228" s="239" t="s">
        <v>347</v>
      </c>
      <c r="G228" s="239"/>
      <c r="H228" s="239"/>
      <c r="I228" s="239"/>
      <c r="J228" s="151" t="s">
        <v>242</v>
      </c>
      <c r="K228" s="152">
        <v>17</v>
      </c>
      <c r="L228" s="266">
        <v>0</v>
      </c>
      <c r="M228" s="266"/>
      <c r="N228" s="266">
        <f t="shared" si="10"/>
        <v>0</v>
      </c>
      <c r="O228" s="266"/>
      <c r="P228" s="266"/>
      <c r="Q228" s="266"/>
      <c r="R228" s="125"/>
      <c r="T228" s="153" t="s">
        <v>5</v>
      </c>
      <c r="U228" s="44" t="s">
        <v>39</v>
      </c>
      <c r="V228" s="154">
        <v>0</v>
      </c>
      <c r="W228" s="154">
        <f t="shared" si="11"/>
        <v>0</v>
      </c>
      <c r="X228" s="154">
        <v>0</v>
      </c>
      <c r="Y228" s="154">
        <f t="shared" si="12"/>
        <v>0</v>
      </c>
      <c r="Z228" s="154">
        <v>0</v>
      </c>
      <c r="AA228" s="155">
        <f t="shared" si="13"/>
        <v>0</v>
      </c>
      <c r="AR228" s="22" t="s">
        <v>89</v>
      </c>
      <c r="AT228" s="22" t="s">
        <v>181</v>
      </c>
      <c r="AU228" s="22" t="s">
        <v>83</v>
      </c>
      <c r="AY228" s="22" t="s">
        <v>180</v>
      </c>
      <c r="BE228" s="156">
        <f t="shared" si="14"/>
        <v>0</v>
      </c>
      <c r="BF228" s="156">
        <f t="shared" si="15"/>
        <v>0</v>
      </c>
      <c r="BG228" s="156">
        <f t="shared" si="16"/>
        <v>0</v>
      </c>
      <c r="BH228" s="156">
        <f t="shared" si="17"/>
        <v>0</v>
      </c>
      <c r="BI228" s="156">
        <f t="shared" si="18"/>
        <v>0</v>
      </c>
      <c r="BJ228" s="22" t="s">
        <v>80</v>
      </c>
      <c r="BK228" s="156">
        <f t="shared" si="19"/>
        <v>0</v>
      </c>
      <c r="BL228" s="22" t="s">
        <v>89</v>
      </c>
      <c r="BM228" s="22" t="s">
        <v>348</v>
      </c>
    </row>
    <row r="229" spans="2:65" s="1" customFormat="1" ht="25.5" customHeight="1">
      <c r="B229" s="123"/>
      <c r="C229" s="149" t="s">
        <v>349</v>
      </c>
      <c r="D229" s="149" t="s">
        <v>181</v>
      </c>
      <c r="E229" s="150" t="s">
        <v>350</v>
      </c>
      <c r="F229" s="239" t="s">
        <v>351</v>
      </c>
      <c r="G229" s="239"/>
      <c r="H229" s="239"/>
      <c r="I229" s="239"/>
      <c r="J229" s="151" t="s">
        <v>242</v>
      </c>
      <c r="K229" s="152">
        <v>14</v>
      </c>
      <c r="L229" s="266">
        <v>0</v>
      </c>
      <c r="M229" s="266"/>
      <c r="N229" s="266">
        <f t="shared" si="10"/>
        <v>0</v>
      </c>
      <c r="O229" s="266"/>
      <c r="P229" s="266"/>
      <c r="Q229" s="266"/>
      <c r="R229" s="125"/>
      <c r="T229" s="153" t="s">
        <v>5</v>
      </c>
      <c r="U229" s="44" t="s">
        <v>39</v>
      </c>
      <c r="V229" s="154">
        <v>0</v>
      </c>
      <c r="W229" s="154">
        <f t="shared" si="11"/>
        <v>0</v>
      </c>
      <c r="X229" s="154">
        <v>0</v>
      </c>
      <c r="Y229" s="154">
        <f t="shared" si="12"/>
        <v>0</v>
      </c>
      <c r="Z229" s="154">
        <v>0</v>
      </c>
      <c r="AA229" s="155">
        <f t="shared" si="13"/>
        <v>0</v>
      </c>
      <c r="AR229" s="22" t="s">
        <v>89</v>
      </c>
      <c r="AT229" s="22" t="s">
        <v>181</v>
      </c>
      <c r="AU229" s="22" t="s">
        <v>83</v>
      </c>
      <c r="AY229" s="22" t="s">
        <v>180</v>
      </c>
      <c r="BE229" s="156">
        <f t="shared" si="14"/>
        <v>0</v>
      </c>
      <c r="BF229" s="156">
        <f t="shared" si="15"/>
        <v>0</v>
      </c>
      <c r="BG229" s="156">
        <f t="shared" si="16"/>
        <v>0</v>
      </c>
      <c r="BH229" s="156">
        <f t="shared" si="17"/>
        <v>0</v>
      </c>
      <c r="BI229" s="156">
        <f t="shared" si="18"/>
        <v>0</v>
      </c>
      <c r="BJ229" s="22" t="s">
        <v>80</v>
      </c>
      <c r="BK229" s="156">
        <f t="shared" si="19"/>
        <v>0</v>
      </c>
      <c r="BL229" s="22" t="s">
        <v>89</v>
      </c>
      <c r="BM229" s="22" t="s">
        <v>352</v>
      </c>
    </row>
    <row r="230" spans="2:65" s="1" customFormat="1" ht="25.5" customHeight="1">
      <c r="B230" s="123"/>
      <c r="C230" s="149" t="s">
        <v>353</v>
      </c>
      <c r="D230" s="149" t="s">
        <v>181</v>
      </c>
      <c r="E230" s="150" t="s">
        <v>354</v>
      </c>
      <c r="F230" s="239" t="s">
        <v>355</v>
      </c>
      <c r="G230" s="239"/>
      <c r="H230" s="239"/>
      <c r="I230" s="239"/>
      <c r="J230" s="151" t="s">
        <v>206</v>
      </c>
      <c r="K230" s="152">
        <v>524.9</v>
      </c>
      <c r="L230" s="266">
        <v>0</v>
      </c>
      <c r="M230" s="266"/>
      <c r="N230" s="266">
        <f t="shared" si="10"/>
        <v>0</v>
      </c>
      <c r="O230" s="266"/>
      <c r="P230" s="266"/>
      <c r="Q230" s="266"/>
      <c r="R230" s="125"/>
      <c r="T230" s="153" t="s">
        <v>5</v>
      </c>
      <c r="U230" s="44" t="s">
        <v>39</v>
      </c>
      <c r="V230" s="154">
        <v>0</v>
      </c>
      <c r="W230" s="154">
        <f t="shared" si="11"/>
        <v>0</v>
      </c>
      <c r="X230" s="154">
        <v>0</v>
      </c>
      <c r="Y230" s="154">
        <f t="shared" si="12"/>
        <v>0</v>
      </c>
      <c r="Z230" s="154">
        <v>0</v>
      </c>
      <c r="AA230" s="155">
        <f t="shared" si="13"/>
        <v>0</v>
      </c>
      <c r="AR230" s="22" t="s">
        <v>89</v>
      </c>
      <c r="AT230" s="22" t="s">
        <v>181</v>
      </c>
      <c r="AU230" s="22" t="s">
        <v>83</v>
      </c>
      <c r="AY230" s="22" t="s">
        <v>180</v>
      </c>
      <c r="BE230" s="156">
        <f t="shared" si="14"/>
        <v>0</v>
      </c>
      <c r="BF230" s="156">
        <f t="shared" si="15"/>
        <v>0</v>
      </c>
      <c r="BG230" s="156">
        <f t="shared" si="16"/>
        <v>0</v>
      </c>
      <c r="BH230" s="156">
        <f t="shared" si="17"/>
        <v>0</v>
      </c>
      <c r="BI230" s="156">
        <f t="shared" si="18"/>
        <v>0</v>
      </c>
      <c r="BJ230" s="22" t="s">
        <v>80</v>
      </c>
      <c r="BK230" s="156">
        <f t="shared" si="19"/>
        <v>0</v>
      </c>
      <c r="BL230" s="22" t="s">
        <v>89</v>
      </c>
      <c r="BM230" s="22" t="s">
        <v>356</v>
      </c>
    </row>
    <row r="231" spans="2:65" s="12" customFormat="1" ht="16.5" customHeight="1">
      <c r="B231" s="173"/>
      <c r="C231" s="174"/>
      <c r="D231" s="174"/>
      <c r="E231" s="175" t="s">
        <v>5</v>
      </c>
      <c r="F231" s="243" t="s">
        <v>256</v>
      </c>
      <c r="G231" s="244"/>
      <c r="H231" s="244"/>
      <c r="I231" s="244"/>
      <c r="J231" s="174"/>
      <c r="K231" s="175" t="s">
        <v>5</v>
      </c>
      <c r="L231" s="174"/>
      <c r="M231" s="174"/>
      <c r="N231" s="174"/>
      <c r="O231" s="174"/>
      <c r="P231" s="174"/>
      <c r="Q231" s="174"/>
      <c r="R231" s="176"/>
      <c r="T231" s="177"/>
      <c r="U231" s="174"/>
      <c r="V231" s="174"/>
      <c r="W231" s="174"/>
      <c r="X231" s="174"/>
      <c r="Y231" s="174"/>
      <c r="Z231" s="174"/>
      <c r="AA231" s="178"/>
      <c r="AT231" s="179" t="s">
        <v>193</v>
      </c>
      <c r="AU231" s="179" t="s">
        <v>83</v>
      </c>
      <c r="AV231" s="12" t="s">
        <v>80</v>
      </c>
      <c r="AW231" s="12" t="s">
        <v>32</v>
      </c>
      <c r="AX231" s="12" t="s">
        <v>74</v>
      </c>
      <c r="AY231" s="179" t="s">
        <v>180</v>
      </c>
    </row>
    <row r="232" spans="2:65" s="10" customFormat="1" ht="16.5" customHeight="1">
      <c r="B232" s="157"/>
      <c r="C232" s="158"/>
      <c r="D232" s="158"/>
      <c r="E232" s="159" t="s">
        <v>5</v>
      </c>
      <c r="F232" s="235" t="s">
        <v>357</v>
      </c>
      <c r="G232" s="236"/>
      <c r="H232" s="236"/>
      <c r="I232" s="236"/>
      <c r="J232" s="158"/>
      <c r="K232" s="160">
        <v>246.4</v>
      </c>
      <c r="L232" s="158"/>
      <c r="M232" s="158"/>
      <c r="N232" s="158"/>
      <c r="O232" s="158"/>
      <c r="P232" s="158"/>
      <c r="Q232" s="158"/>
      <c r="R232" s="161"/>
      <c r="T232" s="162"/>
      <c r="U232" s="158"/>
      <c r="V232" s="158"/>
      <c r="W232" s="158"/>
      <c r="X232" s="158"/>
      <c r="Y232" s="158"/>
      <c r="Z232" s="158"/>
      <c r="AA232" s="163"/>
      <c r="AT232" s="164" t="s">
        <v>193</v>
      </c>
      <c r="AU232" s="164" t="s">
        <v>83</v>
      </c>
      <c r="AV232" s="10" t="s">
        <v>83</v>
      </c>
      <c r="AW232" s="10" t="s">
        <v>32</v>
      </c>
      <c r="AX232" s="10" t="s">
        <v>74</v>
      </c>
      <c r="AY232" s="164" t="s">
        <v>180</v>
      </c>
    </row>
    <row r="233" spans="2:65" s="10" customFormat="1" ht="16.5" customHeight="1">
      <c r="B233" s="157"/>
      <c r="C233" s="158"/>
      <c r="D233" s="158"/>
      <c r="E233" s="159" t="s">
        <v>5</v>
      </c>
      <c r="F233" s="235" t="s">
        <v>358</v>
      </c>
      <c r="G233" s="236"/>
      <c r="H233" s="236"/>
      <c r="I233" s="236"/>
      <c r="J233" s="158"/>
      <c r="K233" s="160">
        <v>166.6</v>
      </c>
      <c r="L233" s="158"/>
      <c r="M233" s="158"/>
      <c r="N233" s="158"/>
      <c r="O233" s="158"/>
      <c r="P233" s="158"/>
      <c r="Q233" s="158"/>
      <c r="R233" s="161"/>
      <c r="T233" s="162"/>
      <c r="U233" s="158"/>
      <c r="V233" s="158"/>
      <c r="W233" s="158"/>
      <c r="X233" s="158"/>
      <c r="Y233" s="158"/>
      <c r="Z233" s="158"/>
      <c r="AA233" s="163"/>
      <c r="AT233" s="164" t="s">
        <v>193</v>
      </c>
      <c r="AU233" s="164" t="s">
        <v>83</v>
      </c>
      <c r="AV233" s="10" t="s">
        <v>83</v>
      </c>
      <c r="AW233" s="10" t="s">
        <v>32</v>
      </c>
      <c r="AX233" s="10" t="s">
        <v>74</v>
      </c>
      <c r="AY233" s="164" t="s">
        <v>180</v>
      </c>
    </row>
    <row r="234" spans="2:65" s="10" customFormat="1" ht="16.5" customHeight="1">
      <c r="B234" s="157"/>
      <c r="C234" s="158"/>
      <c r="D234" s="158"/>
      <c r="E234" s="159" t="s">
        <v>5</v>
      </c>
      <c r="F234" s="235" t="s">
        <v>359</v>
      </c>
      <c r="G234" s="236"/>
      <c r="H234" s="236"/>
      <c r="I234" s="236"/>
      <c r="J234" s="158"/>
      <c r="K234" s="160">
        <v>63.92</v>
      </c>
      <c r="L234" s="158"/>
      <c r="M234" s="158"/>
      <c r="N234" s="158"/>
      <c r="O234" s="158"/>
      <c r="P234" s="158"/>
      <c r="Q234" s="158"/>
      <c r="R234" s="161"/>
      <c r="T234" s="162"/>
      <c r="U234" s="158"/>
      <c r="V234" s="158"/>
      <c r="W234" s="158"/>
      <c r="X234" s="158"/>
      <c r="Y234" s="158"/>
      <c r="Z234" s="158"/>
      <c r="AA234" s="163"/>
      <c r="AT234" s="164" t="s">
        <v>193</v>
      </c>
      <c r="AU234" s="164" t="s">
        <v>83</v>
      </c>
      <c r="AV234" s="10" t="s">
        <v>83</v>
      </c>
      <c r="AW234" s="10" t="s">
        <v>32</v>
      </c>
      <c r="AX234" s="10" t="s">
        <v>74</v>
      </c>
      <c r="AY234" s="164" t="s">
        <v>180</v>
      </c>
    </row>
    <row r="235" spans="2:65" s="10" customFormat="1" ht="16.5" customHeight="1">
      <c r="B235" s="157"/>
      <c r="C235" s="158"/>
      <c r="D235" s="158"/>
      <c r="E235" s="159" t="s">
        <v>5</v>
      </c>
      <c r="F235" s="235" t="s">
        <v>360</v>
      </c>
      <c r="G235" s="236"/>
      <c r="H235" s="236"/>
      <c r="I235" s="236"/>
      <c r="J235" s="158"/>
      <c r="K235" s="160">
        <v>26.4</v>
      </c>
      <c r="L235" s="158"/>
      <c r="M235" s="158"/>
      <c r="N235" s="158"/>
      <c r="O235" s="158"/>
      <c r="P235" s="158"/>
      <c r="Q235" s="158"/>
      <c r="R235" s="161"/>
      <c r="T235" s="162"/>
      <c r="U235" s="158"/>
      <c r="V235" s="158"/>
      <c r="W235" s="158"/>
      <c r="X235" s="158"/>
      <c r="Y235" s="158"/>
      <c r="Z235" s="158"/>
      <c r="AA235" s="163"/>
      <c r="AT235" s="164" t="s">
        <v>193</v>
      </c>
      <c r="AU235" s="164" t="s">
        <v>83</v>
      </c>
      <c r="AV235" s="10" t="s">
        <v>83</v>
      </c>
      <c r="AW235" s="10" t="s">
        <v>32</v>
      </c>
      <c r="AX235" s="10" t="s">
        <v>74</v>
      </c>
      <c r="AY235" s="164" t="s">
        <v>180</v>
      </c>
    </row>
    <row r="236" spans="2:65" s="10" customFormat="1" ht="16.5" customHeight="1">
      <c r="B236" s="157"/>
      <c r="C236" s="158"/>
      <c r="D236" s="158"/>
      <c r="E236" s="159" t="s">
        <v>5</v>
      </c>
      <c r="F236" s="235" t="s">
        <v>361</v>
      </c>
      <c r="G236" s="236"/>
      <c r="H236" s="236"/>
      <c r="I236" s="236"/>
      <c r="J236" s="158"/>
      <c r="K236" s="160">
        <v>10</v>
      </c>
      <c r="L236" s="158"/>
      <c r="M236" s="158"/>
      <c r="N236" s="158"/>
      <c r="O236" s="158"/>
      <c r="P236" s="158"/>
      <c r="Q236" s="158"/>
      <c r="R236" s="161"/>
      <c r="T236" s="162"/>
      <c r="U236" s="158"/>
      <c r="V236" s="158"/>
      <c r="W236" s="158"/>
      <c r="X236" s="158"/>
      <c r="Y236" s="158"/>
      <c r="Z236" s="158"/>
      <c r="AA236" s="163"/>
      <c r="AT236" s="164" t="s">
        <v>193</v>
      </c>
      <c r="AU236" s="164" t="s">
        <v>83</v>
      </c>
      <c r="AV236" s="10" t="s">
        <v>83</v>
      </c>
      <c r="AW236" s="10" t="s">
        <v>32</v>
      </c>
      <c r="AX236" s="10" t="s">
        <v>74</v>
      </c>
      <c r="AY236" s="164" t="s">
        <v>180</v>
      </c>
    </row>
    <row r="237" spans="2:65" s="10" customFormat="1" ht="16.5" customHeight="1">
      <c r="B237" s="157"/>
      <c r="C237" s="158"/>
      <c r="D237" s="158"/>
      <c r="E237" s="159" t="s">
        <v>5</v>
      </c>
      <c r="F237" s="235" t="s">
        <v>362</v>
      </c>
      <c r="G237" s="236"/>
      <c r="H237" s="236"/>
      <c r="I237" s="236"/>
      <c r="J237" s="158"/>
      <c r="K237" s="160">
        <v>10.64</v>
      </c>
      <c r="L237" s="158"/>
      <c r="M237" s="158"/>
      <c r="N237" s="158"/>
      <c r="O237" s="158"/>
      <c r="P237" s="158"/>
      <c r="Q237" s="158"/>
      <c r="R237" s="161"/>
      <c r="T237" s="162"/>
      <c r="U237" s="158"/>
      <c r="V237" s="158"/>
      <c r="W237" s="158"/>
      <c r="X237" s="158"/>
      <c r="Y237" s="158"/>
      <c r="Z237" s="158"/>
      <c r="AA237" s="163"/>
      <c r="AT237" s="164" t="s">
        <v>193</v>
      </c>
      <c r="AU237" s="164" t="s">
        <v>83</v>
      </c>
      <c r="AV237" s="10" t="s">
        <v>83</v>
      </c>
      <c r="AW237" s="10" t="s">
        <v>32</v>
      </c>
      <c r="AX237" s="10" t="s">
        <v>74</v>
      </c>
      <c r="AY237" s="164" t="s">
        <v>180</v>
      </c>
    </row>
    <row r="238" spans="2:65" s="10" customFormat="1" ht="16.5" customHeight="1">
      <c r="B238" s="157"/>
      <c r="C238" s="158"/>
      <c r="D238" s="158"/>
      <c r="E238" s="159" t="s">
        <v>5</v>
      </c>
      <c r="F238" s="235" t="s">
        <v>363</v>
      </c>
      <c r="G238" s="236"/>
      <c r="H238" s="236"/>
      <c r="I238" s="236"/>
      <c r="J238" s="158"/>
      <c r="K238" s="160">
        <v>60.5</v>
      </c>
      <c r="L238" s="158"/>
      <c r="M238" s="158"/>
      <c r="N238" s="158"/>
      <c r="O238" s="158"/>
      <c r="P238" s="158"/>
      <c r="Q238" s="158"/>
      <c r="R238" s="161"/>
      <c r="T238" s="162"/>
      <c r="U238" s="158"/>
      <c r="V238" s="158"/>
      <c r="W238" s="158"/>
      <c r="X238" s="158"/>
      <c r="Y238" s="158"/>
      <c r="Z238" s="158"/>
      <c r="AA238" s="163"/>
      <c r="AT238" s="164" t="s">
        <v>193</v>
      </c>
      <c r="AU238" s="164" t="s">
        <v>83</v>
      </c>
      <c r="AV238" s="10" t="s">
        <v>83</v>
      </c>
      <c r="AW238" s="10" t="s">
        <v>32</v>
      </c>
      <c r="AX238" s="10" t="s">
        <v>74</v>
      </c>
      <c r="AY238" s="164" t="s">
        <v>180</v>
      </c>
    </row>
    <row r="239" spans="2:65" s="10" customFormat="1" ht="16.5" customHeight="1">
      <c r="B239" s="157"/>
      <c r="C239" s="158"/>
      <c r="D239" s="158"/>
      <c r="E239" s="159" t="s">
        <v>5</v>
      </c>
      <c r="F239" s="235" t="s">
        <v>364</v>
      </c>
      <c r="G239" s="236"/>
      <c r="H239" s="236"/>
      <c r="I239" s="236"/>
      <c r="J239" s="158"/>
      <c r="K239" s="160">
        <v>77</v>
      </c>
      <c r="L239" s="158"/>
      <c r="M239" s="158"/>
      <c r="N239" s="158"/>
      <c r="O239" s="158"/>
      <c r="P239" s="158"/>
      <c r="Q239" s="158"/>
      <c r="R239" s="161"/>
      <c r="T239" s="162"/>
      <c r="U239" s="158"/>
      <c r="V239" s="158"/>
      <c r="W239" s="158"/>
      <c r="X239" s="158"/>
      <c r="Y239" s="158"/>
      <c r="Z239" s="158"/>
      <c r="AA239" s="163"/>
      <c r="AT239" s="164" t="s">
        <v>193</v>
      </c>
      <c r="AU239" s="164" t="s">
        <v>83</v>
      </c>
      <c r="AV239" s="10" t="s">
        <v>83</v>
      </c>
      <c r="AW239" s="10" t="s">
        <v>32</v>
      </c>
      <c r="AX239" s="10" t="s">
        <v>74</v>
      </c>
      <c r="AY239" s="164" t="s">
        <v>180</v>
      </c>
    </row>
    <row r="240" spans="2:65" s="12" customFormat="1" ht="16.5" customHeight="1">
      <c r="B240" s="173"/>
      <c r="C240" s="174"/>
      <c r="D240" s="174"/>
      <c r="E240" s="175" t="s">
        <v>5</v>
      </c>
      <c r="F240" s="245" t="s">
        <v>365</v>
      </c>
      <c r="G240" s="246"/>
      <c r="H240" s="246"/>
      <c r="I240" s="246"/>
      <c r="J240" s="174"/>
      <c r="K240" s="175" t="s">
        <v>5</v>
      </c>
      <c r="L240" s="174"/>
      <c r="M240" s="174"/>
      <c r="N240" s="174"/>
      <c r="O240" s="174"/>
      <c r="P240" s="174"/>
      <c r="Q240" s="174"/>
      <c r="R240" s="176"/>
      <c r="T240" s="177"/>
      <c r="U240" s="174"/>
      <c r="V240" s="174"/>
      <c r="W240" s="174"/>
      <c r="X240" s="174"/>
      <c r="Y240" s="174"/>
      <c r="Z240" s="174"/>
      <c r="AA240" s="178"/>
      <c r="AT240" s="179" t="s">
        <v>193</v>
      </c>
      <c r="AU240" s="179" t="s">
        <v>83</v>
      </c>
      <c r="AV240" s="12" t="s">
        <v>80</v>
      </c>
      <c r="AW240" s="12" t="s">
        <v>32</v>
      </c>
      <c r="AX240" s="12" t="s">
        <v>74</v>
      </c>
      <c r="AY240" s="179" t="s">
        <v>180</v>
      </c>
    </row>
    <row r="241" spans="2:65" s="10" customFormat="1" ht="16.5" customHeight="1">
      <c r="B241" s="157"/>
      <c r="C241" s="158"/>
      <c r="D241" s="158"/>
      <c r="E241" s="159" t="s">
        <v>5</v>
      </c>
      <c r="F241" s="235" t="s">
        <v>366</v>
      </c>
      <c r="G241" s="236"/>
      <c r="H241" s="236"/>
      <c r="I241" s="236"/>
      <c r="J241" s="158"/>
      <c r="K241" s="160">
        <v>-136.56</v>
      </c>
      <c r="L241" s="158"/>
      <c r="M241" s="158"/>
      <c r="N241" s="158"/>
      <c r="O241" s="158"/>
      <c r="P241" s="158"/>
      <c r="Q241" s="158"/>
      <c r="R241" s="161"/>
      <c r="T241" s="162"/>
      <c r="U241" s="158"/>
      <c r="V241" s="158"/>
      <c r="W241" s="158"/>
      <c r="X241" s="158"/>
      <c r="Y241" s="158"/>
      <c r="Z241" s="158"/>
      <c r="AA241" s="163"/>
      <c r="AT241" s="164" t="s">
        <v>193</v>
      </c>
      <c r="AU241" s="164" t="s">
        <v>83</v>
      </c>
      <c r="AV241" s="10" t="s">
        <v>83</v>
      </c>
      <c r="AW241" s="10" t="s">
        <v>32</v>
      </c>
      <c r="AX241" s="10" t="s">
        <v>74</v>
      </c>
      <c r="AY241" s="164" t="s">
        <v>180</v>
      </c>
    </row>
    <row r="242" spans="2:65" s="11" customFormat="1" ht="16.5" customHeight="1">
      <c r="B242" s="165"/>
      <c r="C242" s="166"/>
      <c r="D242" s="166"/>
      <c r="E242" s="167" t="s">
        <v>5</v>
      </c>
      <c r="F242" s="237" t="s">
        <v>214</v>
      </c>
      <c r="G242" s="238"/>
      <c r="H242" s="238"/>
      <c r="I242" s="238"/>
      <c r="J242" s="166"/>
      <c r="K242" s="168">
        <v>524.9</v>
      </c>
      <c r="L242" s="166"/>
      <c r="M242" s="166"/>
      <c r="N242" s="166"/>
      <c r="O242" s="166"/>
      <c r="P242" s="166"/>
      <c r="Q242" s="166"/>
      <c r="R242" s="169"/>
      <c r="T242" s="170"/>
      <c r="U242" s="166"/>
      <c r="V242" s="166"/>
      <c r="W242" s="166"/>
      <c r="X242" s="166"/>
      <c r="Y242" s="166"/>
      <c r="Z242" s="166"/>
      <c r="AA242" s="171"/>
      <c r="AT242" s="172" t="s">
        <v>193</v>
      </c>
      <c r="AU242" s="172" t="s">
        <v>83</v>
      </c>
      <c r="AV242" s="11" t="s">
        <v>89</v>
      </c>
      <c r="AW242" s="11" t="s">
        <v>32</v>
      </c>
      <c r="AX242" s="11" t="s">
        <v>80</v>
      </c>
      <c r="AY242" s="172" t="s">
        <v>180</v>
      </c>
    </row>
    <row r="243" spans="2:65" s="1" customFormat="1" ht="38.25" customHeight="1">
      <c r="B243" s="123"/>
      <c r="C243" s="149" t="s">
        <v>367</v>
      </c>
      <c r="D243" s="149" t="s">
        <v>181</v>
      </c>
      <c r="E243" s="150" t="s">
        <v>368</v>
      </c>
      <c r="F243" s="239" t="s">
        <v>369</v>
      </c>
      <c r="G243" s="239"/>
      <c r="H243" s="239"/>
      <c r="I243" s="239"/>
      <c r="J243" s="151" t="s">
        <v>206</v>
      </c>
      <c r="K243" s="152">
        <v>136.56</v>
      </c>
      <c r="L243" s="266">
        <v>0</v>
      </c>
      <c r="M243" s="266"/>
      <c r="N243" s="266">
        <f>ROUND(L243*K243,2)</f>
        <v>0</v>
      </c>
      <c r="O243" s="266"/>
      <c r="P243" s="266"/>
      <c r="Q243" s="266"/>
      <c r="R243" s="125"/>
      <c r="T243" s="153" t="s">
        <v>5</v>
      </c>
      <c r="U243" s="44" t="s">
        <v>39</v>
      </c>
      <c r="V243" s="154">
        <v>0</v>
      </c>
      <c r="W243" s="154">
        <f>V243*K243</f>
        <v>0</v>
      </c>
      <c r="X243" s="154">
        <v>0</v>
      </c>
      <c r="Y243" s="154">
        <f>X243*K243</f>
        <v>0</v>
      </c>
      <c r="Z243" s="154">
        <v>0</v>
      </c>
      <c r="AA243" s="155">
        <f>Z243*K243</f>
        <v>0</v>
      </c>
      <c r="AR243" s="22" t="s">
        <v>89</v>
      </c>
      <c r="AT243" s="22" t="s">
        <v>181</v>
      </c>
      <c r="AU243" s="22" t="s">
        <v>83</v>
      </c>
      <c r="AY243" s="22" t="s">
        <v>180</v>
      </c>
      <c r="BE243" s="156">
        <f>IF(U243="základní",N243,0)</f>
        <v>0</v>
      </c>
      <c r="BF243" s="156">
        <f>IF(U243="snížená",N243,0)</f>
        <v>0</v>
      </c>
      <c r="BG243" s="156">
        <f>IF(U243="zákl. přenesená",N243,0)</f>
        <v>0</v>
      </c>
      <c r="BH243" s="156">
        <f>IF(U243="sníž. přenesená",N243,0)</f>
        <v>0</v>
      </c>
      <c r="BI243" s="156">
        <f>IF(U243="nulová",N243,0)</f>
        <v>0</v>
      </c>
      <c r="BJ243" s="22" t="s">
        <v>80</v>
      </c>
      <c r="BK243" s="156">
        <f>ROUND(L243*K243,2)</f>
        <v>0</v>
      </c>
      <c r="BL243" s="22" t="s">
        <v>89</v>
      </c>
      <c r="BM243" s="22" t="s">
        <v>370</v>
      </c>
    </row>
    <row r="244" spans="2:65" s="12" customFormat="1" ht="16.5" customHeight="1">
      <c r="B244" s="173"/>
      <c r="C244" s="174"/>
      <c r="D244" s="174"/>
      <c r="E244" s="175" t="s">
        <v>5</v>
      </c>
      <c r="F244" s="243" t="s">
        <v>256</v>
      </c>
      <c r="G244" s="244"/>
      <c r="H244" s="244"/>
      <c r="I244" s="244"/>
      <c r="J244" s="174"/>
      <c r="K244" s="175" t="s">
        <v>5</v>
      </c>
      <c r="L244" s="174"/>
      <c r="M244" s="174"/>
      <c r="N244" s="174"/>
      <c r="O244" s="174"/>
      <c r="P244" s="174"/>
      <c r="Q244" s="174"/>
      <c r="R244" s="176"/>
      <c r="T244" s="177"/>
      <c r="U244" s="174"/>
      <c r="V244" s="174"/>
      <c r="W244" s="174"/>
      <c r="X244" s="174"/>
      <c r="Y244" s="174"/>
      <c r="Z244" s="174"/>
      <c r="AA244" s="178"/>
      <c r="AT244" s="179" t="s">
        <v>193</v>
      </c>
      <c r="AU244" s="179" t="s">
        <v>83</v>
      </c>
      <c r="AV244" s="12" t="s">
        <v>80</v>
      </c>
      <c r="AW244" s="12" t="s">
        <v>32</v>
      </c>
      <c r="AX244" s="12" t="s">
        <v>74</v>
      </c>
      <c r="AY244" s="179" t="s">
        <v>180</v>
      </c>
    </row>
    <row r="245" spans="2:65" s="12" customFormat="1" ht="16.5" customHeight="1">
      <c r="B245" s="173"/>
      <c r="C245" s="174"/>
      <c r="D245" s="174"/>
      <c r="E245" s="175" t="s">
        <v>5</v>
      </c>
      <c r="F245" s="245" t="s">
        <v>371</v>
      </c>
      <c r="G245" s="246"/>
      <c r="H245" s="246"/>
      <c r="I245" s="246"/>
      <c r="J245" s="174"/>
      <c r="K245" s="175" t="s">
        <v>5</v>
      </c>
      <c r="L245" s="174"/>
      <c r="M245" s="174"/>
      <c r="N245" s="174"/>
      <c r="O245" s="174"/>
      <c r="P245" s="174"/>
      <c r="Q245" s="174"/>
      <c r="R245" s="176"/>
      <c r="T245" s="177"/>
      <c r="U245" s="174"/>
      <c r="V245" s="174"/>
      <c r="W245" s="174"/>
      <c r="X245" s="174"/>
      <c r="Y245" s="174"/>
      <c r="Z245" s="174"/>
      <c r="AA245" s="178"/>
      <c r="AT245" s="179" t="s">
        <v>193</v>
      </c>
      <c r="AU245" s="179" t="s">
        <v>83</v>
      </c>
      <c r="AV245" s="12" t="s">
        <v>80</v>
      </c>
      <c r="AW245" s="12" t="s">
        <v>32</v>
      </c>
      <c r="AX245" s="12" t="s">
        <v>74</v>
      </c>
      <c r="AY245" s="179" t="s">
        <v>180</v>
      </c>
    </row>
    <row r="246" spans="2:65" s="10" customFormat="1" ht="16.5" customHeight="1">
      <c r="B246" s="157"/>
      <c r="C246" s="158"/>
      <c r="D246" s="158"/>
      <c r="E246" s="159" t="s">
        <v>5</v>
      </c>
      <c r="F246" s="235" t="s">
        <v>372</v>
      </c>
      <c r="G246" s="236"/>
      <c r="H246" s="236"/>
      <c r="I246" s="236"/>
      <c r="J246" s="158"/>
      <c r="K246" s="160">
        <v>4.05</v>
      </c>
      <c r="L246" s="158"/>
      <c r="M246" s="158"/>
      <c r="N246" s="158"/>
      <c r="O246" s="158"/>
      <c r="P246" s="158"/>
      <c r="Q246" s="158"/>
      <c r="R246" s="161"/>
      <c r="T246" s="162"/>
      <c r="U246" s="158"/>
      <c r="V246" s="158"/>
      <c r="W246" s="158"/>
      <c r="X246" s="158"/>
      <c r="Y246" s="158"/>
      <c r="Z246" s="158"/>
      <c r="AA246" s="163"/>
      <c r="AT246" s="164" t="s">
        <v>193</v>
      </c>
      <c r="AU246" s="164" t="s">
        <v>83</v>
      </c>
      <c r="AV246" s="10" t="s">
        <v>83</v>
      </c>
      <c r="AW246" s="10" t="s">
        <v>32</v>
      </c>
      <c r="AX246" s="10" t="s">
        <v>74</v>
      </c>
      <c r="AY246" s="164" t="s">
        <v>180</v>
      </c>
    </row>
    <row r="247" spans="2:65" s="10" customFormat="1" ht="16.5" customHeight="1">
      <c r="B247" s="157"/>
      <c r="C247" s="158"/>
      <c r="D247" s="158"/>
      <c r="E247" s="159" t="s">
        <v>5</v>
      </c>
      <c r="F247" s="235" t="s">
        <v>373</v>
      </c>
      <c r="G247" s="236"/>
      <c r="H247" s="236"/>
      <c r="I247" s="236"/>
      <c r="J247" s="158"/>
      <c r="K247" s="160">
        <v>19.89</v>
      </c>
      <c r="L247" s="158"/>
      <c r="M247" s="158"/>
      <c r="N247" s="158"/>
      <c r="O247" s="158"/>
      <c r="P247" s="158"/>
      <c r="Q247" s="158"/>
      <c r="R247" s="161"/>
      <c r="T247" s="162"/>
      <c r="U247" s="158"/>
      <c r="V247" s="158"/>
      <c r="W247" s="158"/>
      <c r="X247" s="158"/>
      <c r="Y247" s="158"/>
      <c r="Z247" s="158"/>
      <c r="AA247" s="163"/>
      <c r="AT247" s="164" t="s">
        <v>193</v>
      </c>
      <c r="AU247" s="164" t="s">
        <v>83</v>
      </c>
      <c r="AV247" s="10" t="s">
        <v>83</v>
      </c>
      <c r="AW247" s="10" t="s">
        <v>32</v>
      </c>
      <c r="AX247" s="10" t="s">
        <v>74</v>
      </c>
      <c r="AY247" s="164" t="s">
        <v>180</v>
      </c>
    </row>
    <row r="248" spans="2:65" s="12" customFormat="1" ht="16.5" customHeight="1">
      <c r="B248" s="173"/>
      <c r="C248" s="174"/>
      <c r="D248" s="174"/>
      <c r="E248" s="175" t="s">
        <v>5</v>
      </c>
      <c r="F248" s="245" t="s">
        <v>374</v>
      </c>
      <c r="G248" s="246"/>
      <c r="H248" s="246"/>
      <c r="I248" s="246"/>
      <c r="J248" s="174"/>
      <c r="K248" s="175" t="s">
        <v>5</v>
      </c>
      <c r="L248" s="174"/>
      <c r="M248" s="174"/>
      <c r="N248" s="174"/>
      <c r="O248" s="174"/>
      <c r="P248" s="174"/>
      <c r="Q248" s="174"/>
      <c r="R248" s="176"/>
      <c r="T248" s="177"/>
      <c r="U248" s="174"/>
      <c r="V248" s="174"/>
      <c r="W248" s="174"/>
      <c r="X248" s="174"/>
      <c r="Y248" s="174"/>
      <c r="Z248" s="174"/>
      <c r="AA248" s="178"/>
      <c r="AT248" s="179" t="s">
        <v>193</v>
      </c>
      <c r="AU248" s="179" t="s">
        <v>83</v>
      </c>
      <c r="AV248" s="12" t="s">
        <v>80</v>
      </c>
      <c r="AW248" s="12" t="s">
        <v>32</v>
      </c>
      <c r="AX248" s="12" t="s">
        <v>74</v>
      </c>
      <c r="AY248" s="179" t="s">
        <v>180</v>
      </c>
    </row>
    <row r="249" spans="2:65" s="10" customFormat="1" ht="16.5" customHeight="1">
      <c r="B249" s="157"/>
      <c r="C249" s="158"/>
      <c r="D249" s="158"/>
      <c r="E249" s="159" t="s">
        <v>5</v>
      </c>
      <c r="F249" s="235" t="s">
        <v>375</v>
      </c>
      <c r="G249" s="236"/>
      <c r="H249" s="236"/>
      <c r="I249" s="236"/>
      <c r="J249" s="158"/>
      <c r="K249" s="160">
        <v>4.375</v>
      </c>
      <c r="L249" s="158"/>
      <c r="M249" s="158"/>
      <c r="N249" s="158"/>
      <c r="O249" s="158"/>
      <c r="P249" s="158"/>
      <c r="Q249" s="158"/>
      <c r="R249" s="161"/>
      <c r="T249" s="162"/>
      <c r="U249" s="158"/>
      <c r="V249" s="158"/>
      <c r="W249" s="158"/>
      <c r="X249" s="158"/>
      <c r="Y249" s="158"/>
      <c r="Z249" s="158"/>
      <c r="AA249" s="163"/>
      <c r="AT249" s="164" t="s">
        <v>193</v>
      </c>
      <c r="AU249" s="164" t="s">
        <v>83</v>
      </c>
      <c r="AV249" s="10" t="s">
        <v>83</v>
      </c>
      <c r="AW249" s="10" t="s">
        <v>32</v>
      </c>
      <c r="AX249" s="10" t="s">
        <v>74</v>
      </c>
      <c r="AY249" s="164" t="s">
        <v>180</v>
      </c>
    </row>
    <row r="250" spans="2:65" s="10" customFormat="1" ht="16.5" customHeight="1">
      <c r="B250" s="157"/>
      <c r="C250" s="158"/>
      <c r="D250" s="158"/>
      <c r="E250" s="159" t="s">
        <v>5</v>
      </c>
      <c r="F250" s="235" t="s">
        <v>376</v>
      </c>
      <c r="G250" s="236"/>
      <c r="H250" s="236"/>
      <c r="I250" s="236"/>
      <c r="J250" s="158"/>
      <c r="K250" s="160">
        <v>47.52</v>
      </c>
      <c r="L250" s="158"/>
      <c r="M250" s="158"/>
      <c r="N250" s="158"/>
      <c r="O250" s="158"/>
      <c r="P250" s="158"/>
      <c r="Q250" s="158"/>
      <c r="R250" s="161"/>
      <c r="T250" s="162"/>
      <c r="U250" s="158"/>
      <c r="V250" s="158"/>
      <c r="W250" s="158"/>
      <c r="X250" s="158"/>
      <c r="Y250" s="158"/>
      <c r="Z250" s="158"/>
      <c r="AA250" s="163"/>
      <c r="AT250" s="164" t="s">
        <v>193</v>
      </c>
      <c r="AU250" s="164" t="s">
        <v>83</v>
      </c>
      <c r="AV250" s="10" t="s">
        <v>83</v>
      </c>
      <c r="AW250" s="10" t="s">
        <v>32</v>
      </c>
      <c r="AX250" s="10" t="s">
        <v>74</v>
      </c>
      <c r="AY250" s="164" t="s">
        <v>180</v>
      </c>
    </row>
    <row r="251" spans="2:65" s="10" customFormat="1" ht="16.5" customHeight="1">
      <c r="B251" s="157"/>
      <c r="C251" s="158"/>
      <c r="D251" s="158"/>
      <c r="E251" s="159" t="s">
        <v>5</v>
      </c>
      <c r="F251" s="235" t="s">
        <v>377</v>
      </c>
      <c r="G251" s="236"/>
      <c r="H251" s="236"/>
      <c r="I251" s="236"/>
      <c r="J251" s="158"/>
      <c r="K251" s="160">
        <v>5.7</v>
      </c>
      <c r="L251" s="158"/>
      <c r="M251" s="158"/>
      <c r="N251" s="158"/>
      <c r="O251" s="158"/>
      <c r="P251" s="158"/>
      <c r="Q251" s="158"/>
      <c r="R251" s="161"/>
      <c r="T251" s="162"/>
      <c r="U251" s="158"/>
      <c r="V251" s="158"/>
      <c r="W251" s="158"/>
      <c r="X251" s="158"/>
      <c r="Y251" s="158"/>
      <c r="Z251" s="158"/>
      <c r="AA251" s="163"/>
      <c r="AT251" s="164" t="s">
        <v>193</v>
      </c>
      <c r="AU251" s="164" t="s">
        <v>83</v>
      </c>
      <c r="AV251" s="10" t="s">
        <v>83</v>
      </c>
      <c r="AW251" s="10" t="s">
        <v>32</v>
      </c>
      <c r="AX251" s="10" t="s">
        <v>74</v>
      </c>
      <c r="AY251" s="164" t="s">
        <v>180</v>
      </c>
    </row>
    <row r="252" spans="2:65" s="10" customFormat="1" ht="16.5" customHeight="1">
      <c r="B252" s="157"/>
      <c r="C252" s="158"/>
      <c r="D252" s="158"/>
      <c r="E252" s="159" t="s">
        <v>5</v>
      </c>
      <c r="F252" s="235" t="s">
        <v>378</v>
      </c>
      <c r="G252" s="236"/>
      <c r="H252" s="236"/>
      <c r="I252" s="236"/>
      <c r="J252" s="158"/>
      <c r="K252" s="160">
        <v>5.125</v>
      </c>
      <c r="L252" s="158"/>
      <c r="M252" s="158"/>
      <c r="N252" s="158"/>
      <c r="O252" s="158"/>
      <c r="P252" s="158"/>
      <c r="Q252" s="158"/>
      <c r="R252" s="161"/>
      <c r="T252" s="162"/>
      <c r="U252" s="158"/>
      <c r="V252" s="158"/>
      <c r="W252" s="158"/>
      <c r="X252" s="158"/>
      <c r="Y252" s="158"/>
      <c r="Z252" s="158"/>
      <c r="AA252" s="163"/>
      <c r="AT252" s="164" t="s">
        <v>193</v>
      </c>
      <c r="AU252" s="164" t="s">
        <v>83</v>
      </c>
      <c r="AV252" s="10" t="s">
        <v>83</v>
      </c>
      <c r="AW252" s="10" t="s">
        <v>32</v>
      </c>
      <c r="AX252" s="10" t="s">
        <v>74</v>
      </c>
      <c r="AY252" s="164" t="s">
        <v>180</v>
      </c>
    </row>
    <row r="253" spans="2:65" s="10" customFormat="1" ht="16.5" customHeight="1">
      <c r="B253" s="157"/>
      <c r="C253" s="158"/>
      <c r="D253" s="158"/>
      <c r="E253" s="159" t="s">
        <v>5</v>
      </c>
      <c r="F253" s="235" t="s">
        <v>379</v>
      </c>
      <c r="G253" s="236"/>
      <c r="H253" s="236"/>
      <c r="I253" s="236"/>
      <c r="J253" s="158"/>
      <c r="K253" s="160">
        <v>39.9</v>
      </c>
      <c r="L253" s="158"/>
      <c r="M253" s="158"/>
      <c r="N253" s="158"/>
      <c r="O253" s="158"/>
      <c r="P253" s="158"/>
      <c r="Q253" s="158"/>
      <c r="R253" s="161"/>
      <c r="T253" s="162"/>
      <c r="U253" s="158"/>
      <c r="V253" s="158"/>
      <c r="W253" s="158"/>
      <c r="X253" s="158"/>
      <c r="Y253" s="158"/>
      <c r="Z253" s="158"/>
      <c r="AA253" s="163"/>
      <c r="AT253" s="164" t="s">
        <v>193</v>
      </c>
      <c r="AU253" s="164" t="s">
        <v>83</v>
      </c>
      <c r="AV253" s="10" t="s">
        <v>83</v>
      </c>
      <c r="AW253" s="10" t="s">
        <v>32</v>
      </c>
      <c r="AX253" s="10" t="s">
        <v>74</v>
      </c>
      <c r="AY253" s="164" t="s">
        <v>180</v>
      </c>
    </row>
    <row r="254" spans="2:65" s="10" customFormat="1" ht="16.5" customHeight="1">
      <c r="B254" s="157"/>
      <c r="C254" s="158"/>
      <c r="D254" s="158"/>
      <c r="E254" s="159" t="s">
        <v>5</v>
      </c>
      <c r="F254" s="235" t="s">
        <v>380</v>
      </c>
      <c r="G254" s="236"/>
      <c r="H254" s="236"/>
      <c r="I254" s="236"/>
      <c r="J254" s="158"/>
      <c r="K254" s="160">
        <v>10</v>
      </c>
      <c r="L254" s="158"/>
      <c r="M254" s="158"/>
      <c r="N254" s="158"/>
      <c r="O254" s="158"/>
      <c r="P254" s="158"/>
      <c r="Q254" s="158"/>
      <c r="R254" s="161"/>
      <c r="T254" s="162"/>
      <c r="U254" s="158"/>
      <c r="V254" s="158"/>
      <c r="W254" s="158"/>
      <c r="X254" s="158"/>
      <c r="Y254" s="158"/>
      <c r="Z254" s="158"/>
      <c r="AA254" s="163"/>
      <c r="AT254" s="164" t="s">
        <v>193</v>
      </c>
      <c r="AU254" s="164" t="s">
        <v>83</v>
      </c>
      <c r="AV254" s="10" t="s">
        <v>83</v>
      </c>
      <c r="AW254" s="10" t="s">
        <v>32</v>
      </c>
      <c r="AX254" s="10" t="s">
        <v>74</v>
      </c>
      <c r="AY254" s="164" t="s">
        <v>180</v>
      </c>
    </row>
    <row r="255" spans="2:65" s="11" customFormat="1" ht="16.5" customHeight="1">
      <c r="B255" s="165"/>
      <c r="C255" s="166"/>
      <c r="D255" s="166"/>
      <c r="E255" s="167" t="s">
        <v>5</v>
      </c>
      <c r="F255" s="237" t="s">
        <v>214</v>
      </c>
      <c r="G255" s="238"/>
      <c r="H255" s="238"/>
      <c r="I255" s="238"/>
      <c r="J255" s="166"/>
      <c r="K255" s="168">
        <v>136.56</v>
      </c>
      <c r="L255" s="166"/>
      <c r="M255" s="166"/>
      <c r="N255" s="166"/>
      <c r="O255" s="166"/>
      <c r="P255" s="166"/>
      <c r="Q255" s="166"/>
      <c r="R255" s="169"/>
      <c r="T255" s="170"/>
      <c r="U255" s="166"/>
      <c r="V255" s="166"/>
      <c r="W255" s="166"/>
      <c r="X255" s="166"/>
      <c r="Y255" s="166"/>
      <c r="Z255" s="166"/>
      <c r="AA255" s="171"/>
      <c r="AT255" s="172" t="s">
        <v>193</v>
      </c>
      <c r="AU255" s="172" t="s">
        <v>83</v>
      </c>
      <c r="AV255" s="11" t="s">
        <v>89</v>
      </c>
      <c r="AW255" s="11" t="s">
        <v>32</v>
      </c>
      <c r="AX255" s="11" t="s">
        <v>80</v>
      </c>
      <c r="AY255" s="172" t="s">
        <v>180</v>
      </c>
    </row>
    <row r="256" spans="2:65" s="1" customFormat="1" ht="25.5" customHeight="1">
      <c r="B256" s="123"/>
      <c r="C256" s="149" t="s">
        <v>381</v>
      </c>
      <c r="D256" s="149" t="s">
        <v>181</v>
      </c>
      <c r="E256" s="150" t="s">
        <v>382</v>
      </c>
      <c r="F256" s="239" t="s">
        <v>383</v>
      </c>
      <c r="G256" s="239"/>
      <c r="H256" s="239"/>
      <c r="I256" s="239"/>
      <c r="J256" s="151" t="s">
        <v>206</v>
      </c>
      <c r="K256" s="152">
        <v>8</v>
      </c>
      <c r="L256" s="266">
        <v>0</v>
      </c>
      <c r="M256" s="266"/>
      <c r="N256" s="266">
        <f>ROUND(L256*K256,2)</f>
        <v>0</v>
      </c>
      <c r="O256" s="266"/>
      <c r="P256" s="266"/>
      <c r="Q256" s="266"/>
      <c r="R256" s="125"/>
      <c r="T256" s="153" t="s">
        <v>5</v>
      </c>
      <c r="U256" s="44" t="s">
        <v>39</v>
      </c>
      <c r="V256" s="154">
        <v>0</v>
      </c>
      <c r="W256" s="154">
        <f>V256*K256</f>
        <v>0</v>
      </c>
      <c r="X256" s="154">
        <v>0</v>
      </c>
      <c r="Y256" s="154">
        <f>X256*K256</f>
        <v>0</v>
      </c>
      <c r="Z256" s="154">
        <v>0</v>
      </c>
      <c r="AA256" s="155">
        <f>Z256*K256</f>
        <v>0</v>
      </c>
      <c r="AR256" s="22" t="s">
        <v>89</v>
      </c>
      <c r="AT256" s="22" t="s">
        <v>181</v>
      </c>
      <c r="AU256" s="22" t="s">
        <v>83</v>
      </c>
      <c r="AY256" s="22" t="s">
        <v>180</v>
      </c>
      <c r="BE256" s="156">
        <f>IF(U256="základní",N256,0)</f>
        <v>0</v>
      </c>
      <c r="BF256" s="156">
        <f>IF(U256="snížená",N256,0)</f>
        <v>0</v>
      </c>
      <c r="BG256" s="156">
        <f>IF(U256="zákl. přenesená",N256,0)</f>
        <v>0</v>
      </c>
      <c r="BH256" s="156">
        <f>IF(U256="sníž. přenesená",N256,0)</f>
        <v>0</v>
      </c>
      <c r="BI256" s="156">
        <f>IF(U256="nulová",N256,0)</f>
        <v>0</v>
      </c>
      <c r="BJ256" s="22" t="s">
        <v>80</v>
      </c>
      <c r="BK256" s="156">
        <f>ROUND(L256*K256,2)</f>
        <v>0</v>
      </c>
      <c r="BL256" s="22" t="s">
        <v>89</v>
      </c>
      <c r="BM256" s="22" t="s">
        <v>384</v>
      </c>
    </row>
    <row r="257" spans="2:65" s="1" customFormat="1" ht="25.5" customHeight="1">
      <c r="B257" s="123"/>
      <c r="C257" s="149" t="s">
        <v>385</v>
      </c>
      <c r="D257" s="149" t="s">
        <v>181</v>
      </c>
      <c r="E257" s="150" t="s">
        <v>386</v>
      </c>
      <c r="F257" s="239" t="s">
        <v>387</v>
      </c>
      <c r="G257" s="239"/>
      <c r="H257" s="239"/>
      <c r="I257" s="239"/>
      <c r="J257" s="151" t="s">
        <v>206</v>
      </c>
      <c r="K257" s="152">
        <v>24.276</v>
      </c>
      <c r="L257" s="266">
        <v>0</v>
      </c>
      <c r="M257" s="266"/>
      <c r="N257" s="266">
        <f>ROUND(L257*K257,2)</f>
        <v>0</v>
      </c>
      <c r="O257" s="266"/>
      <c r="P257" s="266"/>
      <c r="Q257" s="266"/>
      <c r="R257" s="125"/>
      <c r="T257" s="153" t="s">
        <v>5</v>
      </c>
      <c r="U257" s="44" t="s">
        <v>39</v>
      </c>
      <c r="V257" s="154">
        <v>0</v>
      </c>
      <c r="W257" s="154">
        <f>V257*K257</f>
        <v>0</v>
      </c>
      <c r="X257" s="154">
        <v>0</v>
      </c>
      <c r="Y257" s="154">
        <f>X257*K257</f>
        <v>0</v>
      </c>
      <c r="Z257" s="154">
        <v>0</v>
      </c>
      <c r="AA257" s="155">
        <f>Z257*K257</f>
        <v>0</v>
      </c>
      <c r="AR257" s="22" t="s">
        <v>89</v>
      </c>
      <c r="AT257" s="22" t="s">
        <v>181</v>
      </c>
      <c r="AU257" s="22" t="s">
        <v>83</v>
      </c>
      <c r="AY257" s="22" t="s">
        <v>180</v>
      </c>
      <c r="BE257" s="156">
        <f>IF(U257="základní",N257,0)</f>
        <v>0</v>
      </c>
      <c r="BF257" s="156">
        <f>IF(U257="snížená",N257,0)</f>
        <v>0</v>
      </c>
      <c r="BG257" s="156">
        <f>IF(U257="zákl. přenesená",N257,0)</f>
        <v>0</v>
      </c>
      <c r="BH257" s="156">
        <f>IF(U257="sníž. přenesená",N257,0)</f>
        <v>0</v>
      </c>
      <c r="BI257" s="156">
        <f>IF(U257="nulová",N257,0)</f>
        <v>0</v>
      </c>
      <c r="BJ257" s="22" t="s">
        <v>80</v>
      </c>
      <c r="BK257" s="156">
        <f>ROUND(L257*K257,2)</f>
        <v>0</v>
      </c>
      <c r="BL257" s="22" t="s">
        <v>89</v>
      </c>
      <c r="BM257" s="22" t="s">
        <v>388</v>
      </c>
    </row>
    <row r="258" spans="2:65" s="12" customFormat="1" ht="16.5" customHeight="1">
      <c r="B258" s="173"/>
      <c r="C258" s="174"/>
      <c r="D258" s="174"/>
      <c r="E258" s="175" t="s">
        <v>5</v>
      </c>
      <c r="F258" s="243" t="s">
        <v>389</v>
      </c>
      <c r="G258" s="244"/>
      <c r="H258" s="244"/>
      <c r="I258" s="244"/>
      <c r="J258" s="174"/>
      <c r="K258" s="175" t="s">
        <v>5</v>
      </c>
      <c r="L258" s="174"/>
      <c r="M258" s="174"/>
      <c r="N258" s="174"/>
      <c r="O258" s="174"/>
      <c r="P258" s="174"/>
      <c r="Q258" s="174"/>
      <c r="R258" s="176"/>
      <c r="T258" s="177"/>
      <c r="U258" s="174"/>
      <c r="V258" s="174"/>
      <c r="W258" s="174"/>
      <c r="X258" s="174"/>
      <c r="Y258" s="174"/>
      <c r="Z258" s="174"/>
      <c r="AA258" s="178"/>
      <c r="AT258" s="179" t="s">
        <v>193</v>
      </c>
      <c r="AU258" s="179" t="s">
        <v>83</v>
      </c>
      <c r="AV258" s="12" t="s">
        <v>80</v>
      </c>
      <c r="AW258" s="12" t="s">
        <v>32</v>
      </c>
      <c r="AX258" s="12" t="s">
        <v>74</v>
      </c>
      <c r="AY258" s="179" t="s">
        <v>180</v>
      </c>
    </row>
    <row r="259" spans="2:65" s="10" customFormat="1" ht="16.5" customHeight="1">
      <c r="B259" s="157"/>
      <c r="C259" s="158"/>
      <c r="D259" s="158"/>
      <c r="E259" s="159" t="s">
        <v>5</v>
      </c>
      <c r="F259" s="235" t="s">
        <v>390</v>
      </c>
      <c r="G259" s="236"/>
      <c r="H259" s="236"/>
      <c r="I259" s="236"/>
      <c r="J259" s="158"/>
      <c r="K259" s="160">
        <v>4.0949999999999998</v>
      </c>
      <c r="L259" s="158"/>
      <c r="M259" s="158"/>
      <c r="N259" s="158"/>
      <c r="O259" s="158"/>
      <c r="P259" s="158"/>
      <c r="Q259" s="158"/>
      <c r="R259" s="161"/>
      <c r="T259" s="162"/>
      <c r="U259" s="158"/>
      <c r="V259" s="158"/>
      <c r="W259" s="158"/>
      <c r="X259" s="158"/>
      <c r="Y259" s="158"/>
      <c r="Z259" s="158"/>
      <c r="AA259" s="163"/>
      <c r="AT259" s="164" t="s">
        <v>193</v>
      </c>
      <c r="AU259" s="164" t="s">
        <v>83</v>
      </c>
      <c r="AV259" s="10" t="s">
        <v>83</v>
      </c>
      <c r="AW259" s="10" t="s">
        <v>32</v>
      </c>
      <c r="AX259" s="10" t="s">
        <v>74</v>
      </c>
      <c r="AY259" s="164" t="s">
        <v>180</v>
      </c>
    </row>
    <row r="260" spans="2:65" s="12" customFormat="1" ht="16.5" customHeight="1">
      <c r="B260" s="173"/>
      <c r="C260" s="174"/>
      <c r="D260" s="174"/>
      <c r="E260" s="175" t="s">
        <v>5</v>
      </c>
      <c r="F260" s="245" t="s">
        <v>256</v>
      </c>
      <c r="G260" s="246"/>
      <c r="H260" s="246"/>
      <c r="I260" s="246"/>
      <c r="J260" s="174"/>
      <c r="K260" s="175" t="s">
        <v>5</v>
      </c>
      <c r="L260" s="174"/>
      <c r="M260" s="174"/>
      <c r="N260" s="174"/>
      <c r="O260" s="174"/>
      <c r="P260" s="174"/>
      <c r="Q260" s="174"/>
      <c r="R260" s="176"/>
      <c r="T260" s="177"/>
      <c r="U260" s="174"/>
      <c r="V260" s="174"/>
      <c r="W260" s="174"/>
      <c r="X260" s="174"/>
      <c r="Y260" s="174"/>
      <c r="Z260" s="174"/>
      <c r="AA260" s="178"/>
      <c r="AT260" s="179" t="s">
        <v>193</v>
      </c>
      <c r="AU260" s="179" t="s">
        <v>83</v>
      </c>
      <c r="AV260" s="12" t="s">
        <v>80</v>
      </c>
      <c r="AW260" s="12" t="s">
        <v>32</v>
      </c>
      <c r="AX260" s="12" t="s">
        <v>74</v>
      </c>
      <c r="AY260" s="179" t="s">
        <v>180</v>
      </c>
    </row>
    <row r="261" spans="2:65" s="10" customFormat="1" ht="16.5" customHeight="1">
      <c r="B261" s="157"/>
      <c r="C261" s="158"/>
      <c r="D261" s="158"/>
      <c r="E261" s="159" t="s">
        <v>5</v>
      </c>
      <c r="F261" s="235" t="s">
        <v>391</v>
      </c>
      <c r="G261" s="236"/>
      <c r="H261" s="236"/>
      <c r="I261" s="236"/>
      <c r="J261" s="158"/>
      <c r="K261" s="160">
        <v>4.266</v>
      </c>
      <c r="L261" s="158"/>
      <c r="M261" s="158"/>
      <c r="N261" s="158"/>
      <c r="O261" s="158"/>
      <c r="P261" s="158"/>
      <c r="Q261" s="158"/>
      <c r="R261" s="161"/>
      <c r="T261" s="162"/>
      <c r="U261" s="158"/>
      <c r="V261" s="158"/>
      <c r="W261" s="158"/>
      <c r="X261" s="158"/>
      <c r="Y261" s="158"/>
      <c r="Z261" s="158"/>
      <c r="AA261" s="163"/>
      <c r="AT261" s="164" t="s">
        <v>193</v>
      </c>
      <c r="AU261" s="164" t="s">
        <v>83</v>
      </c>
      <c r="AV261" s="10" t="s">
        <v>83</v>
      </c>
      <c r="AW261" s="10" t="s">
        <v>32</v>
      </c>
      <c r="AX261" s="10" t="s">
        <v>74</v>
      </c>
      <c r="AY261" s="164" t="s">
        <v>180</v>
      </c>
    </row>
    <row r="262" spans="2:65" s="10" customFormat="1" ht="16.5" customHeight="1">
      <c r="B262" s="157"/>
      <c r="C262" s="158"/>
      <c r="D262" s="158"/>
      <c r="E262" s="159" t="s">
        <v>5</v>
      </c>
      <c r="F262" s="235" t="s">
        <v>392</v>
      </c>
      <c r="G262" s="236"/>
      <c r="H262" s="236"/>
      <c r="I262" s="236"/>
      <c r="J262" s="158"/>
      <c r="K262" s="160">
        <v>0.63</v>
      </c>
      <c r="L262" s="158"/>
      <c r="M262" s="158"/>
      <c r="N262" s="158"/>
      <c r="O262" s="158"/>
      <c r="P262" s="158"/>
      <c r="Q262" s="158"/>
      <c r="R262" s="161"/>
      <c r="T262" s="162"/>
      <c r="U262" s="158"/>
      <c r="V262" s="158"/>
      <c r="W262" s="158"/>
      <c r="X262" s="158"/>
      <c r="Y262" s="158"/>
      <c r="Z262" s="158"/>
      <c r="AA262" s="163"/>
      <c r="AT262" s="164" t="s">
        <v>193</v>
      </c>
      <c r="AU262" s="164" t="s">
        <v>83</v>
      </c>
      <c r="AV262" s="10" t="s">
        <v>83</v>
      </c>
      <c r="AW262" s="10" t="s">
        <v>32</v>
      </c>
      <c r="AX262" s="10" t="s">
        <v>74</v>
      </c>
      <c r="AY262" s="164" t="s">
        <v>180</v>
      </c>
    </row>
    <row r="263" spans="2:65" s="10" customFormat="1" ht="16.5" customHeight="1">
      <c r="B263" s="157"/>
      <c r="C263" s="158"/>
      <c r="D263" s="158"/>
      <c r="E263" s="159" t="s">
        <v>5</v>
      </c>
      <c r="F263" s="235" t="s">
        <v>393</v>
      </c>
      <c r="G263" s="236"/>
      <c r="H263" s="236"/>
      <c r="I263" s="236"/>
      <c r="J263" s="158"/>
      <c r="K263" s="160">
        <v>0.72</v>
      </c>
      <c r="L263" s="158"/>
      <c r="M263" s="158"/>
      <c r="N263" s="158"/>
      <c r="O263" s="158"/>
      <c r="P263" s="158"/>
      <c r="Q263" s="158"/>
      <c r="R263" s="161"/>
      <c r="T263" s="162"/>
      <c r="U263" s="158"/>
      <c r="V263" s="158"/>
      <c r="W263" s="158"/>
      <c r="X263" s="158"/>
      <c r="Y263" s="158"/>
      <c r="Z263" s="158"/>
      <c r="AA263" s="163"/>
      <c r="AT263" s="164" t="s">
        <v>193</v>
      </c>
      <c r="AU263" s="164" t="s">
        <v>83</v>
      </c>
      <c r="AV263" s="10" t="s">
        <v>83</v>
      </c>
      <c r="AW263" s="10" t="s">
        <v>32</v>
      </c>
      <c r="AX263" s="10" t="s">
        <v>74</v>
      </c>
      <c r="AY263" s="164" t="s">
        <v>180</v>
      </c>
    </row>
    <row r="264" spans="2:65" s="10" customFormat="1" ht="16.5" customHeight="1">
      <c r="B264" s="157"/>
      <c r="C264" s="158"/>
      <c r="D264" s="158"/>
      <c r="E264" s="159" t="s">
        <v>5</v>
      </c>
      <c r="F264" s="235" t="s">
        <v>394</v>
      </c>
      <c r="G264" s="236"/>
      <c r="H264" s="236"/>
      <c r="I264" s="236"/>
      <c r="J264" s="158"/>
      <c r="K264" s="160">
        <v>4.875</v>
      </c>
      <c r="L264" s="158"/>
      <c r="M264" s="158"/>
      <c r="N264" s="158"/>
      <c r="O264" s="158"/>
      <c r="P264" s="158"/>
      <c r="Q264" s="158"/>
      <c r="R264" s="161"/>
      <c r="T264" s="162"/>
      <c r="U264" s="158"/>
      <c r="V264" s="158"/>
      <c r="W264" s="158"/>
      <c r="X264" s="158"/>
      <c r="Y264" s="158"/>
      <c r="Z264" s="158"/>
      <c r="AA264" s="163"/>
      <c r="AT264" s="164" t="s">
        <v>193</v>
      </c>
      <c r="AU264" s="164" t="s">
        <v>83</v>
      </c>
      <c r="AV264" s="10" t="s">
        <v>83</v>
      </c>
      <c r="AW264" s="10" t="s">
        <v>32</v>
      </c>
      <c r="AX264" s="10" t="s">
        <v>74</v>
      </c>
      <c r="AY264" s="164" t="s">
        <v>180</v>
      </c>
    </row>
    <row r="265" spans="2:65" s="10" customFormat="1" ht="16.5" customHeight="1">
      <c r="B265" s="157"/>
      <c r="C265" s="158"/>
      <c r="D265" s="158"/>
      <c r="E265" s="159" t="s">
        <v>5</v>
      </c>
      <c r="F265" s="235" t="s">
        <v>395</v>
      </c>
      <c r="G265" s="236"/>
      <c r="H265" s="236"/>
      <c r="I265" s="236"/>
      <c r="J265" s="158"/>
      <c r="K265" s="160">
        <v>3.63</v>
      </c>
      <c r="L265" s="158"/>
      <c r="M265" s="158"/>
      <c r="N265" s="158"/>
      <c r="O265" s="158"/>
      <c r="P265" s="158"/>
      <c r="Q265" s="158"/>
      <c r="R265" s="161"/>
      <c r="T265" s="162"/>
      <c r="U265" s="158"/>
      <c r="V265" s="158"/>
      <c r="W265" s="158"/>
      <c r="X265" s="158"/>
      <c r="Y265" s="158"/>
      <c r="Z265" s="158"/>
      <c r="AA265" s="163"/>
      <c r="AT265" s="164" t="s">
        <v>193</v>
      </c>
      <c r="AU265" s="164" t="s">
        <v>83</v>
      </c>
      <c r="AV265" s="10" t="s">
        <v>83</v>
      </c>
      <c r="AW265" s="10" t="s">
        <v>32</v>
      </c>
      <c r="AX265" s="10" t="s">
        <v>74</v>
      </c>
      <c r="AY265" s="164" t="s">
        <v>180</v>
      </c>
    </row>
    <row r="266" spans="2:65" s="10" customFormat="1" ht="16.5" customHeight="1">
      <c r="B266" s="157"/>
      <c r="C266" s="158"/>
      <c r="D266" s="158"/>
      <c r="E266" s="159" t="s">
        <v>5</v>
      </c>
      <c r="F266" s="235" t="s">
        <v>396</v>
      </c>
      <c r="G266" s="236"/>
      <c r="H266" s="236"/>
      <c r="I266" s="236"/>
      <c r="J266" s="158"/>
      <c r="K266" s="160">
        <v>3.06</v>
      </c>
      <c r="L266" s="158"/>
      <c r="M266" s="158"/>
      <c r="N266" s="158"/>
      <c r="O266" s="158"/>
      <c r="P266" s="158"/>
      <c r="Q266" s="158"/>
      <c r="R266" s="161"/>
      <c r="T266" s="162"/>
      <c r="U266" s="158"/>
      <c r="V266" s="158"/>
      <c r="W266" s="158"/>
      <c r="X266" s="158"/>
      <c r="Y266" s="158"/>
      <c r="Z266" s="158"/>
      <c r="AA266" s="163"/>
      <c r="AT266" s="164" t="s">
        <v>193</v>
      </c>
      <c r="AU266" s="164" t="s">
        <v>83</v>
      </c>
      <c r="AV266" s="10" t="s">
        <v>83</v>
      </c>
      <c r="AW266" s="10" t="s">
        <v>32</v>
      </c>
      <c r="AX266" s="10" t="s">
        <v>74</v>
      </c>
      <c r="AY266" s="164" t="s">
        <v>180</v>
      </c>
    </row>
    <row r="267" spans="2:65" s="10" customFormat="1" ht="16.5" customHeight="1">
      <c r="B267" s="157"/>
      <c r="C267" s="158"/>
      <c r="D267" s="158"/>
      <c r="E267" s="159" t="s">
        <v>5</v>
      </c>
      <c r="F267" s="235" t="s">
        <v>397</v>
      </c>
      <c r="G267" s="236"/>
      <c r="H267" s="236"/>
      <c r="I267" s="236"/>
      <c r="J267" s="158"/>
      <c r="K267" s="160">
        <v>3</v>
      </c>
      <c r="L267" s="158"/>
      <c r="M267" s="158"/>
      <c r="N267" s="158"/>
      <c r="O267" s="158"/>
      <c r="P267" s="158"/>
      <c r="Q267" s="158"/>
      <c r="R267" s="161"/>
      <c r="T267" s="162"/>
      <c r="U267" s="158"/>
      <c r="V267" s="158"/>
      <c r="W267" s="158"/>
      <c r="X267" s="158"/>
      <c r="Y267" s="158"/>
      <c r="Z267" s="158"/>
      <c r="AA267" s="163"/>
      <c r="AT267" s="164" t="s">
        <v>193</v>
      </c>
      <c r="AU267" s="164" t="s">
        <v>83</v>
      </c>
      <c r="AV267" s="10" t="s">
        <v>83</v>
      </c>
      <c r="AW267" s="10" t="s">
        <v>32</v>
      </c>
      <c r="AX267" s="10" t="s">
        <v>74</v>
      </c>
      <c r="AY267" s="164" t="s">
        <v>180</v>
      </c>
    </row>
    <row r="268" spans="2:65" s="11" customFormat="1" ht="16.5" customHeight="1">
      <c r="B268" s="165"/>
      <c r="C268" s="166"/>
      <c r="D268" s="166"/>
      <c r="E268" s="167" t="s">
        <v>5</v>
      </c>
      <c r="F268" s="237" t="s">
        <v>214</v>
      </c>
      <c r="G268" s="238"/>
      <c r="H268" s="238"/>
      <c r="I268" s="238"/>
      <c r="J268" s="166"/>
      <c r="K268" s="168">
        <v>24.276</v>
      </c>
      <c r="L268" s="166"/>
      <c r="M268" s="166"/>
      <c r="N268" s="166"/>
      <c r="O268" s="166"/>
      <c r="P268" s="166"/>
      <c r="Q268" s="166"/>
      <c r="R268" s="169"/>
      <c r="T268" s="170"/>
      <c r="U268" s="166"/>
      <c r="V268" s="166"/>
      <c r="W268" s="166"/>
      <c r="X268" s="166"/>
      <c r="Y268" s="166"/>
      <c r="Z268" s="166"/>
      <c r="AA268" s="171"/>
      <c r="AT268" s="172" t="s">
        <v>193</v>
      </c>
      <c r="AU268" s="172" t="s">
        <v>83</v>
      </c>
      <c r="AV268" s="11" t="s">
        <v>89</v>
      </c>
      <c r="AW268" s="11" t="s">
        <v>32</v>
      </c>
      <c r="AX268" s="11" t="s">
        <v>80</v>
      </c>
      <c r="AY268" s="172" t="s">
        <v>180</v>
      </c>
    </row>
    <row r="269" spans="2:65" s="1" customFormat="1" ht="38.25" customHeight="1">
      <c r="B269" s="123"/>
      <c r="C269" s="149" t="s">
        <v>398</v>
      </c>
      <c r="D269" s="149" t="s">
        <v>181</v>
      </c>
      <c r="E269" s="150" t="s">
        <v>399</v>
      </c>
      <c r="F269" s="239" t="s">
        <v>400</v>
      </c>
      <c r="G269" s="239"/>
      <c r="H269" s="239"/>
      <c r="I269" s="239"/>
      <c r="J269" s="151" t="s">
        <v>206</v>
      </c>
      <c r="K269" s="152">
        <v>22.6</v>
      </c>
      <c r="L269" s="266">
        <v>0</v>
      </c>
      <c r="M269" s="266"/>
      <c r="N269" s="266">
        <f>ROUND(L269*K269,2)</f>
        <v>0</v>
      </c>
      <c r="O269" s="266"/>
      <c r="P269" s="266"/>
      <c r="Q269" s="266"/>
      <c r="R269" s="125"/>
      <c r="T269" s="153" t="s">
        <v>5</v>
      </c>
      <c r="U269" s="44" t="s">
        <v>39</v>
      </c>
      <c r="V269" s="154">
        <v>0</v>
      </c>
      <c r="W269" s="154">
        <f>V269*K269</f>
        <v>0</v>
      </c>
      <c r="X269" s="154">
        <v>0</v>
      </c>
      <c r="Y269" s="154">
        <f>X269*K269</f>
        <v>0</v>
      </c>
      <c r="Z269" s="154">
        <v>0</v>
      </c>
      <c r="AA269" s="155">
        <f>Z269*K269</f>
        <v>0</v>
      </c>
      <c r="AR269" s="22" t="s">
        <v>89</v>
      </c>
      <c r="AT269" s="22" t="s">
        <v>181</v>
      </c>
      <c r="AU269" s="22" t="s">
        <v>83</v>
      </c>
      <c r="AY269" s="22" t="s">
        <v>180</v>
      </c>
      <c r="BE269" s="156">
        <f>IF(U269="základní",N269,0)</f>
        <v>0</v>
      </c>
      <c r="BF269" s="156">
        <f>IF(U269="snížená",N269,0)</f>
        <v>0</v>
      </c>
      <c r="BG269" s="156">
        <f>IF(U269="zákl. přenesená",N269,0)</f>
        <v>0</v>
      </c>
      <c r="BH269" s="156">
        <f>IF(U269="sníž. přenesená",N269,0)</f>
        <v>0</v>
      </c>
      <c r="BI269" s="156">
        <f>IF(U269="nulová",N269,0)</f>
        <v>0</v>
      </c>
      <c r="BJ269" s="22" t="s">
        <v>80</v>
      </c>
      <c r="BK269" s="156">
        <f>ROUND(L269*K269,2)</f>
        <v>0</v>
      </c>
      <c r="BL269" s="22" t="s">
        <v>89</v>
      </c>
      <c r="BM269" s="22" t="s">
        <v>401</v>
      </c>
    </row>
    <row r="270" spans="2:65" s="12" customFormat="1" ht="16.5" customHeight="1">
      <c r="B270" s="173"/>
      <c r="C270" s="174"/>
      <c r="D270" s="174"/>
      <c r="E270" s="175" t="s">
        <v>5</v>
      </c>
      <c r="F270" s="243" t="s">
        <v>256</v>
      </c>
      <c r="G270" s="244"/>
      <c r="H270" s="244"/>
      <c r="I270" s="244"/>
      <c r="J270" s="174"/>
      <c r="K270" s="175" t="s">
        <v>5</v>
      </c>
      <c r="L270" s="174"/>
      <c r="M270" s="174"/>
      <c r="N270" s="174"/>
      <c r="O270" s="174"/>
      <c r="P270" s="174"/>
      <c r="Q270" s="174"/>
      <c r="R270" s="176"/>
      <c r="T270" s="177"/>
      <c r="U270" s="174"/>
      <c r="V270" s="174"/>
      <c r="W270" s="174"/>
      <c r="X270" s="174"/>
      <c r="Y270" s="174"/>
      <c r="Z270" s="174"/>
      <c r="AA270" s="178"/>
      <c r="AT270" s="179" t="s">
        <v>193</v>
      </c>
      <c r="AU270" s="179" t="s">
        <v>83</v>
      </c>
      <c r="AV270" s="12" t="s">
        <v>80</v>
      </c>
      <c r="AW270" s="12" t="s">
        <v>32</v>
      </c>
      <c r="AX270" s="12" t="s">
        <v>74</v>
      </c>
      <c r="AY270" s="179" t="s">
        <v>180</v>
      </c>
    </row>
    <row r="271" spans="2:65" s="10" customFormat="1" ht="16.5" customHeight="1">
      <c r="B271" s="157"/>
      <c r="C271" s="158"/>
      <c r="D271" s="158"/>
      <c r="E271" s="159" t="s">
        <v>5</v>
      </c>
      <c r="F271" s="235" t="s">
        <v>402</v>
      </c>
      <c r="G271" s="236"/>
      <c r="H271" s="236"/>
      <c r="I271" s="236"/>
      <c r="J271" s="158"/>
      <c r="K271" s="160">
        <v>7.5</v>
      </c>
      <c r="L271" s="158"/>
      <c r="M271" s="158"/>
      <c r="N271" s="158"/>
      <c r="O271" s="158"/>
      <c r="P271" s="158"/>
      <c r="Q271" s="158"/>
      <c r="R271" s="161"/>
      <c r="T271" s="162"/>
      <c r="U271" s="158"/>
      <c r="V271" s="158"/>
      <c r="W271" s="158"/>
      <c r="X271" s="158"/>
      <c r="Y271" s="158"/>
      <c r="Z271" s="158"/>
      <c r="AA271" s="163"/>
      <c r="AT271" s="164" t="s">
        <v>193</v>
      </c>
      <c r="AU271" s="164" t="s">
        <v>83</v>
      </c>
      <c r="AV271" s="10" t="s">
        <v>83</v>
      </c>
      <c r="AW271" s="10" t="s">
        <v>32</v>
      </c>
      <c r="AX271" s="10" t="s">
        <v>74</v>
      </c>
      <c r="AY271" s="164" t="s">
        <v>180</v>
      </c>
    </row>
    <row r="272" spans="2:65" s="10" customFormat="1" ht="16.5" customHeight="1">
      <c r="B272" s="157"/>
      <c r="C272" s="158"/>
      <c r="D272" s="158"/>
      <c r="E272" s="159" t="s">
        <v>5</v>
      </c>
      <c r="F272" s="235" t="s">
        <v>403</v>
      </c>
      <c r="G272" s="236"/>
      <c r="H272" s="236"/>
      <c r="I272" s="236"/>
      <c r="J272" s="158"/>
      <c r="K272" s="160">
        <v>14.8</v>
      </c>
      <c r="L272" s="158"/>
      <c r="M272" s="158"/>
      <c r="N272" s="158"/>
      <c r="O272" s="158"/>
      <c r="P272" s="158"/>
      <c r="Q272" s="158"/>
      <c r="R272" s="161"/>
      <c r="T272" s="162"/>
      <c r="U272" s="158"/>
      <c r="V272" s="158"/>
      <c r="W272" s="158"/>
      <c r="X272" s="158"/>
      <c r="Y272" s="158"/>
      <c r="Z272" s="158"/>
      <c r="AA272" s="163"/>
      <c r="AT272" s="164" t="s">
        <v>193</v>
      </c>
      <c r="AU272" s="164" t="s">
        <v>83</v>
      </c>
      <c r="AV272" s="10" t="s">
        <v>83</v>
      </c>
      <c r="AW272" s="10" t="s">
        <v>32</v>
      </c>
      <c r="AX272" s="10" t="s">
        <v>74</v>
      </c>
      <c r="AY272" s="164" t="s">
        <v>180</v>
      </c>
    </row>
    <row r="273" spans="2:65" s="10" customFormat="1" ht="16.5" customHeight="1">
      <c r="B273" s="157"/>
      <c r="C273" s="158"/>
      <c r="D273" s="158"/>
      <c r="E273" s="159" t="s">
        <v>5</v>
      </c>
      <c r="F273" s="235" t="s">
        <v>404</v>
      </c>
      <c r="G273" s="236"/>
      <c r="H273" s="236"/>
      <c r="I273" s="236"/>
      <c r="J273" s="158"/>
      <c r="K273" s="160">
        <v>2.4</v>
      </c>
      <c r="L273" s="158"/>
      <c r="M273" s="158"/>
      <c r="N273" s="158"/>
      <c r="O273" s="158"/>
      <c r="P273" s="158"/>
      <c r="Q273" s="158"/>
      <c r="R273" s="161"/>
      <c r="T273" s="162"/>
      <c r="U273" s="158"/>
      <c r="V273" s="158"/>
      <c r="W273" s="158"/>
      <c r="X273" s="158"/>
      <c r="Y273" s="158"/>
      <c r="Z273" s="158"/>
      <c r="AA273" s="163"/>
      <c r="AT273" s="164" t="s">
        <v>193</v>
      </c>
      <c r="AU273" s="164" t="s">
        <v>83</v>
      </c>
      <c r="AV273" s="10" t="s">
        <v>83</v>
      </c>
      <c r="AW273" s="10" t="s">
        <v>32</v>
      </c>
      <c r="AX273" s="10" t="s">
        <v>74</v>
      </c>
      <c r="AY273" s="164" t="s">
        <v>180</v>
      </c>
    </row>
    <row r="274" spans="2:65" s="10" customFormat="1" ht="16.5" customHeight="1">
      <c r="B274" s="157"/>
      <c r="C274" s="158"/>
      <c r="D274" s="158"/>
      <c r="E274" s="159" t="s">
        <v>5</v>
      </c>
      <c r="F274" s="235" t="s">
        <v>405</v>
      </c>
      <c r="G274" s="236"/>
      <c r="H274" s="236"/>
      <c r="I274" s="236"/>
      <c r="J274" s="158"/>
      <c r="K274" s="160">
        <v>-0.9</v>
      </c>
      <c r="L274" s="158"/>
      <c r="M274" s="158"/>
      <c r="N274" s="158"/>
      <c r="O274" s="158"/>
      <c r="P274" s="158"/>
      <c r="Q274" s="158"/>
      <c r="R274" s="161"/>
      <c r="T274" s="162"/>
      <c r="U274" s="158"/>
      <c r="V274" s="158"/>
      <c r="W274" s="158"/>
      <c r="X274" s="158"/>
      <c r="Y274" s="158"/>
      <c r="Z274" s="158"/>
      <c r="AA274" s="163"/>
      <c r="AT274" s="164" t="s">
        <v>193</v>
      </c>
      <c r="AU274" s="164" t="s">
        <v>83</v>
      </c>
      <c r="AV274" s="10" t="s">
        <v>83</v>
      </c>
      <c r="AW274" s="10" t="s">
        <v>32</v>
      </c>
      <c r="AX274" s="10" t="s">
        <v>74</v>
      </c>
      <c r="AY274" s="164" t="s">
        <v>180</v>
      </c>
    </row>
    <row r="275" spans="2:65" s="10" customFormat="1" ht="16.5" customHeight="1">
      <c r="B275" s="157"/>
      <c r="C275" s="158"/>
      <c r="D275" s="158"/>
      <c r="E275" s="159" t="s">
        <v>5</v>
      </c>
      <c r="F275" s="235" t="s">
        <v>406</v>
      </c>
      <c r="G275" s="236"/>
      <c r="H275" s="236"/>
      <c r="I275" s="236"/>
      <c r="J275" s="158"/>
      <c r="K275" s="160">
        <v>-1.2</v>
      </c>
      <c r="L275" s="158"/>
      <c r="M275" s="158"/>
      <c r="N275" s="158"/>
      <c r="O275" s="158"/>
      <c r="P275" s="158"/>
      <c r="Q275" s="158"/>
      <c r="R275" s="161"/>
      <c r="T275" s="162"/>
      <c r="U275" s="158"/>
      <c r="V275" s="158"/>
      <c r="W275" s="158"/>
      <c r="X275" s="158"/>
      <c r="Y275" s="158"/>
      <c r="Z275" s="158"/>
      <c r="AA275" s="163"/>
      <c r="AT275" s="164" t="s">
        <v>193</v>
      </c>
      <c r="AU275" s="164" t="s">
        <v>83</v>
      </c>
      <c r="AV275" s="10" t="s">
        <v>83</v>
      </c>
      <c r="AW275" s="10" t="s">
        <v>32</v>
      </c>
      <c r="AX275" s="10" t="s">
        <v>74</v>
      </c>
      <c r="AY275" s="164" t="s">
        <v>180</v>
      </c>
    </row>
    <row r="276" spans="2:65" s="11" customFormat="1" ht="16.5" customHeight="1">
      <c r="B276" s="165"/>
      <c r="C276" s="166"/>
      <c r="D276" s="166"/>
      <c r="E276" s="167" t="s">
        <v>5</v>
      </c>
      <c r="F276" s="237" t="s">
        <v>214</v>
      </c>
      <c r="G276" s="238"/>
      <c r="H276" s="238"/>
      <c r="I276" s="238"/>
      <c r="J276" s="166"/>
      <c r="K276" s="168">
        <v>22.6</v>
      </c>
      <c r="L276" s="166"/>
      <c r="M276" s="166"/>
      <c r="N276" s="166"/>
      <c r="O276" s="166"/>
      <c r="P276" s="166"/>
      <c r="Q276" s="166"/>
      <c r="R276" s="169"/>
      <c r="T276" s="170"/>
      <c r="U276" s="166"/>
      <c r="V276" s="166"/>
      <c r="W276" s="166"/>
      <c r="X276" s="166"/>
      <c r="Y276" s="166"/>
      <c r="Z276" s="166"/>
      <c r="AA276" s="171"/>
      <c r="AT276" s="172" t="s">
        <v>193</v>
      </c>
      <c r="AU276" s="172" t="s">
        <v>83</v>
      </c>
      <c r="AV276" s="11" t="s">
        <v>89</v>
      </c>
      <c r="AW276" s="11" t="s">
        <v>32</v>
      </c>
      <c r="AX276" s="11" t="s">
        <v>80</v>
      </c>
      <c r="AY276" s="172" t="s">
        <v>180</v>
      </c>
    </row>
    <row r="277" spans="2:65" s="1" customFormat="1" ht="25.5" customHeight="1">
      <c r="B277" s="123"/>
      <c r="C277" s="149" t="s">
        <v>407</v>
      </c>
      <c r="D277" s="149" t="s">
        <v>181</v>
      </c>
      <c r="E277" s="150" t="s">
        <v>408</v>
      </c>
      <c r="F277" s="239" t="s">
        <v>409</v>
      </c>
      <c r="G277" s="239"/>
      <c r="H277" s="239"/>
      <c r="I277" s="239"/>
      <c r="J277" s="151" t="s">
        <v>206</v>
      </c>
      <c r="K277" s="152">
        <v>357.64299999999997</v>
      </c>
      <c r="L277" s="266">
        <v>0</v>
      </c>
      <c r="M277" s="266"/>
      <c r="N277" s="266">
        <f>ROUND(L277*K277,2)</f>
        <v>0</v>
      </c>
      <c r="O277" s="266"/>
      <c r="P277" s="266"/>
      <c r="Q277" s="266"/>
      <c r="R277" s="125"/>
      <c r="T277" s="153" t="s">
        <v>5</v>
      </c>
      <c r="U277" s="44" t="s">
        <v>39</v>
      </c>
      <c r="V277" s="154">
        <v>0</v>
      </c>
      <c r="W277" s="154">
        <f>V277*K277</f>
        <v>0</v>
      </c>
      <c r="X277" s="154">
        <v>0</v>
      </c>
      <c r="Y277" s="154">
        <f>X277*K277</f>
        <v>0</v>
      </c>
      <c r="Z277" s="154">
        <v>0</v>
      </c>
      <c r="AA277" s="155">
        <f>Z277*K277</f>
        <v>0</v>
      </c>
      <c r="AR277" s="22" t="s">
        <v>89</v>
      </c>
      <c r="AT277" s="22" t="s">
        <v>181</v>
      </c>
      <c r="AU277" s="22" t="s">
        <v>83</v>
      </c>
      <c r="AY277" s="22" t="s">
        <v>180</v>
      </c>
      <c r="BE277" s="156">
        <f>IF(U277="základní",N277,0)</f>
        <v>0</v>
      </c>
      <c r="BF277" s="156">
        <f>IF(U277="snížená",N277,0)</f>
        <v>0</v>
      </c>
      <c r="BG277" s="156">
        <f>IF(U277="zákl. přenesená",N277,0)</f>
        <v>0</v>
      </c>
      <c r="BH277" s="156">
        <f>IF(U277="sníž. přenesená",N277,0)</f>
        <v>0</v>
      </c>
      <c r="BI277" s="156">
        <f>IF(U277="nulová",N277,0)</f>
        <v>0</v>
      </c>
      <c r="BJ277" s="22" t="s">
        <v>80</v>
      </c>
      <c r="BK277" s="156">
        <f>ROUND(L277*K277,2)</f>
        <v>0</v>
      </c>
      <c r="BL277" s="22" t="s">
        <v>89</v>
      </c>
      <c r="BM277" s="22" t="s">
        <v>410</v>
      </c>
    </row>
    <row r="278" spans="2:65" s="1" customFormat="1" ht="25.5" customHeight="1">
      <c r="B278" s="123"/>
      <c r="C278" s="149" t="s">
        <v>411</v>
      </c>
      <c r="D278" s="149" t="s">
        <v>181</v>
      </c>
      <c r="E278" s="150" t="s">
        <v>412</v>
      </c>
      <c r="F278" s="239" t="s">
        <v>413</v>
      </c>
      <c r="G278" s="239"/>
      <c r="H278" s="239"/>
      <c r="I278" s="239"/>
      <c r="J278" s="151" t="s">
        <v>317</v>
      </c>
      <c r="K278" s="152">
        <v>74.2</v>
      </c>
      <c r="L278" s="266">
        <v>0</v>
      </c>
      <c r="M278" s="266"/>
      <c r="N278" s="266">
        <f>ROUND(L278*K278,2)</f>
        <v>0</v>
      </c>
      <c r="O278" s="266"/>
      <c r="P278" s="266"/>
      <c r="Q278" s="266"/>
      <c r="R278" s="125"/>
      <c r="T278" s="153" t="s">
        <v>5</v>
      </c>
      <c r="U278" s="44" t="s">
        <v>39</v>
      </c>
      <c r="V278" s="154">
        <v>0</v>
      </c>
      <c r="W278" s="154">
        <f>V278*K278</f>
        <v>0</v>
      </c>
      <c r="X278" s="154">
        <v>0</v>
      </c>
      <c r="Y278" s="154">
        <f>X278*K278</f>
        <v>0</v>
      </c>
      <c r="Z278" s="154">
        <v>0</v>
      </c>
      <c r="AA278" s="155">
        <f>Z278*K278</f>
        <v>0</v>
      </c>
      <c r="AR278" s="22" t="s">
        <v>89</v>
      </c>
      <c r="AT278" s="22" t="s">
        <v>181</v>
      </c>
      <c r="AU278" s="22" t="s">
        <v>83</v>
      </c>
      <c r="AY278" s="22" t="s">
        <v>180</v>
      </c>
      <c r="BE278" s="156">
        <f>IF(U278="základní",N278,0)</f>
        <v>0</v>
      </c>
      <c r="BF278" s="156">
        <f>IF(U278="snížená",N278,0)</f>
        <v>0</v>
      </c>
      <c r="BG278" s="156">
        <f>IF(U278="zákl. přenesená",N278,0)</f>
        <v>0</v>
      </c>
      <c r="BH278" s="156">
        <f>IF(U278="sníž. přenesená",N278,0)</f>
        <v>0</v>
      </c>
      <c r="BI278" s="156">
        <f>IF(U278="nulová",N278,0)</f>
        <v>0</v>
      </c>
      <c r="BJ278" s="22" t="s">
        <v>80</v>
      </c>
      <c r="BK278" s="156">
        <f>ROUND(L278*K278,2)</f>
        <v>0</v>
      </c>
      <c r="BL278" s="22" t="s">
        <v>89</v>
      </c>
      <c r="BM278" s="22" t="s">
        <v>414</v>
      </c>
    </row>
    <row r="279" spans="2:65" s="10" customFormat="1" ht="16.5" customHeight="1">
      <c r="B279" s="157"/>
      <c r="C279" s="158"/>
      <c r="D279" s="158"/>
      <c r="E279" s="159" t="s">
        <v>5</v>
      </c>
      <c r="F279" s="240" t="s">
        <v>415</v>
      </c>
      <c r="G279" s="241"/>
      <c r="H279" s="241"/>
      <c r="I279" s="241"/>
      <c r="J279" s="158"/>
      <c r="K279" s="160">
        <v>74.2</v>
      </c>
      <c r="L279" s="158"/>
      <c r="M279" s="158"/>
      <c r="N279" s="158"/>
      <c r="O279" s="158"/>
      <c r="P279" s="158"/>
      <c r="Q279" s="158"/>
      <c r="R279" s="161"/>
      <c r="T279" s="162"/>
      <c r="U279" s="158"/>
      <c r="V279" s="158"/>
      <c r="W279" s="158"/>
      <c r="X279" s="158"/>
      <c r="Y279" s="158"/>
      <c r="Z279" s="158"/>
      <c r="AA279" s="163"/>
      <c r="AT279" s="164" t="s">
        <v>193</v>
      </c>
      <c r="AU279" s="164" t="s">
        <v>83</v>
      </c>
      <c r="AV279" s="10" t="s">
        <v>83</v>
      </c>
      <c r="AW279" s="10" t="s">
        <v>32</v>
      </c>
      <c r="AX279" s="10" t="s">
        <v>80</v>
      </c>
      <c r="AY279" s="164" t="s">
        <v>180</v>
      </c>
    </row>
    <row r="280" spans="2:65" s="1" customFormat="1" ht="25.5" customHeight="1">
      <c r="B280" s="123"/>
      <c r="C280" s="149" t="s">
        <v>416</v>
      </c>
      <c r="D280" s="149" t="s">
        <v>181</v>
      </c>
      <c r="E280" s="150" t="s">
        <v>417</v>
      </c>
      <c r="F280" s="239" t="s">
        <v>418</v>
      </c>
      <c r="G280" s="239"/>
      <c r="H280" s="239"/>
      <c r="I280" s="239"/>
      <c r="J280" s="151" t="s">
        <v>317</v>
      </c>
      <c r="K280" s="152">
        <v>183.18</v>
      </c>
      <c r="L280" s="266">
        <v>0</v>
      </c>
      <c r="M280" s="266"/>
      <c r="N280" s="266">
        <f>ROUND(L280*K280,2)</f>
        <v>0</v>
      </c>
      <c r="O280" s="266"/>
      <c r="P280" s="266"/>
      <c r="Q280" s="266"/>
      <c r="R280" s="125"/>
      <c r="T280" s="153" t="s">
        <v>5</v>
      </c>
      <c r="U280" s="44" t="s">
        <v>39</v>
      </c>
      <c r="V280" s="154">
        <v>0</v>
      </c>
      <c r="W280" s="154">
        <f>V280*K280</f>
        <v>0</v>
      </c>
      <c r="X280" s="154">
        <v>0</v>
      </c>
      <c r="Y280" s="154">
        <f>X280*K280</f>
        <v>0</v>
      </c>
      <c r="Z280" s="154">
        <v>0</v>
      </c>
      <c r="AA280" s="155">
        <f>Z280*K280</f>
        <v>0</v>
      </c>
      <c r="AR280" s="22" t="s">
        <v>89</v>
      </c>
      <c r="AT280" s="22" t="s">
        <v>181</v>
      </c>
      <c r="AU280" s="22" t="s">
        <v>83</v>
      </c>
      <c r="AY280" s="22" t="s">
        <v>180</v>
      </c>
      <c r="BE280" s="156">
        <f>IF(U280="základní",N280,0)</f>
        <v>0</v>
      </c>
      <c r="BF280" s="156">
        <f>IF(U280="snížená",N280,0)</f>
        <v>0</v>
      </c>
      <c r="BG280" s="156">
        <f>IF(U280="zákl. přenesená",N280,0)</f>
        <v>0</v>
      </c>
      <c r="BH280" s="156">
        <f>IF(U280="sníž. přenesená",N280,0)</f>
        <v>0</v>
      </c>
      <c r="BI280" s="156">
        <f>IF(U280="nulová",N280,0)</f>
        <v>0</v>
      </c>
      <c r="BJ280" s="22" t="s">
        <v>80</v>
      </c>
      <c r="BK280" s="156">
        <f>ROUND(L280*K280,2)</f>
        <v>0</v>
      </c>
      <c r="BL280" s="22" t="s">
        <v>89</v>
      </c>
      <c r="BM280" s="22" t="s">
        <v>419</v>
      </c>
    </row>
    <row r="281" spans="2:65" s="10" customFormat="1" ht="16.5" customHeight="1">
      <c r="B281" s="157"/>
      <c r="C281" s="158"/>
      <c r="D281" s="158"/>
      <c r="E281" s="159" t="s">
        <v>5</v>
      </c>
      <c r="F281" s="240" t="s">
        <v>420</v>
      </c>
      <c r="G281" s="241"/>
      <c r="H281" s="241"/>
      <c r="I281" s="241"/>
      <c r="J281" s="158"/>
      <c r="K281" s="160">
        <v>40</v>
      </c>
      <c r="L281" s="158"/>
      <c r="M281" s="158"/>
      <c r="N281" s="158"/>
      <c r="O281" s="158"/>
      <c r="P281" s="158"/>
      <c r="Q281" s="158"/>
      <c r="R281" s="161"/>
      <c r="T281" s="162"/>
      <c r="U281" s="158"/>
      <c r="V281" s="158"/>
      <c r="W281" s="158"/>
      <c r="X281" s="158"/>
      <c r="Y281" s="158"/>
      <c r="Z281" s="158"/>
      <c r="AA281" s="163"/>
      <c r="AT281" s="164" t="s">
        <v>193</v>
      </c>
      <c r="AU281" s="164" t="s">
        <v>83</v>
      </c>
      <c r="AV281" s="10" t="s">
        <v>83</v>
      </c>
      <c r="AW281" s="10" t="s">
        <v>32</v>
      </c>
      <c r="AX281" s="10" t="s">
        <v>74</v>
      </c>
      <c r="AY281" s="164" t="s">
        <v>180</v>
      </c>
    </row>
    <row r="282" spans="2:65" s="10" customFormat="1" ht="16.5" customHeight="1">
      <c r="B282" s="157"/>
      <c r="C282" s="158"/>
      <c r="D282" s="158"/>
      <c r="E282" s="159" t="s">
        <v>5</v>
      </c>
      <c r="F282" s="235" t="s">
        <v>421</v>
      </c>
      <c r="G282" s="236"/>
      <c r="H282" s="236"/>
      <c r="I282" s="236"/>
      <c r="J282" s="158"/>
      <c r="K282" s="160">
        <v>51</v>
      </c>
      <c r="L282" s="158"/>
      <c r="M282" s="158"/>
      <c r="N282" s="158"/>
      <c r="O282" s="158"/>
      <c r="P282" s="158"/>
      <c r="Q282" s="158"/>
      <c r="R282" s="161"/>
      <c r="T282" s="162"/>
      <c r="U282" s="158"/>
      <c r="V282" s="158"/>
      <c r="W282" s="158"/>
      <c r="X282" s="158"/>
      <c r="Y282" s="158"/>
      <c r="Z282" s="158"/>
      <c r="AA282" s="163"/>
      <c r="AT282" s="164" t="s">
        <v>193</v>
      </c>
      <c r="AU282" s="164" t="s">
        <v>83</v>
      </c>
      <c r="AV282" s="10" t="s">
        <v>83</v>
      </c>
      <c r="AW282" s="10" t="s">
        <v>32</v>
      </c>
      <c r="AX282" s="10" t="s">
        <v>74</v>
      </c>
      <c r="AY282" s="164" t="s">
        <v>180</v>
      </c>
    </row>
    <row r="283" spans="2:65" s="10" customFormat="1" ht="16.5" customHeight="1">
      <c r="B283" s="157"/>
      <c r="C283" s="158"/>
      <c r="D283" s="158"/>
      <c r="E283" s="159" t="s">
        <v>5</v>
      </c>
      <c r="F283" s="235" t="s">
        <v>422</v>
      </c>
      <c r="G283" s="236"/>
      <c r="H283" s="236"/>
      <c r="I283" s="236"/>
      <c r="J283" s="158"/>
      <c r="K283" s="160">
        <v>4.84</v>
      </c>
      <c r="L283" s="158"/>
      <c r="M283" s="158"/>
      <c r="N283" s="158"/>
      <c r="O283" s="158"/>
      <c r="P283" s="158"/>
      <c r="Q283" s="158"/>
      <c r="R283" s="161"/>
      <c r="T283" s="162"/>
      <c r="U283" s="158"/>
      <c r="V283" s="158"/>
      <c r="W283" s="158"/>
      <c r="X283" s="158"/>
      <c r="Y283" s="158"/>
      <c r="Z283" s="158"/>
      <c r="AA283" s="163"/>
      <c r="AT283" s="164" t="s">
        <v>193</v>
      </c>
      <c r="AU283" s="164" t="s">
        <v>83</v>
      </c>
      <c r="AV283" s="10" t="s">
        <v>83</v>
      </c>
      <c r="AW283" s="10" t="s">
        <v>32</v>
      </c>
      <c r="AX283" s="10" t="s">
        <v>74</v>
      </c>
      <c r="AY283" s="164" t="s">
        <v>180</v>
      </c>
    </row>
    <row r="284" spans="2:65" s="10" customFormat="1" ht="16.5" customHeight="1">
      <c r="B284" s="157"/>
      <c r="C284" s="158"/>
      <c r="D284" s="158"/>
      <c r="E284" s="159" t="s">
        <v>5</v>
      </c>
      <c r="F284" s="235" t="s">
        <v>423</v>
      </c>
      <c r="G284" s="236"/>
      <c r="H284" s="236"/>
      <c r="I284" s="236"/>
      <c r="J284" s="158"/>
      <c r="K284" s="160">
        <v>6.8</v>
      </c>
      <c r="L284" s="158"/>
      <c r="M284" s="158"/>
      <c r="N284" s="158"/>
      <c r="O284" s="158"/>
      <c r="P284" s="158"/>
      <c r="Q284" s="158"/>
      <c r="R284" s="161"/>
      <c r="T284" s="162"/>
      <c r="U284" s="158"/>
      <c r="V284" s="158"/>
      <c r="W284" s="158"/>
      <c r="X284" s="158"/>
      <c r="Y284" s="158"/>
      <c r="Z284" s="158"/>
      <c r="AA284" s="163"/>
      <c r="AT284" s="164" t="s">
        <v>193</v>
      </c>
      <c r="AU284" s="164" t="s">
        <v>83</v>
      </c>
      <c r="AV284" s="10" t="s">
        <v>83</v>
      </c>
      <c r="AW284" s="10" t="s">
        <v>32</v>
      </c>
      <c r="AX284" s="10" t="s">
        <v>74</v>
      </c>
      <c r="AY284" s="164" t="s">
        <v>180</v>
      </c>
    </row>
    <row r="285" spans="2:65" s="10" customFormat="1" ht="16.5" customHeight="1">
      <c r="B285" s="157"/>
      <c r="C285" s="158"/>
      <c r="D285" s="158"/>
      <c r="E285" s="159" t="s">
        <v>5</v>
      </c>
      <c r="F285" s="235" t="s">
        <v>424</v>
      </c>
      <c r="G285" s="236"/>
      <c r="H285" s="236"/>
      <c r="I285" s="236"/>
      <c r="J285" s="158"/>
      <c r="K285" s="160">
        <v>42.66</v>
      </c>
      <c r="L285" s="158"/>
      <c r="M285" s="158"/>
      <c r="N285" s="158"/>
      <c r="O285" s="158"/>
      <c r="P285" s="158"/>
      <c r="Q285" s="158"/>
      <c r="R285" s="161"/>
      <c r="T285" s="162"/>
      <c r="U285" s="158"/>
      <c r="V285" s="158"/>
      <c r="W285" s="158"/>
      <c r="X285" s="158"/>
      <c r="Y285" s="158"/>
      <c r="Z285" s="158"/>
      <c r="AA285" s="163"/>
      <c r="AT285" s="164" t="s">
        <v>193</v>
      </c>
      <c r="AU285" s="164" t="s">
        <v>83</v>
      </c>
      <c r="AV285" s="10" t="s">
        <v>83</v>
      </c>
      <c r="AW285" s="10" t="s">
        <v>32</v>
      </c>
      <c r="AX285" s="10" t="s">
        <v>74</v>
      </c>
      <c r="AY285" s="164" t="s">
        <v>180</v>
      </c>
    </row>
    <row r="286" spans="2:65" s="10" customFormat="1" ht="16.5" customHeight="1">
      <c r="B286" s="157"/>
      <c r="C286" s="158"/>
      <c r="D286" s="158"/>
      <c r="E286" s="159" t="s">
        <v>5</v>
      </c>
      <c r="F286" s="235" t="s">
        <v>425</v>
      </c>
      <c r="G286" s="236"/>
      <c r="H286" s="236"/>
      <c r="I286" s="236"/>
      <c r="J286" s="158"/>
      <c r="K286" s="160">
        <v>9.08</v>
      </c>
      <c r="L286" s="158"/>
      <c r="M286" s="158"/>
      <c r="N286" s="158"/>
      <c r="O286" s="158"/>
      <c r="P286" s="158"/>
      <c r="Q286" s="158"/>
      <c r="R286" s="161"/>
      <c r="T286" s="162"/>
      <c r="U286" s="158"/>
      <c r="V286" s="158"/>
      <c r="W286" s="158"/>
      <c r="X286" s="158"/>
      <c r="Y286" s="158"/>
      <c r="Z286" s="158"/>
      <c r="AA286" s="163"/>
      <c r="AT286" s="164" t="s">
        <v>193</v>
      </c>
      <c r="AU286" s="164" t="s">
        <v>83</v>
      </c>
      <c r="AV286" s="10" t="s">
        <v>83</v>
      </c>
      <c r="AW286" s="10" t="s">
        <v>32</v>
      </c>
      <c r="AX286" s="10" t="s">
        <v>74</v>
      </c>
      <c r="AY286" s="164" t="s">
        <v>180</v>
      </c>
    </row>
    <row r="287" spans="2:65" s="10" customFormat="1" ht="16.5" customHeight="1">
      <c r="B287" s="157"/>
      <c r="C287" s="158"/>
      <c r="D287" s="158"/>
      <c r="E287" s="159" t="s">
        <v>5</v>
      </c>
      <c r="F287" s="235" t="s">
        <v>426</v>
      </c>
      <c r="G287" s="236"/>
      <c r="H287" s="236"/>
      <c r="I287" s="236"/>
      <c r="J287" s="158"/>
      <c r="K287" s="160">
        <v>5</v>
      </c>
      <c r="L287" s="158"/>
      <c r="M287" s="158"/>
      <c r="N287" s="158"/>
      <c r="O287" s="158"/>
      <c r="P287" s="158"/>
      <c r="Q287" s="158"/>
      <c r="R287" s="161"/>
      <c r="T287" s="162"/>
      <c r="U287" s="158"/>
      <c r="V287" s="158"/>
      <c r="W287" s="158"/>
      <c r="X287" s="158"/>
      <c r="Y287" s="158"/>
      <c r="Z287" s="158"/>
      <c r="AA287" s="163"/>
      <c r="AT287" s="164" t="s">
        <v>193</v>
      </c>
      <c r="AU287" s="164" t="s">
        <v>83</v>
      </c>
      <c r="AV287" s="10" t="s">
        <v>83</v>
      </c>
      <c r="AW287" s="10" t="s">
        <v>32</v>
      </c>
      <c r="AX287" s="10" t="s">
        <v>74</v>
      </c>
      <c r="AY287" s="164" t="s">
        <v>180</v>
      </c>
    </row>
    <row r="288" spans="2:65" s="10" customFormat="1" ht="16.5" customHeight="1">
      <c r="B288" s="157"/>
      <c r="C288" s="158"/>
      <c r="D288" s="158"/>
      <c r="E288" s="159" t="s">
        <v>5</v>
      </c>
      <c r="F288" s="235" t="s">
        <v>427</v>
      </c>
      <c r="G288" s="236"/>
      <c r="H288" s="236"/>
      <c r="I288" s="236"/>
      <c r="J288" s="158"/>
      <c r="K288" s="160">
        <v>7.6</v>
      </c>
      <c r="L288" s="158"/>
      <c r="M288" s="158"/>
      <c r="N288" s="158"/>
      <c r="O288" s="158"/>
      <c r="P288" s="158"/>
      <c r="Q288" s="158"/>
      <c r="R288" s="161"/>
      <c r="T288" s="162"/>
      <c r="U288" s="158"/>
      <c r="V288" s="158"/>
      <c r="W288" s="158"/>
      <c r="X288" s="158"/>
      <c r="Y288" s="158"/>
      <c r="Z288" s="158"/>
      <c r="AA288" s="163"/>
      <c r="AT288" s="164" t="s">
        <v>193</v>
      </c>
      <c r="AU288" s="164" t="s">
        <v>83</v>
      </c>
      <c r="AV288" s="10" t="s">
        <v>83</v>
      </c>
      <c r="AW288" s="10" t="s">
        <v>32</v>
      </c>
      <c r="AX288" s="10" t="s">
        <v>74</v>
      </c>
      <c r="AY288" s="164" t="s">
        <v>180</v>
      </c>
    </row>
    <row r="289" spans="2:65" s="10" customFormat="1" ht="16.5" customHeight="1">
      <c r="B289" s="157"/>
      <c r="C289" s="158"/>
      <c r="D289" s="158"/>
      <c r="E289" s="159" t="s">
        <v>5</v>
      </c>
      <c r="F289" s="235" t="s">
        <v>428</v>
      </c>
      <c r="G289" s="236"/>
      <c r="H289" s="236"/>
      <c r="I289" s="236"/>
      <c r="J289" s="158"/>
      <c r="K289" s="160">
        <v>1.2</v>
      </c>
      <c r="L289" s="158"/>
      <c r="M289" s="158"/>
      <c r="N289" s="158"/>
      <c r="O289" s="158"/>
      <c r="P289" s="158"/>
      <c r="Q289" s="158"/>
      <c r="R289" s="161"/>
      <c r="T289" s="162"/>
      <c r="U289" s="158"/>
      <c r="V289" s="158"/>
      <c r="W289" s="158"/>
      <c r="X289" s="158"/>
      <c r="Y289" s="158"/>
      <c r="Z289" s="158"/>
      <c r="AA289" s="163"/>
      <c r="AT289" s="164" t="s">
        <v>193</v>
      </c>
      <c r="AU289" s="164" t="s">
        <v>83</v>
      </c>
      <c r="AV289" s="10" t="s">
        <v>83</v>
      </c>
      <c r="AW289" s="10" t="s">
        <v>32</v>
      </c>
      <c r="AX289" s="10" t="s">
        <v>74</v>
      </c>
      <c r="AY289" s="164" t="s">
        <v>180</v>
      </c>
    </row>
    <row r="290" spans="2:65" s="10" customFormat="1" ht="16.5" customHeight="1">
      <c r="B290" s="157"/>
      <c r="C290" s="158"/>
      <c r="D290" s="158"/>
      <c r="E290" s="159" t="s">
        <v>5</v>
      </c>
      <c r="F290" s="235" t="s">
        <v>429</v>
      </c>
      <c r="G290" s="236"/>
      <c r="H290" s="236"/>
      <c r="I290" s="236"/>
      <c r="J290" s="158"/>
      <c r="K290" s="160">
        <v>15</v>
      </c>
      <c r="L290" s="158"/>
      <c r="M290" s="158"/>
      <c r="N290" s="158"/>
      <c r="O290" s="158"/>
      <c r="P290" s="158"/>
      <c r="Q290" s="158"/>
      <c r="R290" s="161"/>
      <c r="T290" s="162"/>
      <c r="U290" s="158"/>
      <c r="V290" s="158"/>
      <c r="W290" s="158"/>
      <c r="X290" s="158"/>
      <c r="Y290" s="158"/>
      <c r="Z290" s="158"/>
      <c r="AA290" s="163"/>
      <c r="AT290" s="164" t="s">
        <v>193</v>
      </c>
      <c r="AU290" s="164" t="s">
        <v>83</v>
      </c>
      <c r="AV290" s="10" t="s">
        <v>83</v>
      </c>
      <c r="AW290" s="10" t="s">
        <v>32</v>
      </c>
      <c r="AX290" s="10" t="s">
        <v>74</v>
      </c>
      <c r="AY290" s="164" t="s">
        <v>180</v>
      </c>
    </row>
    <row r="291" spans="2:65" s="11" customFormat="1" ht="16.5" customHeight="1">
      <c r="B291" s="165"/>
      <c r="C291" s="166"/>
      <c r="D291" s="166"/>
      <c r="E291" s="167" t="s">
        <v>5</v>
      </c>
      <c r="F291" s="237" t="s">
        <v>214</v>
      </c>
      <c r="G291" s="238"/>
      <c r="H291" s="238"/>
      <c r="I291" s="238"/>
      <c r="J291" s="166"/>
      <c r="K291" s="168">
        <v>183.18</v>
      </c>
      <c r="L291" s="166"/>
      <c r="M291" s="166"/>
      <c r="N291" s="166"/>
      <c r="O291" s="166"/>
      <c r="P291" s="166"/>
      <c r="Q291" s="166"/>
      <c r="R291" s="169"/>
      <c r="T291" s="170"/>
      <c r="U291" s="166"/>
      <c r="V291" s="166"/>
      <c r="W291" s="166"/>
      <c r="X291" s="166"/>
      <c r="Y291" s="166"/>
      <c r="Z291" s="166"/>
      <c r="AA291" s="171"/>
      <c r="AT291" s="172" t="s">
        <v>193</v>
      </c>
      <c r="AU291" s="172" t="s">
        <v>83</v>
      </c>
      <c r="AV291" s="11" t="s">
        <v>89</v>
      </c>
      <c r="AW291" s="11" t="s">
        <v>32</v>
      </c>
      <c r="AX291" s="11" t="s">
        <v>80</v>
      </c>
      <c r="AY291" s="172" t="s">
        <v>180</v>
      </c>
    </row>
    <row r="292" spans="2:65" s="1" customFormat="1" ht="16.5" customHeight="1">
      <c r="B292" s="123"/>
      <c r="C292" s="149" t="s">
        <v>430</v>
      </c>
      <c r="D292" s="149" t="s">
        <v>181</v>
      </c>
      <c r="E292" s="150" t="s">
        <v>431</v>
      </c>
      <c r="F292" s="239" t="s">
        <v>432</v>
      </c>
      <c r="G292" s="239"/>
      <c r="H292" s="239"/>
      <c r="I292" s="239"/>
      <c r="J292" s="151" t="s">
        <v>433</v>
      </c>
      <c r="K292" s="152">
        <v>150</v>
      </c>
      <c r="L292" s="266">
        <v>0</v>
      </c>
      <c r="M292" s="266"/>
      <c r="N292" s="266">
        <f>ROUND(L292*K292,2)</f>
        <v>0</v>
      </c>
      <c r="O292" s="266"/>
      <c r="P292" s="266"/>
      <c r="Q292" s="266"/>
      <c r="R292" s="125"/>
      <c r="T292" s="153" t="s">
        <v>5</v>
      </c>
      <c r="U292" s="44" t="s">
        <v>39</v>
      </c>
      <c r="V292" s="154">
        <v>0</v>
      </c>
      <c r="W292" s="154">
        <f>V292*K292</f>
        <v>0</v>
      </c>
      <c r="X292" s="154">
        <v>0</v>
      </c>
      <c r="Y292" s="154">
        <f>X292*K292</f>
        <v>0</v>
      </c>
      <c r="Z292" s="154">
        <v>0</v>
      </c>
      <c r="AA292" s="155">
        <f>Z292*K292</f>
        <v>0</v>
      </c>
      <c r="AR292" s="22" t="s">
        <v>89</v>
      </c>
      <c r="AT292" s="22" t="s">
        <v>181</v>
      </c>
      <c r="AU292" s="22" t="s">
        <v>83</v>
      </c>
      <c r="AY292" s="22" t="s">
        <v>180</v>
      </c>
      <c r="BE292" s="156">
        <f>IF(U292="základní",N292,0)</f>
        <v>0</v>
      </c>
      <c r="BF292" s="156">
        <f>IF(U292="snížená",N292,0)</f>
        <v>0</v>
      </c>
      <c r="BG292" s="156">
        <f>IF(U292="zákl. přenesená",N292,0)</f>
        <v>0</v>
      </c>
      <c r="BH292" s="156">
        <f>IF(U292="sníž. přenesená",N292,0)</f>
        <v>0</v>
      </c>
      <c r="BI292" s="156">
        <f>IF(U292="nulová",N292,0)</f>
        <v>0</v>
      </c>
      <c r="BJ292" s="22" t="s">
        <v>80</v>
      </c>
      <c r="BK292" s="156">
        <f>ROUND(L292*K292,2)</f>
        <v>0</v>
      </c>
      <c r="BL292" s="22" t="s">
        <v>89</v>
      </c>
      <c r="BM292" s="22" t="s">
        <v>434</v>
      </c>
    </row>
    <row r="293" spans="2:65" s="1" customFormat="1" ht="25.5" customHeight="1">
      <c r="B293" s="123"/>
      <c r="C293" s="149" t="s">
        <v>435</v>
      </c>
      <c r="D293" s="149" t="s">
        <v>181</v>
      </c>
      <c r="E293" s="150" t="s">
        <v>436</v>
      </c>
      <c r="F293" s="239" t="s">
        <v>437</v>
      </c>
      <c r="G293" s="239"/>
      <c r="H293" s="239"/>
      <c r="I293" s="239"/>
      <c r="J293" s="151" t="s">
        <v>206</v>
      </c>
      <c r="K293" s="152">
        <v>490.53300000000002</v>
      </c>
      <c r="L293" s="266">
        <v>0</v>
      </c>
      <c r="M293" s="266"/>
      <c r="N293" s="266">
        <f>ROUND(L293*K293,2)</f>
        <v>0</v>
      </c>
      <c r="O293" s="266"/>
      <c r="P293" s="266"/>
      <c r="Q293" s="266"/>
      <c r="R293" s="125"/>
      <c r="T293" s="153" t="s">
        <v>5</v>
      </c>
      <c r="U293" s="44" t="s">
        <v>39</v>
      </c>
      <c r="V293" s="154">
        <v>0</v>
      </c>
      <c r="W293" s="154">
        <f>V293*K293</f>
        <v>0</v>
      </c>
      <c r="X293" s="154">
        <v>0</v>
      </c>
      <c r="Y293" s="154">
        <f>X293*K293</f>
        <v>0</v>
      </c>
      <c r="Z293" s="154">
        <v>0</v>
      </c>
      <c r="AA293" s="155">
        <f>Z293*K293</f>
        <v>0</v>
      </c>
      <c r="AR293" s="22" t="s">
        <v>89</v>
      </c>
      <c r="AT293" s="22" t="s">
        <v>181</v>
      </c>
      <c r="AU293" s="22" t="s">
        <v>83</v>
      </c>
      <c r="AY293" s="22" t="s">
        <v>180</v>
      </c>
      <c r="BE293" s="156">
        <f>IF(U293="základní",N293,0)</f>
        <v>0</v>
      </c>
      <c r="BF293" s="156">
        <f>IF(U293="snížená",N293,0)</f>
        <v>0</v>
      </c>
      <c r="BG293" s="156">
        <f>IF(U293="zákl. přenesená",N293,0)</f>
        <v>0</v>
      </c>
      <c r="BH293" s="156">
        <f>IF(U293="sníž. přenesená",N293,0)</f>
        <v>0</v>
      </c>
      <c r="BI293" s="156">
        <f>IF(U293="nulová",N293,0)</f>
        <v>0</v>
      </c>
      <c r="BJ293" s="22" t="s">
        <v>80</v>
      </c>
      <c r="BK293" s="156">
        <f>ROUND(L293*K293,2)</f>
        <v>0</v>
      </c>
      <c r="BL293" s="22" t="s">
        <v>89</v>
      </c>
      <c r="BM293" s="22" t="s">
        <v>438</v>
      </c>
    </row>
    <row r="294" spans="2:65" s="10" customFormat="1" ht="16.5" customHeight="1">
      <c r="B294" s="157"/>
      <c r="C294" s="158"/>
      <c r="D294" s="158"/>
      <c r="E294" s="159" t="s">
        <v>5</v>
      </c>
      <c r="F294" s="240" t="s">
        <v>439</v>
      </c>
      <c r="G294" s="241"/>
      <c r="H294" s="241"/>
      <c r="I294" s="241"/>
      <c r="J294" s="158"/>
      <c r="K294" s="160">
        <v>404.39</v>
      </c>
      <c r="L294" s="158"/>
      <c r="M294" s="158"/>
      <c r="N294" s="158"/>
      <c r="O294" s="158"/>
      <c r="P294" s="158"/>
      <c r="Q294" s="158"/>
      <c r="R294" s="161"/>
      <c r="T294" s="162"/>
      <c r="U294" s="158"/>
      <c r="V294" s="158"/>
      <c r="W294" s="158"/>
      <c r="X294" s="158"/>
      <c r="Y294" s="158"/>
      <c r="Z294" s="158"/>
      <c r="AA294" s="163"/>
      <c r="AT294" s="164" t="s">
        <v>193</v>
      </c>
      <c r="AU294" s="164" t="s">
        <v>83</v>
      </c>
      <c r="AV294" s="10" t="s">
        <v>83</v>
      </c>
      <c r="AW294" s="10" t="s">
        <v>32</v>
      </c>
      <c r="AX294" s="10" t="s">
        <v>74</v>
      </c>
      <c r="AY294" s="164" t="s">
        <v>180</v>
      </c>
    </row>
    <row r="295" spans="2:65" s="12" customFormat="1" ht="16.5" customHeight="1">
      <c r="B295" s="173"/>
      <c r="C295" s="174"/>
      <c r="D295" s="174"/>
      <c r="E295" s="175" t="s">
        <v>5</v>
      </c>
      <c r="F295" s="245" t="s">
        <v>371</v>
      </c>
      <c r="G295" s="246"/>
      <c r="H295" s="246"/>
      <c r="I295" s="246"/>
      <c r="J295" s="174"/>
      <c r="K295" s="175" t="s">
        <v>5</v>
      </c>
      <c r="L295" s="174"/>
      <c r="M295" s="174"/>
      <c r="N295" s="174"/>
      <c r="O295" s="174"/>
      <c r="P295" s="174"/>
      <c r="Q295" s="174"/>
      <c r="R295" s="176"/>
      <c r="T295" s="177"/>
      <c r="U295" s="174"/>
      <c r="V295" s="174"/>
      <c r="W295" s="174"/>
      <c r="X295" s="174"/>
      <c r="Y295" s="174"/>
      <c r="Z295" s="174"/>
      <c r="AA295" s="178"/>
      <c r="AT295" s="179" t="s">
        <v>193</v>
      </c>
      <c r="AU295" s="179" t="s">
        <v>83</v>
      </c>
      <c r="AV295" s="12" t="s">
        <v>80</v>
      </c>
      <c r="AW295" s="12" t="s">
        <v>32</v>
      </c>
      <c r="AX295" s="12" t="s">
        <v>74</v>
      </c>
      <c r="AY295" s="179" t="s">
        <v>180</v>
      </c>
    </row>
    <row r="296" spans="2:65" s="10" customFormat="1" ht="16.5" customHeight="1">
      <c r="B296" s="157"/>
      <c r="C296" s="158"/>
      <c r="D296" s="158"/>
      <c r="E296" s="159" t="s">
        <v>5</v>
      </c>
      <c r="F296" s="235" t="s">
        <v>440</v>
      </c>
      <c r="G296" s="236"/>
      <c r="H296" s="236"/>
      <c r="I296" s="236"/>
      <c r="J296" s="158"/>
      <c r="K296" s="160">
        <v>118.895</v>
      </c>
      <c r="L296" s="158"/>
      <c r="M296" s="158"/>
      <c r="N296" s="158"/>
      <c r="O296" s="158"/>
      <c r="P296" s="158"/>
      <c r="Q296" s="158"/>
      <c r="R296" s="161"/>
      <c r="T296" s="162"/>
      <c r="U296" s="158"/>
      <c r="V296" s="158"/>
      <c r="W296" s="158"/>
      <c r="X296" s="158"/>
      <c r="Y296" s="158"/>
      <c r="Z296" s="158"/>
      <c r="AA296" s="163"/>
      <c r="AT296" s="164" t="s">
        <v>193</v>
      </c>
      <c r="AU296" s="164" t="s">
        <v>83</v>
      </c>
      <c r="AV296" s="10" t="s">
        <v>83</v>
      </c>
      <c r="AW296" s="10" t="s">
        <v>32</v>
      </c>
      <c r="AX296" s="10" t="s">
        <v>74</v>
      </c>
      <c r="AY296" s="164" t="s">
        <v>180</v>
      </c>
    </row>
    <row r="297" spans="2:65" s="10" customFormat="1" ht="16.5" customHeight="1">
      <c r="B297" s="157"/>
      <c r="C297" s="158"/>
      <c r="D297" s="158"/>
      <c r="E297" s="159" t="s">
        <v>5</v>
      </c>
      <c r="F297" s="235" t="s">
        <v>441</v>
      </c>
      <c r="G297" s="236"/>
      <c r="H297" s="236"/>
      <c r="I297" s="236"/>
      <c r="J297" s="158"/>
      <c r="K297" s="160">
        <v>-10.8</v>
      </c>
      <c r="L297" s="158"/>
      <c r="M297" s="158"/>
      <c r="N297" s="158"/>
      <c r="O297" s="158"/>
      <c r="P297" s="158"/>
      <c r="Q297" s="158"/>
      <c r="R297" s="161"/>
      <c r="T297" s="162"/>
      <c r="U297" s="158"/>
      <c r="V297" s="158"/>
      <c r="W297" s="158"/>
      <c r="X297" s="158"/>
      <c r="Y297" s="158"/>
      <c r="Z297" s="158"/>
      <c r="AA297" s="163"/>
      <c r="AT297" s="164" t="s">
        <v>193</v>
      </c>
      <c r="AU297" s="164" t="s">
        <v>83</v>
      </c>
      <c r="AV297" s="10" t="s">
        <v>83</v>
      </c>
      <c r="AW297" s="10" t="s">
        <v>32</v>
      </c>
      <c r="AX297" s="10" t="s">
        <v>74</v>
      </c>
      <c r="AY297" s="164" t="s">
        <v>180</v>
      </c>
    </row>
    <row r="298" spans="2:65" s="10" customFormat="1" ht="16.5" customHeight="1">
      <c r="B298" s="157"/>
      <c r="C298" s="158"/>
      <c r="D298" s="158"/>
      <c r="E298" s="159" t="s">
        <v>5</v>
      </c>
      <c r="F298" s="235" t="s">
        <v>442</v>
      </c>
      <c r="G298" s="236"/>
      <c r="H298" s="236"/>
      <c r="I298" s="236"/>
      <c r="J298" s="158"/>
      <c r="K298" s="160">
        <v>-6.3040000000000003</v>
      </c>
      <c r="L298" s="158"/>
      <c r="M298" s="158"/>
      <c r="N298" s="158"/>
      <c r="O298" s="158"/>
      <c r="P298" s="158"/>
      <c r="Q298" s="158"/>
      <c r="R298" s="161"/>
      <c r="T298" s="162"/>
      <c r="U298" s="158"/>
      <c r="V298" s="158"/>
      <c r="W298" s="158"/>
      <c r="X298" s="158"/>
      <c r="Y298" s="158"/>
      <c r="Z298" s="158"/>
      <c r="AA298" s="163"/>
      <c r="AT298" s="164" t="s">
        <v>193</v>
      </c>
      <c r="AU298" s="164" t="s">
        <v>83</v>
      </c>
      <c r="AV298" s="10" t="s">
        <v>83</v>
      </c>
      <c r="AW298" s="10" t="s">
        <v>32</v>
      </c>
      <c r="AX298" s="10" t="s">
        <v>74</v>
      </c>
      <c r="AY298" s="164" t="s">
        <v>180</v>
      </c>
    </row>
    <row r="299" spans="2:65" s="10" customFormat="1" ht="16.5" customHeight="1">
      <c r="B299" s="157"/>
      <c r="C299" s="158"/>
      <c r="D299" s="158"/>
      <c r="E299" s="159" t="s">
        <v>5</v>
      </c>
      <c r="F299" s="235" t="s">
        <v>443</v>
      </c>
      <c r="G299" s="236"/>
      <c r="H299" s="236"/>
      <c r="I299" s="236"/>
      <c r="J299" s="158"/>
      <c r="K299" s="160">
        <v>-4.5</v>
      </c>
      <c r="L299" s="158"/>
      <c r="M299" s="158"/>
      <c r="N299" s="158"/>
      <c r="O299" s="158"/>
      <c r="P299" s="158"/>
      <c r="Q299" s="158"/>
      <c r="R299" s="161"/>
      <c r="T299" s="162"/>
      <c r="U299" s="158"/>
      <c r="V299" s="158"/>
      <c r="W299" s="158"/>
      <c r="X299" s="158"/>
      <c r="Y299" s="158"/>
      <c r="Z299" s="158"/>
      <c r="AA299" s="163"/>
      <c r="AT299" s="164" t="s">
        <v>193</v>
      </c>
      <c r="AU299" s="164" t="s">
        <v>83</v>
      </c>
      <c r="AV299" s="10" t="s">
        <v>83</v>
      </c>
      <c r="AW299" s="10" t="s">
        <v>32</v>
      </c>
      <c r="AX299" s="10" t="s">
        <v>74</v>
      </c>
      <c r="AY299" s="164" t="s">
        <v>180</v>
      </c>
    </row>
    <row r="300" spans="2:65" s="10" customFormat="1" ht="16.5" customHeight="1">
      <c r="B300" s="157"/>
      <c r="C300" s="158"/>
      <c r="D300" s="158"/>
      <c r="E300" s="159" t="s">
        <v>5</v>
      </c>
      <c r="F300" s="235" t="s">
        <v>444</v>
      </c>
      <c r="G300" s="236"/>
      <c r="H300" s="236"/>
      <c r="I300" s="236"/>
      <c r="J300" s="158"/>
      <c r="K300" s="160">
        <v>-1.7729999999999999</v>
      </c>
      <c r="L300" s="158"/>
      <c r="M300" s="158"/>
      <c r="N300" s="158"/>
      <c r="O300" s="158"/>
      <c r="P300" s="158"/>
      <c r="Q300" s="158"/>
      <c r="R300" s="161"/>
      <c r="T300" s="162"/>
      <c r="U300" s="158"/>
      <c r="V300" s="158"/>
      <c r="W300" s="158"/>
      <c r="X300" s="158"/>
      <c r="Y300" s="158"/>
      <c r="Z300" s="158"/>
      <c r="AA300" s="163"/>
      <c r="AT300" s="164" t="s">
        <v>193</v>
      </c>
      <c r="AU300" s="164" t="s">
        <v>83</v>
      </c>
      <c r="AV300" s="10" t="s">
        <v>83</v>
      </c>
      <c r="AW300" s="10" t="s">
        <v>32</v>
      </c>
      <c r="AX300" s="10" t="s">
        <v>74</v>
      </c>
      <c r="AY300" s="164" t="s">
        <v>180</v>
      </c>
    </row>
    <row r="301" spans="2:65" s="10" customFormat="1" ht="16.5" customHeight="1">
      <c r="B301" s="157"/>
      <c r="C301" s="158"/>
      <c r="D301" s="158"/>
      <c r="E301" s="159" t="s">
        <v>5</v>
      </c>
      <c r="F301" s="235" t="s">
        <v>445</v>
      </c>
      <c r="G301" s="236"/>
      <c r="H301" s="236"/>
      <c r="I301" s="236"/>
      <c r="J301" s="158"/>
      <c r="K301" s="160">
        <v>-9.375</v>
      </c>
      <c r="L301" s="158"/>
      <c r="M301" s="158"/>
      <c r="N301" s="158"/>
      <c r="O301" s="158"/>
      <c r="P301" s="158"/>
      <c r="Q301" s="158"/>
      <c r="R301" s="161"/>
      <c r="T301" s="162"/>
      <c r="U301" s="158"/>
      <c r="V301" s="158"/>
      <c r="W301" s="158"/>
      <c r="X301" s="158"/>
      <c r="Y301" s="158"/>
      <c r="Z301" s="158"/>
      <c r="AA301" s="163"/>
      <c r="AT301" s="164" t="s">
        <v>193</v>
      </c>
      <c r="AU301" s="164" t="s">
        <v>83</v>
      </c>
      <c r="AV301" s="10" t="s">
        <v>83</v>
      </c>
      <c r="AW301" s="10" t="s">
        <v>32</v>
      </c>
      <c r="AX301" s="10" t="s">
        <v>74</v>
      </c>
      <c r="AY301" s="164" t="s">
        <v>180</v>
      </c>
    </row>
    <row r="302" spans="2:65" s="11" customFormat="1" ht="16.5" customHeight="1">
      <c r="B302" s="165"/>
      <c r="C302" s="166"/>
      <c r="D302" s="166"/>
      <c r="E302" s="167" t="s">
        <v>5</v>
      </c>
      <c r="F302" s="237" t="s">
        <v>214</v>
      </c>
      <c r="G302" s="238"/>
      <c r="H302" s="238"/>
      <c r="I302" s="238"/>
      <c r="J302" s="166"/>
      <c r="K302" s="168">
        <v>490.53300000000002</v>
      </c>
      <c r="L302" s="166"/>
      <c r="M302" s="166"/>
      <c r="N302" s="166"/>
      <c r="O302" s="166"/>
      <c r="P302" s="166"/>
      <c r="Q302" s="166"/>
      <c r="R302" s="169"/>
      <c r="T302" s="170"/>
      <c r="U302" s="166"/>
      <c r="V302" s="166"/>
      <c r="W302" s="166"/>
      <c r="X302" s="166"/>
      <c r="Y302" s="166"/>
      <c r="Z302" s="166"/>
      <c r="AA302" s="171"/>
      <c r="AT302" s="172" t="s">
        <v>193</v>
      </c>
      <c r="AU302" s="172" t="s">
        <v>83</v>
      </c>
      <c r="AV302" s="11" t="s">
        <v>89</v>
      </c>
      <c r="AW302" s="11" t="s">
        <v>32</v>
      </c>
      <c r="AX302" s="11" t="s">
        <v>80</v>
      </c>
      <c r="AY302" s="172" t="s">
        <v>180</v>
      </c>
    </row>
    <row r="303" spans="2:65" s="1" customFormat="1" ht="51" customHeight="1">
      <c r="B303" s="123"/>
      <c r="C303" s="149" t="s">
        <v>446</v>
      </c>
      <c r="D303" s="149" t="s">
        <v>181</v>
      </c>
      <c r="E303" s="150" t="s">
        <v>447</v>
      </c>
      <c r="F303" s="239" t="s">
        <v>448</v>
      </c>
      <c r="G303" s="239"/>
      <c r="H303" s="239"/>
      <c r="I303" s="239"/>
      <c r="J303" s="151" t="s">
        <v>206</v>
      </c>
      <c r="K303" s="152">
        <v>189.66499999999999</v>
      </c>
      <c r="L303" s="266">
        <v>0</v>
      </c>
      <c r="M303" s="266"/>
      <c r="N303" s="266">
        <f>ROUND(L303*K303,2)</f>
        <v>0</v>
      </c>
      <c r="O303" s="266"/>
      <c r="P303" s="266"/>
      <c r="Q303" s="266"/>
      <c r="R303" s="125"/>
      <c r="T303" s="153" t="s">
        <v>5</v>
      </c>
      <c r="U303" s="44" t="s">
        <v>39</v>
      </c>
      <c r="V303" s="154">
        <v>0</v>
      </c>
      <c r="W303" s="154">
        <f>V303*K303</f>
        <v>0</v>
      </c>
      <c r="X303" s="154">
        <v>0</v>
      </c>
      <c r="Y303" s="154">
        <f>X303*K303</f>
        <v>0</v>
      </c>
      <c r="Z303" s="154">
        <v>0</v>
      </c>
      <c r="AA303" s="155">
        <f>Z303*K303</f>
        <v>0</v>
      </c>
      <c r="AR303" s="22" t="s">
        <v>89</v>
      </c>
      <c r="AT303" s="22" t="s">
        <v>181</v>
      </c>
      <c r="AU303" s="22" t="s">
        <v>83</v>
      </c>
      <c r="AY303" s="22" t="s">
        <v>180</v>
      </c>
      <c r="BE303" s="156">
        <f>IF(U303="základní",N303,0)</f>
        <v>0</v>
      </c>
      <c r="BF303" s="156">
        <f>IF(U303="snížená",N303,0)</f>
        <v>0</v>
      </c>
      <c r="BG303" s="156">
        <f>IF(U303="zákl. přenesená",N303,0)</f>
        <v>0</v>
      </c>
      <c r="BH303" s="156">
        <f>IF(U303="sníž. přenesená",N303,0)</f>
        <v>0</v>
      </c>
      <c r="BI303" s="156">
        <f>IF(U303="nulová",N303,0)</f>
        <v>0</v>
      </c>
      <c r="BJ303" s="22" t="s">
        <v>80</v>
      </c>
      <c r="BK303" s="156">
        <f>ROUND(L303*K303,2)</f>
        <v>0</v>
      </c>
      <c r="BL303" s="22" t="s">
        <v>89</v>
      </c>
      <c r="BM303" s="22" t="s">
        <v>449</v>
      </c>
    </row>
    <row r="304" spans="2:65" s="10" customFormat="1" ht="16.5" customHeight="1">
      <c r="B304" s="157"/>
      <c r="C304" s="158"/>
      <c r="D304" s="158"/>
      <c r="E304" s="159" t="s">
        <v>5</v>
      </c>
      <c r="F304" s="240" t="s">
        <v>373</v>
      </c>
      <c r="G304" s="241"/>
      <c r="H304" s="241"/>
      <c r="I304" s="241"/>
      <c r="J304" s="158"/>
      <c r="K304" s="160">
        <v>19.89</v>
      </c>
      <c r="L304" s="158"/>
      <c r="M304" s="158"/>
      <c r="N304" s="158"/>
      <c r="O304" s="158"/>
      <c r="P304" s="158"/>
      <c r="Q304" s="158"/>
      <c r="R304" s="161"/>
      <c r="T304" s="162"/>
      <c r="U304" s="158"/>
      <c r="V304" s="158"/>
      <c r="W304" s="158"/>
      <c r="X304" s="158"/>
      <c r="Y304" s="158"/>
      <c r="Z304" s="158"/>
      <c r="AA304" s="163"/>
      <c r="AT304" s="164" t="s">
        <v>193</v>
      </c>
      <c r="AU304" s="164" t="s">
        <v>83</v>
      </c>
      <c r="AV304" s="10" t="s">
        <v>83</v>
      </c>
      <c r="AW304" s="10" t="s">
        <v>32</v>
      </c>
      <c r="AX304" s="10" t="s">
        <v>74</v>
      </c>
      <c r="AY304" s="164" t="s">
        <v>180</v>
      </c>
    </row>
    <row r="305" spans="2:65" s="10" customFormat="1" ht="16.5" customHeight="1">
      <c r="B305" s="157"/>
      <c r="C305" s="158"/>
      <c r="D305" s="158"/>
      <c r="E305" s="159" t="s">
        <v>5</v>
      </c>
      <c r="F305" s="235" t="s">
        <v>372</v>
      </c>
      <c r="G305" s="236"/>
      <c r="H305" s="236"/>
      <c r="I305" s="236"/>
      <c r="J305" s="158"/>
      <c r="K305" s="160">
        <v>4.05</v>
      </c>
      <c r="L305" s="158"/>
      <c r="M305" s="158"/>
      <c r="N305" s="158"/>
      <c r="O305" s="158"/>
      <c r="P305" s="158"/>
      <c r="Q305" s="158"/>
      <c r="R305" s="161"/>
      <c r="T305" s="162"/>
      <c r="U305" s="158"/>
      <c r="V305" s="158"/>
      <c r="W305" s="158"/>
      <c r="X305" s="158"/>
      <c r="Y305" s="158"/>
      <c r="Z305" s="158"/>
      <c r="AA305" s="163"/>
      <c r="AT305" s="164" t="s">
        <v>193</v>
      </c>
      <c r="AU305" s="164" t="s">
        <v>83</v>
      </c>
      <c r="AV305" s="10" t="s">
        <v>83</v>
      </c>
      <c r="AW305" s="10" t="s">
        <v>32</v>
      </c>
      <c r="AX305" s="10" t="s">
        <v>74</v>
      </c>
      <c r="AY305" s="164" t="s">
        <v>180</v>
      </c>
    </row>
    <row r="306" spans="2:65" s="10" customFormat="1" ht="16.5" customHeight="1">
      <c r="B306" s="157"/>
      <c r="C306" s="158"/>
      <c r="D306" s="158"/>
      <c r="E306" s="159" t="s">
        <v>5</v>
      </c>
      <c r="F306" s="235" t="s">
        <v>375</v>
      </c>
      <c r="G306" s="236"/>
      <c r="H306" s="236"/>
      <c r="I306" s="236"/>
      <c r="J306" s="158"/>
      <c r="K306" s="160">
        <v>4.375</v>
      </c>
      <c r="L306" s="158"/>
      <c r="M306" s="158"/>
      <c r="N306" s="158"/>
      <c r="O306" s="158"/>
      <c r="P306" s="158"/>
      <c r="Q306" s="158"/>
      <c r="R306" s="161"/>
      <c r="T306" s="162"/>
      <c r="U306" s="158"/>
      <c r="V306" s="158"/>
      <c r="W306" s="158"/>
      <c r="X306" s="158"/>
      <c r="Y306" s="158"/>
      <c r="Z306" s="158"/>
      <c r="AA306" s="163"/>
      <c r="AT306" s="164" t="s">
        <v>193</v>
      </c>
      <c r="AU306" s="164" t="s">
        <v>83</v>
      </c>
      <c r="AV306" s="10" t="s">
        <v>83</v>
      </c>
      <c r="AW306" s="10" t="s">
        <v>32</v>
      </c>
      <c r="AX306" s="10" t="s">
        <v>74</v>
      </c>
      <c r="AY306" s="164" t="s">
        <v>180</v>
      </c>
    </row>
    <row r="307" spans="2:65" s="10" customFormat="1" ht="16.5" customHeight="1">
      <c r="B307" s="157"/>
      <c r="C307" s="158"/>
      <c r="D307" s="158"/>
      <c r="E307" s="159" t="s">
        <v>5</v>
      </c>
      <c r="F307" s="235" t="s">
        <v>376</v>
      </c>
      <c r="G307" s="236"/>
      <c r="H307" s="236"/>
      <c r="I307" s="236"/>
      <c r="J307" s="158"/>
      <c r="K307" s="160">
        <v>47.52</v>
      </c>
      <c r="L307" s="158"/>
      <c r="M307" s="158"/>
      <c r="N307" s="158"/>
      <c r="O307" s="158"/>
      <c r="P307" s="158"/>
      <c r="Q307" s="158"/>
      <c r="R307" s="161"/>
      <c r="T307" s="162"/>
      <c r="U307" s="158"/>
      <c r="V307" s="158"/>
      <c r="W307" s="158"/>
      <c r="X307" s="158"/>
      <c r="Y307" s="158"/>
      <c r="Z307" s="158"/>
      <c r="AA307" s="163"/>
      <c r="AT307" s="164" t="s">
        <v>193</v>
      </c>
      <c r="AU307" s="164" t="s">
        <v>83</v>
      </c>
      <c r="AV307" s="10" t="s">
        <v>83</v>
      </c>
      <c r="AW307" s="10" t="s">
        <v>32</v>
      </c>
      <c r="AX307" s="10" t="s">
        <v>74</v>
      </c>
      <c r="AY307" s="164" t="s">
        <v>180</v>
      </c>
    </row>
    <row r="308" spans="2:65" s="10" customFormat="1" ht="16.5" customHeight="1">
      <c r="B308" s="157"/>
      <c r="C308" s="158"/>
      <c r="D308" s="158"/>
      <c r="E308" s="159" t="s">
        <v>5</v>
      </c>
      <c r="F308" s="235" t="s">
        <v>450</v>
      </c>
      <c r="G308" s="236"/>
      <c r="H308" s="236"/>
      <c r="I308" s="236"/>
      <c r="J308" s="158"/>
      <c r="K308" s="160">
        <v>28.5</v>
      </c>
      <c r="L308" s="158"/>
      <c r="M308" s="158"/>
      <c r="N308" s="158"/>
      <c r="O308" s="158"/>
      <c r="P308" s="158"/>
      <c r="Q308" s="158"/>
      <c r="R308" s="161"/>
      <c r="T308" s="162"/>
      <c r="U308" s="158"/>
      <c r="V308" s="158"/>
      <c r="W308" s="158"/>
      <c r="X308" s="158"/>
      <c r="Y308" s="158"/>
      <c r="Z308" s="158"/>
      <c r="AA308" s="163"/>
      <c r="AT308" s="164" t="s">
        <v>193</v>
      </c>
      <c r="AU308" s="164" t="s">
        <v>83</v>
      </c>
      <c r="AV308" s="10" t="s">
        <v>83</v>
      </c>
      <c r="AW308" s="10" t="s">
        <v>32</v>
      </c>
      <c r="AX308" s="10" t="s">
        <v>74</v>
      </c>
      <c r="AY308" s="164" t="s">
        <v>180</v>
      </c>
    </row>
    <row r="309" spans="2:65" s="10" customFormat="1" ht="16.5" customHeight="1">
      <c r="B309" s="157"/>
      <c r="C309" s="158"/>
      <c r="D309" s="158"/>
      <c r="E309" s="159" t="s">
        <v>5</v>
      </c>
      <c r="F309" s="235" t="s">
        <v>451</v>
      </c>
      <c r="G309" s="236"/>
      <c r="H309" s="236"/>
      <c r="I309" s="236"/>
      <c r="J309" s="158"/>
      <c r="K309" s="160">
        <v>85.33</v>
      </c>
      <c r="L309" s="158"/>
      <c r="M309" s="158"/>
      <c r="N309" s="158"/>
      <c r="O309" s="158"/>
      <c r="P309" s="158"/>
      <c r="Q309" s="158"/>
      <c r="R309" s="161"/>
      <c r="T309" s="162"/>
      <c r="U309" s="158"/>
      <c r="V309" s="158"/>
      <c r="W309" s="158"/>
      <c r="X309" s="158"/>
      <c r="Y309" s="158"/>
      <c r="Z309" s="158"/>
      <c r="AA309" s="163"/>
      <c r="AT309" s="164" t="s">
        <v>193</v>
      </c>
      <c r="AU309" s="164" t="s">
        <v>83</v>
      </c>
      <c r="AV309" s="10" t="s">
        <v>83</v>
      </c>
      <c r="AW309" s="10" t="s">
        <v>32</v>
      </c>
      <c r="AX309" s="10" t="s">
        <v>74</v>
      </c>
      <c r="AY309" s="164" t="s">
        <v>180</v>
      </c>
    </row>
    <row r="310" spans="2:65" s="11" customFormat="1" ht="16.5" customHeight="1">
      <c r="B310" s="165"/>
      <c r="C310" s="166"/>
      <c r="D310" s="166"/>
      <c r="E310" s="167" t="s">
        <v>5</v>
      </c>
      <c r="F310" s="237" t="s">
        <v>214</v>
      </c>
      <c r="G310" s="238"/>
      <c r="H310" s="238"/>
      <c r="I310" s="238"/>
      <c r="J310" s="166"/>
      <c r="K310" s="168">
        <v>189.66499999999999</v>
      </c>
      <c r="L310" s="166"/>
      <c r="M310" s="166"/>
      <c r="N310" s="166"/>
      <c r="O310" s="166"/>
      <c r="P310" s="166"/>
      <c r="Q310" s="166"/>
      <c r="R310" s="169"/>
      <c r="T310" s="170"/>
      <c r="U310" s="166"/>
      <c r="V310" s="166"/>
      <c r="W310" s="166"/>
      <c r="X310" s="166"/>
      <c r="Y310" s="166"/>
      <c r="Z310" s="166"/>
      <c r="AA310" s="171"/>
      <c r="AT310" s="172" t="s">
        <v>193</v>
      </c>
      <c r="AU310" s="172" t="s">
        <v>83</v>
      </c>
      <c r="AV310" s="11" t="s">
        <v>89</v>
      </c>
      <c r="AW310" s="11" t="s">
        <v>32</v>
      </c>
      <c r="AX310" s="11" t="s">
        <v>80</v>
      </c>
      <c r="AY310" s="172" t="s">
        <v>180</v>
      </c>
    </row>
    <row r="311" spans="2:65" s="1" customFormat="1" ht="25.5" customHeight="1">
      <c r="B311" s="123"/>
      <c r="C311" s="149" t="s">
        <v>452</v>
      </c>
      <c r="D311" s="149" t="s">
        <v>181</v>
      </c>
      <c r="E311" s="150" t="s">
        <v>453</v>
      </c>
      <c r="F311" s="239" t="s">
        <v>454</v>
      </c>
      <c r="G311" s="239"/>
      <c r="H311" s="239"/>
      <c r="I311" s="239"/>
      <c r="J311" s="151" t="s">
        <v>206</v>
      </c>
      <c r="K311" s="152">
        <v>103.88</v>
      </c>
      <c r="L311" s="266">
        <v>0</v>
      </c>
      <c r="M311" s="266"/>
      <c r="N311" s="266">
        <f>ROUND(L311*K311,2)</f>
        <v>0</v>
      </c>
      <c r="O311" s="266"/>
      <c r="P311" s="266"/>
      <c r="Q311" s="266"/>
      <c r="R311" s="125"/>
      <c r="T311" s="153" t="s">
        <v>5</v>
      </c>
      <c r="U311" s="44" t="s">
        <v>39</v>
      </c>
      <c r="V311" s="154">
        <v>0</v>
      </c>
      <c r="W311" s="154">
        <f>V311*K311</f>
        <v>0</v>
      </c>
      <c r="X311" s="154">
        <v>0</v>
      </c>
      <c r="Y311" s="154">
        <f>X311*K311</f>
        <v>0</v>
      </c>
      <c r="Z311" s="154">
        <v>0</v>
      </c>
      <c r="AA311" s="155">
        <f>Z311*K311</f>
        <v>0</v>
      </c>
      <c r="AR311" s="22" t="s">
        <v>89</v>
      </c>
      <c r="AT311" s="22" t="s">
        <v>181</v>
      </c>
      <c r="AU311" s="22" t="s">
        <v>83</v>
      </c>
      <c r="AY311" s="22" t="s">
        <v>180</v>
      </c>
      <c r="BE311" s="156">
        <f>IF(U311="základní",N311,0)</f>
        <v>0</v>
      </c>
      <c r="BF311" s="156">
        <f>IF(U311="snížená",N311,0)</f>
        <v>0</v>
      </c>
      <c r="BG311" s="156">
        <f>IF(U311="zákl. přenesená",N311,0)</f>
        <v>0</v>
      </c>
      <c r="BH311" s="156">
        <f>IF(U311="sníž. přenesená",N311,0)</f>
        <v>0</v>
      </c>
      <c r="BI311" s="156">
        <f>IF(U311="nulová",N311,0)</f>
        <v>0</v>
      </c>
      <c r="BJ311" s="22" t="s">
        <v>80</v>
      </c>
      <c r="BK311" s="156">
        <f>ROUND(L311*K311,2)</f>
        <v>0</v>
      </c>
      <c r="BL311" s="22" t="s">
        <v>89</v>
      </c>
      <c r="BM311" s="22" t="s">
        <v>455</v>
      </c>
    </row>
    <row r="312" spans="2:65" s="10" customFormat="1" ht="16.5" customHeight="1">
      <c r="B312" s="157"/>
      <c r="C312" s="158"/>
      <c r="D312" s="158"/>
      <c r="E312" s="159" t="s">
        <v>5</v>
      </c>
      <c r="F312" s="240" t="s">
        <v>456</v>
      </c>
      <c r="G312" s="241"/>
      <c r="H312" s="241"/>
      <c r="I312" s="241"/>
      <c r="J312" s="158"/>
      <c r="K312" s="160">
        <v>103.88</v>
      </c>
      <c r="L312" s="158"/>
      <c r="M312" s="158"/>
      <c r="N312" s="158"/>
      <c r="O312" s="158"/>
      <c r="P312" s="158"/>
      <c r="Q312" s="158"/>
      <c r="R312" s="161"/>
      <c r="T312" s="162"/>
      <c r="U312" s="158"/>
      <c r="V312" s="158"/>
      <c r="W312" s="158"/>
      <c r="X312" s="158"/>
      <c r="Y312" s="158"/>
      <c r="Z312" s="158"/>
      <c r="AA312" s="163"/>
      <c r="AT312" s="164" t="s">
        <v>193</v>
      </c>
      <c r="AU312" s="164" t="s">
        <v>83</v>
      </c>
      <c r="AV312" s="10" t="s">
        <v>83</v>
      </c>
      <c r="AW312" s="10" t="s">
        <v>32</v>
      </c>
      <c r="AX312" s="10" t="s">
        <v>80</v>
      </c>
      <c r="AY312" s="164" t="s">
        <v>180</v>
      </c>
    </row>
    <row r="313" spans="2:65" s="1" customFormat="1" ht="25.5" customHeight="1">
      <c r="B313" s="123"/>
      <c r="C313" s="149" t="s">
        <v>457</v>
      </c>
      <c r="D313" s="149" t="s">
        <v>181</v>
      </c>
      <c r="E313" s="150" t="s">
        <v>458</v>
      </c>
      <c r="F313" s="239" t="s">
        <v>459</v>
      </c>
      <c r="G313" s="239"/>
      <c r="H313" s="239"/>
      <c r="I313" s="239"/>
      <c r="J313" s="151" t="s">
        <v>206</v>
      </c>
      <c r="K313" s="152">
        <v>436.322</v>
      </c>
      <c r="L313" s="266">
        <v>0</v>
      </c>
      <c r="M313" s="266"/>
      <c r="N313" s="266">
        <f>ROUND(L313*K313,2)</f>
        <v>0</v>
      </c>
      <c r="O313" s="266"/>
      <c r="P313" s="266"/>
      <c r="Q313" s="266"/>
      <c r="R313" s="125"/>
      <c r="T313" s="153" t="s">
        <v>5</v>
      </c>
      <c r="U313" s="44" t="s">
        <v>39</v>
      </c>
      <c r="V313" s="154">
        <v>0</v>
      </c>
      <c r="W313" s="154">
        <f>V313*K313</f>
        <v>0</v>
      </c>
      <c r="X313" s="154">
        <v>0</v>
      </c>
      <c r="Y313" s="154">
        <f>X313*K313</f>
        <v>0</v>
      </c>
      <c r="Z313" s="154">
        <v>0</v>
      </c>
      <c r="AA313" s="155">
        <f>Z313*K313</f>
        <v>0</v>
      </c>
      <c r="AR313" s="22" t="s">
        <v>89</v>
      </c>
      <c r="AT313" s="22" t="s">
        <v>181</v>
      </c>
      <c r="AU313" s="22" t="s">
        <v>83</v>
      </c>
      <c r="AY313" s="22" t="s">
        <v>180</v>
      </c>
      <c r="BE313" s="156">
        <f>IF(U313="základní",N313,0)</f>
        <v>0</v>
      </c>
      <c r="BF313" s="156">
        <f>IF(U313="snížená",N313,0)</f>
        <v>0</v>
      </c>
      <c r="BG313" s="156">
        <f>IF(U313="zákl. přenesená",N313,0)</f>
        <v>0</v>
      </c>
      <c r="BH313" s="156">
        <f>IF(U313="sníž. přenesená",N313,0)</f>
        <v>0</v>
      </c>
      <c r="BI313" s="156">
        <f>IF(U313="nulová",N313,0)</f>
        <v>0</v>
      </c>
      <c r="BJ313" s="22" t="s">
        <v>80</v>
      </c>
      <c r="BK313" s="156">
        <f>ROUND(L313*K313,2)</f>
        <v>0</v>
      </c>
      <c r="BL313" s="22" t="s">
        <v>89</v>
      </c>
      <c r="BM313" s="22" t="s">
        <v>460</v>
      </c>
    </row>
    <row r="314" spans="2:65" s="1" customFormat="1" ht="25.5" customHeight="1">
      <c r="B314" s="123"/>
      <c r="C314" s="149" t="s">
        <v>461</v>
      </c>
      <c r="D314" s="149" t="s">
        <v>181</v>
      </c>
      <c r="E314" s="150" t="s">
        <v>462</v>
      </c>
      <c r="F314" s="239" t="s">
        <v>463</v>
      </c>
      <c r="G314" s="239"/>
      <c r="H314" s="239"/>
      <c r="I314" s="239"/>
      <c r="J314" s="151" t="s">
        <v>206</v>
      </c>
      <c r="K314" s="152">
        <v>85.33</v>
      </c>
      <c r="L314" s="266">
        <v>0</v>
      </c>
      <c r="M314" s="266"/>
      <c r="N314" s="266">
        <f>ROUND(L314*K314,2)</f>
        <v>0</v>
      </c>
      <c r="O314" s="266"/>
      <c r="P314" s="266"/>
      <c r="Q314" s="266"/>
      <c r="R314" s="125"/>
      <c r="T314" s="153" t="s">
        <v>5</v>
      </c>
      <c r="U314" s="44" t="s">
        <v>39</v>
      </c>
      <c r="V314" s="154">
        <v>0</v>
      </c>
      <c r="W314" s="154">
        <f>V314*K314</f>
        <v>0</v>
      </c>
      <c r="X314" s="154">
        <v>0</v>
      </c>
      <c r="Y314" s="154">
        <f>X314*K314</f>
        <v>0</v>
      </c>
      <c r="Z314" s="154">
        <v>0</v>
      </c>
      <c r="AA314" s="155">
        <f>Z314*K314</f>
        <v>0</v>
      </c>
      <c r="AR314" s="22" t="s">
        <v>89</v>
      </c>
      <c r="AT314" s="22" t="s">
        <v>181</v>
      </c>
      <c r="AU314" s="22" t="s">
        <v>83</v>
      </c>
      <c r="AY314" s="22" t="s">
        <v>180</v>
      </c>
      <c r="BE314" s="156">
        <f>IF(U314="základní",N314,0)</f>
        <v>0</v>
      </c>
      <c r="BF314" s="156">
        <f>IF(U314="snížená",N314,0)</f>
        <v>0</v>
      </c>
      <c r="BG314" s="156">
        <f>IF(U314="zákl. přenesená",N314,0)</f>
        <v>0</v>
      </c>
      <c r="BH314" s="156">
        <f>IF(U314="sníž. přenesená",N314,0)</f>
        <v>0</v>
      </c>
      <c r="BI314" s="156">
        <f>IF(U314="nulová",N314,0)</f>
        <v>0</v>
      </c>
      <c r="BJ314" s="22" t="s">
        <v>80</v>
      </c>
      <c r="BK314" s="156">
        <f>ROUND(L314*K314,2)</f>
        <v>0</v>
      </c>
      <c r="BL314" s="22" t="s">
        <v>89</v>
      </c>
      <c r="BM314" s="22" t="s">
        <v>464</v>
      </c>
    </row>
    <row r="315" spans="2:65" s="10" customFormat="1" ht="16.5" customHeight="1">
      <c r="B315" s="157"/>
      <c r="C315" s="158"/>
      <c r="D315" s="158"/>
      <c r="E315" s="159" t="s">
        <v>5</v>
      </c>
      <c r="F315" s="240" t="s">
        <v>465</v>
      </c>
      <c r="G315" s="241"/>
      <c r="H315" s="241"/>
      <c r="I315" s="241"/>
      <c r="J315" s="158"/>
      <c r="K315" s="160">
        <v>85.33</v>
      </c>
      <c r="L315" s="158"/>
      <c r="M315" s="158"/>
      <c r="N315" s="158"/>
      <c r="O315" s="158"/>
      <c r="P315" s="158"/>
      <c r="Q315" s="158"/>
      <c r="R315" s="161"/>
      <c r="T315" s="162"/>
      <c r="U315" s="158"/>
      <c r="V315" s="158"/>
      <c r="W315" s="158"/>
      <c r="X315" s="158"/>
      <c r="Y315" s="158"/>
      <c r="Z315" s="158"/>
      <c r="AA315" s="163"/>
      <c r="AT315" s="164" t="s">
        <v>193</v>
      </c>
      <c r="AU315" s="164" t="s">
        <v>83</v>
      </c>
      <c r="AV315" s="10" t="s">
        <v>83</v>
      </c>
      <c r="AW315" s="10" t="s">
        <v>32</v>
      </c>
      <c r="AX315" s="10" t="s">
        <v>80</v>
      </c>
      <c r="AY315" s="164" t="s">
        <v>180</v>
      </c>
    </row>
    <row r="316" spans="2:65" s="1" customFormat="1" ht="25.5" customHeight="1">
      <c r="B316" s="123"/>
      <c r="C316" s="149" t="s">
        <v>466</v>
      </c>
      <c r="D316" s="149" t="s">
        <v>181</v>
      </c>
      <c r="E316" s="150" t="s">
        <v>467</v>
      </c>
      <c r="F316" s="239" t="s">
        <v>468</v>
      </c>
      <c r="G316" s="239"/>
      <c r="H316" s="239"/>
      <c r="I316" s="239"/>
      <c r="J316" s="151" t="s">
        <v>206</v>
      </c>
      <c r="K316" s="152">
        <v>63.218000000000004</v>
      </c>
      <c r="L316" s="266">
        <v>0</v>
      </c>
      <c r="M316" s="266"/>
      <c r="N316" s="266">
        <f>ROUND(L316*K316,2)</f>
        <v>0</v>
      </c>
      <c r="O316" s="266"/>
      <c r="P316" s="266"/>
      <c r="Q316" s="266"/>
      <c r="R316" s="125"/>
      <c r="T316" s="153" t="s">
        <v>5</v>
      </c>
      <c r="U316" s="44" t="s">
        <v>39</v>
      </c>
      <c r="V316" s="154">
        <v>0</v>
      </c>
      <c r="W316" s="154">
        <f>V316*K316</f>
        <v>0</v>
      </c>
      <c r="X316" s="154">
        <v>0</v>
      </c>
      <c r="Y316" s="154">
        <f>X316*K316</f>
        <v>0</v>
      </c>
      <c r="Z316" s="154">
        <v>0</v>
      </c>
      <c r="AA316" s="155">
        <f>Z316*K316</f>
        <v>0</v>
      </c>
      <c r="AR316" s="22" t="s">
        <v>89</v>
      </c>
      <c r="AT316" s="22" t="s">
        <v>181</v>
      </c>
      <c r="AU316" s="22" t="s">
        <v>83</v>
      </c>
      <c r="AY316" s="22" t="s">
        <v>180</v>
      </c>
      <c r="BE316" s="156">
        <f>IF(U316="základní",N316,0)</f>
        <v>0</v>
      </c>
      <c r="BF316" s="156">
        <f>IF(U316="snížená",N316,0)</f>
        <v>0</v>
      </c>
      <c r="BG316" s="156">
        <f>IF(U316="zákl. přenesená",N316,0)</f>
        <v>0</v>
      </c>
      <c r="BH316" s="156">
        <f>IF(U316="sníž. přenesená",N316,0)</f>
        <v>0</v>
      </c>
      <c r="BI316" s="156">
        <f>IF(U316="nulová",N316,0)</f>
        <v>0</v>
      </c>
      <c r="BJ316" s="22" t="s">
        <v>80</v>
      </c>
      <c r="BK316" s="156">
        <f>ROUND(L316*K316,2)</f>
        <v>0</v>
      </c>
      <c r="BL316" s="22" t="s">
        <v>89</v>
      </c>
      <c r="BM316" s="22" t="s">
        <v>469</v>
      </c>
    </row>
    <row r="317" spans="2:65" s="10" customFormat="1" ht="16.5" customHeight="1">
      <c r="B317" s="157"/>
      <c r="C317" s="158"/>
      <c r="D317" s="158"/>
      <c r="E317" s="159" t="s">
        <v>5</v>
      </c>
      <c r="F317" s="240" t="s">
        <v>470</v>
      </c>
      <c r="G317" s="241"/>
      <c r="H317" s="241"/>
      <c r="I317" s="241"/>
      <c r="J317" s="158"/>
      <c r="K317" s="160">
        <v>0.93799999999999994</v>
      </c>
      <c r="L317" s="158"/>
      <c r="M317" s="158"/>
      <c r="N317" s="158"/>
      <c r="O317" s="158"/>
      <c r="P317" s="158"/>
      <c r="Q317" s="158"/>
      <c r="R317" s="161"/>
      <c r="T317" s="162"/>
      <c r="U317" s="158"/>
      <c r="V317" s="158"/>
      <c r="W317" s="158"/>
      <c r="X317" s="158"/>
      <c r="Y317" s="158"/>
      <c r="Z317" s="158"/>
      <c r="AA317" s="163"/>
      <c r="AT317" s="164" t="s">
        <v>193</v>
      </c>
      <c r="AU317" s="164" t="s">
        <v>83</v>
      </c>
      <c r="AV317" s="10" t="s">
        <v>83</v>
      </c>
      <c r="AW317" s="10" t="s">
        <v>32</v>
      </c>
      <c r="AX317" s="10" t="s">
        <v>74</v>
      </c>
      <c r="AY317" s="164" t="s">
        <v>180</v>
      </c>
    </row>
    <row r="318" spans="2:65" s="10" customFormat="1" ht="16.5" customHeight="1">
      <c r="B318" s="157"/>
      <c r="C318" s="158"/>
      <c r="D318" s="158"/>
      <c r="E318" s="159" t="s">
        <v>5</v>
      </c>
      <c r="F318" s="235" t="s">
        <v>471</v>
      </c>
      <c r="G318" s="236"/>
      <c r="H318" s="236"/>
      <c r="I318" s="236"/>
      <c r="J318" s="158"/>
      <c r="K318" s="160">
        <v>9.18</v>
      </c>
      <c r="L318" s="158"/>
      <c r="M318" s="158"/>
      <c r="N318" s="158"/>
      <c r="O318" s="158"/>
      <c r="P318" s="158"/>
      <c r="Q318" s="158"/>
      <c r="R318" s="161"/>
      <c r="T318" s="162"/>
      <c r="U318" s="158"/>
      <c r="V318" s="158"/>
      <c r="W318" s="158"/>
      <c r="X318" s="158"/>
      <c r="Y318" s="158"/>
      <c r="Z318" s="158"/>
      <c r="AA318" s="163"/>
      <c r="AT318" s="164" t="s">
        <v>193</v>
      </c>
      <c r="AU318" s="164" t="s">
        <v>83</v>
      </c>
      <c r="AV318" s="10" t="s">
        <v>83</v>
      </c>
      <c r="AW318" s="10" t="s">
        <v>32</v>
      </c>
      <c r="AX318" s="10" t="s">
        <v>74</v>
      </c>
      <c r="AY318" s="164" t="s">
        <v>180</v>
      </c>
    </row>
    <row r="319" spans="2:65" s="10" customFormat="1" ht="16.5" customHeight="1">
      <c r="B319" s="157"/>
      <c r="C319" s="158"/>
      <c r="D319" s="158"/>
      <c r="E319" s="159" t="s">
        <v>5</v>
      </c>
      <c r="F319" s="235" t="s">
        <v>472</v>
      </c>
      <c r="G319" s="236"/>
      <c r="H319" s="236"/>
      <c r="I319" s="236"/>
      <c r="J319" s="158"/>
      <c r="K319" s="160">
        <v>1.8</v>
      </c>
      <c r="L319" s="158"/>
      <c r="M319" s="158"/>
      <c r="N319" s="158"/>
      <c r="O319" s="158"/>
      <c r="P319" s="158"/>
      <c r="Q319" s="158"/>
      <c r="R319" s="161"/>
      <c r="T319" s="162"/>
      <c r="U319" s="158"/>
      <c r="V319" s="158"/>
      <c r="W319" s="158"/>
      <c r="X319" s="158"/>
      <c r="Y319" s="158"/>
      <c r="Z319" s="158"/>
      <c r="AA319" s="163"/>
      <c r="AT319" s="164" t="s">
        <v>193</v>
      </c>
      <c r="AU319" s="164" t="s">
        <v>83</v>
      </c>
      <c r="AV319" s="10" t="s">
        <v>83</v>
      </c>
      <c r="AW319" s="10" t="s">
        <v>32</v>
      </c>
      <c r="AX319" s="10" t="s">
        <v>74</v>
      </c>
      <c r="AY319" s="164" t="s">
        <v>180</v>
      </c>
    </row>
    <row r="320" spans="2:65" s="10" customFormat="1" ht="16.5" customHeight="1">
      <c r="B320" s="157"/>
      <c r="C320" s="158"/>
      <c r="D320" s="158"/>
      <c r="E320" s="159" t="s">
        <v>5</v>
      </c>
      <c r="F320" s="235" t="s">
        <v>473</v>
      </c>
      <c r="G320" s="236"/>
      <c r="H320" s="236"/>
      <c r="I320" s="236"/>
      <c r="J320" s="158"/>
      <c r="K320" s="160">
        <v>4.5</v>
      </c>
      <c r="L320" s="158"/>
      <c r="M320" s="158"/>
      <c r="N320" s="158"/>
      <c r="O320" s="158"/>
      <c r="P320" s="158"/>
      <c r="Q320" s="158"/>
      <c r="R320" s="161"/>
      <c r="T320" s="162"/>
      <c r="U320" s="158"/>
      <c r="V320" s="158"/>
      <c r="W320" s="158"/>
      <c r="X320" s="158"/>
      <c r="Y320" s="158"/>
      <c r="Z320" s="158"/>
      <c r="AA320" s="163"/>
      <c r="AT320" s="164" t="s">
        <v>193</v>
      </c>
      <c r="AU320" s="164" t="s">
        <v>83</v>
      </c>
      <c r="AV320" s="10" t="s">
        <v>83</v>
      </c>
      <c r="AW320" s="10" t="s">
        <v>32</v>
      </c>
      <c r="AX320" s="10" t="s">
        <v>74</v>
      </c>
      <c r="AY320" s="164" t="s">
        <v>180</v>
      </c>
    </row>
    <row r="321" spans="2:65" s="10" customFormat="1" ht="16.5" customHeight="1">
      <c r="B321" s="157"/>
      <c r="C321" s="158"/>
      <c r="D321" s="158"/>
      <c r="E321" s="159" t="s">
        <v>5</v>
      </c>
      <c r="F321" s="235" t="s">
        <v>474</v>
      </c>
      <c r="G321" s="236"/>
      <c r="H321" s="236"/>
      <c r="I321" s="236"/>
      <c r="J321" s="158"/>
      <c r="K321" s="160">
        <v>14.4</v>
      </c>
      <c r="L321" s="158"/>
      <c r="M321" s="158"/>
      <c r="N321" s="158"/>
      <c r="O321" s="158"/>
      <c r="P321" s="158"/>
      <c r="Q321" s="158"/>
      <c r="R321" s="161"/>
      <c r="T321" s="162"/>
      <c r="U321" s="158"/>
      <c r="V321" s="158"/>
      <c r="W321" s="158"/>
      <c r="X321" s="158"/>
      <c r="Y321" s="158"/>
      <c r="Z321" s="158"/>
      <c r="AA321" s="163"/>
      <c r="AT321" s="164" t="s">
        <v>193</v>
      </c>
      <c r="AU321" s="164" t="s">
        <v>83</v>
      </c>
      <c r="AV321" s="10" t="s">
        <v>83</v>
      </c>
      <c r="AW321" s="10" t="s">
        <v>32</v>
      </c>
      <c r="AX321" s="10" t="s">
        <v>74</v>
      </c>
      <c r="AY321" s="164" t="s">
        <v>180</v>
      </c>
    </row>
    <row r="322" spans="2:65" s="10" customFormat="1" ht="16.5" customHeight="1">
      <c r="B322" s="157"/>
      <c r="C322" s="158"/>
      <c r="D322" s="158"/>
      <c r="E322" s="159" t="s">
        <v>5</v>
      </c>
      <c r="F322" s="235" t="s">
        <v>404</v>
      </c>
      <c r="G322" s="236"/>
      <c r="H322" s="236"/>
      <c r="I322" s="236"/>
      <c r="J322" s="158"/>
      <c r="K322" s="160">
        <v>2.4</v>
      </c>
      <c r="L322" s="158"/>
      <c r="M322" s="158"/>
      <c r="N322" s="158"/>
      <c r="O322" s="158"/>
      <c r="P322" s="158"/>
      <c r="Q322" s="158"/>
      <c r="R322" s="161"/>
      <c r="T322" s="162"/>
      <c r="U322" s="158"/>
      <c r="V322" s="158"/>
      <c r="W322" s="158"/>
      <c r="X322" s="158"/>
      <c r="Y322" s="158"/>
      <c r="Z322" s="158"/>
      <c r="AA322" s="163"/>
      <c r="AT322" s="164" t="s">
        <v>193</v>
      </c>
      <c r="AU322" s="164" t="s">
        <v>83</v>
      </c>
      <c r="AV322" s="10" t="s">
        <v>83</v>
      </c>
      <c r="AW322" s="10" t="s">
        <v>32</v>
      </c>
      <c r="AX322" s="10" t="s">
        <v>74</v>
      </c>
      <c r="AY322" s="164" t="s">
        <v>180</v>
      </c>
    </row>
    <row r="323" spans="2:65" s="10" customFormat="1" ht="16.5" customHeight="1">
      <c r="B323" s="157"/>
      <c r="C323" s="158"/>
      <c r="D323" s="158"/>
      <c r="E323" s="159" t="s">
        <v>5</v>
      </c>
      <c r="F323" s="235" t="s">
        <v>475</v>
      </c>
      <c r="G323" s="236"/>
      <c r="H323" s="236"/>
      <c r="I323" s="236"/>
      <c r="J323" s="158"/>
      <c r="K323" s="160">
        <v>30</v>
      </c>
      <c r="L323" s="158"/>
      <c r="M323" s="158"/>
      <c r="N323" s="158"/>
      <c r="O323" s="158"/>
      <c r="P323" s="158"/>
      <c r="Q323" s="158"/>
      <c r="R323" s="161"/>
      <c r="T323" s="162"/>
      <c r="U323" s="158"/>
      <c r="V323" s="158"/>
      <c r="W323" s="158"/>
      <c r="X323" s="158"/>
      <c r="Y323" s="158"/>
      <c r="Z323" s="158"/>
      <c r="AA323" s="163"/>
      <c r="AT323" s="164" t="s">
        <v>193</v>
      </c>
      <c r="AU323" s="164" t="s">
        <v>83</v>
      </c>
      <c r="AV323" s="10" t="s">
        <v>83</v>
      </c>
      <c r="AW323" s="10" t="s">
        <v>32</v>
      </c>
      <c r="AX323" s="10" t="s">
        <v>74</v>
      </c>
      <c r="AY323" s="164" t="s">
        <v>180</v>
      </c>
    </row>
    <row r="324" spans="2:65" s="11" customFormat="1" ht="16.5" customHeight="1">
      <c r="B324" s="165"/>
      <c r="C324" s="166"/>
      <c r="D324" s="166"/>
      <c r="E324" s="167" t="s">
        <v>5</v>
      </c>
      <c r="F324" s="237" t="s">
        <v>214</v>
      </c>
      <c r="G324" s="238"/>
      <c r="H324" s="238"/>
      <c r="I324" s="238"/>
      <c r="J324" s="166"/>
      <c r="K324" s="168">
        <v>63.218000000000004</v>
      </c>
      <c r="L324" s="166"/>
      <c r="M324" s="166"/>
      <c r="N324" s="166"/>
      <c r="O324" s="166"/>
      <c r="P324" s="166"/>
      <c r="Q324" s="166"/>
      <c r="R324" s="169"/>
      <c r="T324" s="170"/>
      <c r="U324" s="166"/>
      <c r="V324" s="166"/>
      <c r="W324" s="166"/>
      <c r="X324" s="166"/>
      <c r="Y324" s="166"/>
      <c r="Z324" s="166"/>
      <c r="AA324" s="171"/>
      <c r="AT324" s="172" t="s">
        <v>193</v>
      </c>
      <c r="AU324" s="172" t="s">
        <v>83</v>
      </c>
      <c r="AV324" s="11" t="s">
        <v>89</v>
      </c>
      <c r="AW324" s="11" t="s">
        <v>32</v>
      </c>
      <c r="AX324" s="11" t="s">
        <v>80</v>
      </c>
      <c r="AY324" s="172" t="s">
        <v>180</v>
      </c>
    </row>
    <row r="325" spans="2:65" s="1" customFormat="1" ht="25.5" customHeight="1">
      <c r="B325" s="123"/>
      <c r="C325" s="149" t="s">
        <v>476</v>
      </c>
      <c r="D325" s="149" t="s">
        <v>181</v>
      </c>
      <c r="E325" s="150" t="s">
        <v>477</v>
      </c>
      <c r="F325" s="239" t="s">
        <v>478</v>
      </c>
      <c r="G325" s="239"/>
      <c r="H325" s="239"/>
      <c r="I325" s="239"/>
      <c r="J325" s="151" t="s">
        <v>206</v>
      </c>
      <c r="K325" s="152">
        <v>19.100000000000001</v>
      </c>
      <c r="L325" s="266">
        <v>0</v>
      </c>
      <c r="M325" s="266"/>
      <c r="N325" s="266">
        <f>ROUND(L325*K325,2)</f>
        <v>0</v>
      </c>
      <c r="O325" s="266"/>
      <c r="P325" s="266"/>
      <c r="Q325" s="266"/>
      <c r="R325" s="125"/>
      <c r="T325" s="153" t="s">
        <v>5</v>
      </c>
      <c r="U325" s="44" t="s">
        <v>39</v>
      </c>
      <c r="V325" s="154">
        <v>0</v>
      </c>
      <c r="W325" s="154">
        <f>V325*K325</f>
        <v>0</v>
      </c>
      <c r="X325" s="154">
        <v>0</v>
      </c>
      <c r="Y325" s="154">
        <f>X325*K325</f>
        <v>0</v>
      </c>
      <c r="Z325" s="154">
        <v>0</v>
      </c>
      <c r="AA325" s="155">
        <f>Z325*K325</f>
        <v>0</v>
      </c>
      <c r="AR325" s="22" t="s">
        <v>89</v>
      </c>
      <c r="AT325" s="22" t="s">
        <v>181</v>
      </c>
      <c r="AU325" s="22" t="s">
        <v>83</v>
      </c>
      <c r="AY325" s="22" t="s">
        <v>180</v>
      </c>
      <c r="BE325" s="156">
        <f>IF(U325="základní",N325,0)</f>
        <v>0</v>
      </c>
      <c r="BF325" s="156">
        <f>IF(U325="snížená",N325,0)</f>
        <v>0</v>
      </c>
      <c r="BG325" s="156">
        <f>IF(U325="zákl. přenesená",N325,0)</f>
        <v>0</v>
      </c>
      <c r="BH325" s="156">
        <f>IF(U325="sníž. přenesená",N325,0)</f>
        <v>0</v>
      </c>
      <c r="BI325" s="156">
        <f>IF(U325="nulová",N325,0)</f>
        <v>0</v>
      </c>
      <c r="BJ325" s="22" t="s">
        <v>80</v>
      </c>
      <c r="BK325" s="156">
        <f>ROUND(L325*K325,2)</f>
        <v>0</v>
      </c>
      <c r="BL325" s="22" t="s">
        <v>89</v>
      </c>
      <c r="BM325" s="22" t="s">
        <v>479</v>
      </c>
    </row>
    <row r="326" spans="2:65" s="10" customFormat="1" ht="16.5" customHeight="1">
      <c r="B326" s="157"/>
      <c r="C326" s="158"/>
      <c r="D326" s="158"/>
      <c r="E326" s="159" t="s">
        <v>5</v>
      </c>
      <c r="F326" s="240" t="s">
        <v>480</v>
      </c>
      <c r="G326" s="241"/>
      <c r="H326" s="241"/>
      <c r="I326" s="241"/>
      <c r="J326" s="158"/>
      <c r="K326" s="160">
        <v>19.100000000000001</v>
      </c>
      <c r="L326" s="158"/>
      <c r="M326" s="158"/>
      <c r="N326" s="158"/>
      <c r="O326" s="158"/>
      <c r="P326" s="158"/>
      <c r="Q326" s="158"/>
      <c r="R326" s="161"/>
      <c r="T326" s="162"/>
      <c r="U326" s="158"/>
      <c r="V326" s="158"/>
      <c r="W326" s="158"/>
      <c r="X326" s="158"/>
      <c r="Y326" s="158"/>
      <c r="Z326" s="158"/>
      <c r="AA326" s="163"/>
      <c r="AT326" s="164" t="s">
        <v>193</v>
      </c>
      <c r="AU326" s="164" t="s">
        <v>83</v>
      </c>
      <c r="AV326" s="10" t="s">
        <v>83</v>
      </c>
      <c r="AW326" s="10" t="s">
        <v>32</v>
      </c>
      <c r="AX326" s="10" t="s">
        <v>80</v>
      </c>
      <c r="AY326" s="164" t="s">
        <v>180</v>
      </c>
    </row>
    <row r="327" spans="2:65" s="1" customFormat="1" ht="16.5" customHeight="1">
      <c r="B327" s="123"/>
      <c r="C327" s="149" t="s">
        <v>481</v>
      </c>
      <c r="D327" s="149" t="s">
        <v>181</v>
      </c>
      <c r="E327" s="150" t="s">
        <v>482</v>
      </c>
      <c r="F327" s="239" t="s">
        <v>483</v>
      </c>
      <c r="G327" s="239"/>
      <c r="H327" s="239"/>
      <c r="I327" s="239"/>
      <c r="J327" s="151" t="s">
        <v>206</v>
      </c>
      <c r="K327" s="152">
        <v>8.0850000000000009</v>
      </c>
      <c r="L327" s="266">
        <v>0</v>
      </c>
      <c r="M327" s="266"/>
      <c r="N327" s="266">
        <f>ROUND(L327*K327,2)</f>
        <v>0</v>
      </c>
      <c r="O327" s="266"/>
      <c r="P327" s="266"/>
      <c r="Q327" s="266"/>
      <c r="R327" s="125"/>
      <c r="T327" s="153" t="s">
        <v>5</v>
      </c>
      <c r="U327" s="44" t="s">
        <v>39</v>
      </c>
      <c r="V327" s="154">
        <v>0</v>
      </c>
      <c r="W327" s="154">
        <f>V327*K327</f>
        <v>0</v>
      </c>
      <c r="X327" s="154">
        <v>0</v>
      </c>
      <c r="Y327" s="154">
        <f>X327*K327</f>
        <v>0</v>
      </c>
      <c r="Z327" s="154">
        <v>0</v>
      </c>
      <c r="AA327" s="155">
        <f>Z327*K327</f>
        <v>0</v>
      </c>
      <c r="AR327" s="22" t="s">
        <v>89</v>
      </c>
      <c r="AT327" s="22" t="s">
        <v>181</v>
      </c>
      <c r="AU327" s="22" t="s">
        <v>83</v>
      </c>
      <c r="AY327" s="22" t="s">
        <v>180</v>
      </c>
      <c r="BE327" s="156">
        <f>IF(U327="základní",N327,0)</f>
        <v>0</v>
      </c>
      <c r="BF327" s="156">
        <f>IF(U327="snížená",N327,0)</f>
        <v>0</v>
      </c>
      <c r="BG327" s="156">
        <f>IF(U327="zákl. přenesená",N327,0)</f>
        <v>0</v>
      </c>
      <c r="BH327" s="156">
        <f>IF(U327="sníž. přenesená",N327,0)</f>
        <v>0</v>
      </c>
      <c r="BI327" s="156">
        <f>IF(U327="nulová",N327,0)</f>
        <v>0</v>
      </c>
      <c r="BJ327" s="22" t="s">
        <v>80</v>
      </c>
      <c r="BK327" s="156">
        <f>ROUND(L327*K327,2)</f>
        <v>0</v>
      </c>
      <c r="BL327" s="22" t="s">
        <v>89</v>
      </c>
      <c r="BM327" s="22" t="s">
        <v>484</v>
      </c>
    </row>
    <row r="328" spans="2:65" s="10" customFormat="1" ht="16.5" customHeight="1">
      <c r="B328" s="157"/>
      <c r="C328" s="158"/>
      <c r="D328" s="158"/>
      <c r="E328" s="159" t="s">
        <v>5</v>
      </c>
      <c r="F328" s="240" t="s">
        <v>485</v>
      </c>
      <c r="G328" s="241"/>
      <c r="H328" s="241"/>
      <c r="I328" s="241"/>
      <c r="J328" s="158"/>
      <c r="K328" s="160">
        <v>8.0850000000000009</v>
      </c>
      <c r="L328" s="158"/>
      <c r="M328" s="158"/>
      <c r="N328" s="158"/>
      <c r="O328" s="158"/>
      <c r="P328" s="158"/>
      <c r="Q328" s="158"/>
      <c r="R328" s="161"/>
      <c r="T328" s="162"/>
      <c r="U328" s="158"/>
      <c r="V328" s="158"/>
      <c r="W328" s="158"/>
      <c r="X328" s="158"/>
      <c r="Y328" s="158"/>
      <c r="Z328" s="158"/>
      <c r="AA328" s="163"/>
      <c r="AT328" s="164" t="s">
        <v>193</v>
      </c>
      <c r="AU328" s="164" t="s">
        <v>83</v>
      </c>
      <c r="AV328" s="10" t="s">
        <v>83</v>
      </c>
      <c r="AW328" s="10" t="s">
        <v>32</v>
      </c>
      <c r="AX328" s="10" t="s">
        <v>80</v>
      </c>
      <c r="AY328" s="164" t="s">
        <v>180</v>
      </c>
    </row>
    <row r="329" spans="2:65" s="1" customFormat="1" ht="16.5" customHeight="1">
      <c r="B329" s="123"/>
      <c r="C329" s="149" t="s">
        <v>486</v>
      </c>
      <c r="D329" s="149" t="s">
        <v>181</v>
      </c>
      <c r="E329" s="150" t="s">
        <v>487</v>
      </c>
      <c r="F329" s="239" t="s">
        <v>488</v>
      </c>
      <c r="G329" s="239"/>
      <c r="H329" s="239"/>
      <c r="I329" s="239"/>
      <c r="J329" s="151" t="s">
        <v>206</v>
      </c>
      <c r="K329" s="152">
        <v>8.0850000000000009</v>
      </c>
      <c r="L329" s="266">
        <v>0</v>
      </c>
      <c r="M329" s="266"/>
      <c r="N329" s="266">
        <f>ROUND(L329*K329,2)</f>
        <v>0</v>
      </c>
      <c r="O329" s="266"/>
      <c r="P329" s="266"/>
      <c r="Q329" s="266"/>
      <c r="R329" s="125"/>
      <c r="T329" s="153" t="s">
        <v>5</v>
      </c>
      <c r="U329" s="44" t="s">
        <v>39</v>
      </c>
      <c r="V329" s="154">
        <v>0</v>
      </c>
      <c r="W329" s="154">
        <f>V329*K329</f>
        <v>0</v>
      </c>
      <c r="X329" s="154">
        <v>0</v>
      </c>
      <c r="Y329" s="154">
        <f>X329*K329</f>
        <v>0</v>
      </c>
      <c r="Z329" s="154">
        <v>0</v>
      </c>
      <c r="AA329" s="155">
        <f>Z329*K329</f>
        <v>0</v>
      </c>
      <c r="AR329" s="22" t="s">
        <v>89</v>
      </c>
      <c r="AT329" s="22" t="s">
        <v>181</v>
      </c>
      <c r="AU329" s="22" t="s">
        <v>83</v>
      </c>
      <c r="AY329" s="22" t="s">
        <v>180</v>
      </c>
      <c r="BE329" s="156">
        <f>IF(U329="základní",N329,0)</f>
        <v>0</v>
      </c>
      <c r="BF329" s="156">
        <f>IF(U329="snížená",N329,0)</f>
        <v>0</v>
      </c>
      <c r="BG329" s="156">
        <f>IF(U329="zákl. přenesená",N329,0)</f>
        <v>0</v>
      </c>
      <c r="BH329" s="156">
        <f>IF(U329="sníž. přenesená",N329,0)</f>
        <v>0</v>
      </c>
      <c r="BI329" s="156">
        <f>IF(U329="nulová",N329,0)</f>
        <v>0</v>
      </c>
      <c r="BJ329" s="22" t="s">
        <v>80</v>
      </c>
      <c r="BK329" s="156">
        <f>ROUND(L329*K329,2)</f>
        <v>0</v>
      </c>
      <c r="BL329" s="22" t="s">
        <v>89</v>
      </c>
      <c r="BM329" s="22" t="s">
        <v>489</v>
      </c>
    </row>
    <row r="330" spans="2:65" s="1" customFormat="1" ht="25.5" customHeight="1">
      <c r="B330" s="123"/>
      <c r="C330" s="149" t="s">
        <v>490</v>
      </c>
      <c r="D330" s="149" t="s">
        <v>181</v>
      </c>
      <c r="E330" s="150" t="s">
        <v>491</v>
      </c>
      <c r="F330" s="239" t="s">
        <v>492</v>
      </c>
      <c r="G330" s="239"/>
      <c r="H330" s="239"/>
      <c r="I330" s="239"/>
      <c r="J330" s="151" t="s">
        <v>206</v>
      </c>
      <c r="K330" s="152">
        <v>8.0850000000000009</v>
      </c>
      <c r="L330" s="266">
        <v>0</v>
      </c>
      <c r="M330" s="266"/>
      <c r="N330" s="266">
        <f>ROUND(L330*K330,2)</f>
        <v>0</v>
      </c>
      <c r="O330" s="266"/>
      <c r="P330" s="266"/>
      <c r="Q330" s="266"/>
      <c r="R330" s="125"/>
      <c r="T330" s="153" t="s">
        <v>5</v>
      </c>
      <c r="U330" s="44" t="s">
        <v>39</v>
      </c>
      <c r="V330" s="154">
        <v>0</v>
      </c>
      <c r="W330" s="154">
        <f>V330*K330</f>
        <v>0</v>
      </c>
      <c r="X330" s="154">
        <v>0</v>
      </c>
      <c r="Y330" s="154">
        <f>X330*K330</f>
        <v>0</v>
      </c>
      <c r="Z330" s="154">
        <v>0</v>
      </c>
      <c r="AA330" s="155">
        <f>Z330*K330</f>
        <v>0</v>
      </c>
      <c r="AR330" s="22" t="s">
        <v>89</v>
      </c>
      <c r="AT330" s="22" t="s">
        <v>181</v>
      </c>
      <c r="AU330" s="22" t="s">
        <v>83</v>
      </c>
      <c r="AY330" s="22" t="s">
        <v>180</v>
      </c>
      <c r="BE330" s="156">
        <f>IF(U330="základní",N330,0)</f>
        <v>0</v>
      </c>
      <c r="BF330" s="156">
        <f>IF(U330="snížená",N330,0)</f>
        <v>0</v>
      </c>
      <c r="BG330" s="156">
        <f>IF(U330="zákl. přenesená",N330,0)</f>
        <v>0</v>
      </c>
      <c r="BH330" s="156">
        <f>IF(U330="sníž. přenesená",N330,0)</f>
        <v>0</v>
      </c>
      <c r="BI330" s="156">
        <f>IF(U330="nulová",N330,0)</f>
        <v>0</v>
      </c>
      <c r="BJ330" s="22" t="s">
        <v>80</v>
      </c>
      <c r="BK330" s="156">
        <f>ROUND(L330*K330,2)</f>
        <v>0</v>
      </c>
      <c r="BL330" s="22" t="s">
        <v>89</v>
      </c>
      <c r="BM330" s="22" t="s">
        <v>493</v>
      </c>
    </row>
    <row r="331" spans="2:65" s="10" customFormat="1" ht="16.5" customHeight="1">
      <c r="B331" s="157"/>
      <c r="C331" s="158"/>
      <c r="D331" s="158"/>
      <c r="E331" s="159" t="s">
        <v>5</v>
      </c>
      <c r="F331" s="240" t="s">
        <v>494</v>
      </c>
      <c r="G331" s="241"/>
      <c r="H331" s="241"/>
      <c r="I331" s="241"/>
      <c r="J331" s="158"/>
      <c r="K331" s="160">
        <v>8.0850000000000009</v>
      </c>
      <c r="L331" s="158"/>
      <c r="M331" s="158"/>
      <c r="N331" s="158"/>
      <c r="O331" s="158"/>
      <c r="P331" s="158"/>
      <c r="Q331" s="158"/>
      <c r="R331" s="161"/>
      <c r="T331" s="162"/>
      <c r="U331" s="158"/>
      <c r="V331" s="158"/>
      <c r="W331" s="158"/>
      <c r="X331" s="158"/>
      <c r="Y331" s="158"/>
      <c r="Z331" s="158"/>
      <c r="AA331" s="163"/>
      <c r="AT331" s="164" t="s">
        <v>193</v>
      </c>
      <c r="AU331" s="164" t="s">
        <v>83</v>
      </c>
      <c r="AV331" s="10" t="s">
        <v>83</v>
      </c>
      <c r="AW331" s="10" t="s">
        <v>32</v>
      </c>
      <c r="AX331" s="10" t="s">
        <v>80</v>
      </c>
      <c r="AY331" s="164" t="s">
        <v>180</v>
      </c>
    </row>
    <row r="332" spans="2:65" s="1" customFormat="1" ht="38.25" customHeight="1">
      <c r="B332" s="123"/>
      <c r="C332" s="149" t="s">
        <v>495</v>
      </c>
      <c r="D332" s="149" t="s">
        <v>181</v>
      </c>
      <c r="E332" s="150" t="s">
        <v>496</v>
      </c>
      <c r="F332" s="239" t="s">
        <v>497</v>
      </c>
      <c r="G332" s="239"/>
      <c r="H332" s="239"/>
      <c r="I332" s="239"/>
      <c r="J332" s="151" t="s">
        <v>206</v>
      </c>
      <c r="K332" s="152">
        <v>96.393000000000001</v>
      </c>
      <c r="L332" s="266">
        <v>0</v>
      </c>
      <c r="M332" s="266"/>
      <c r="N332" s="266">
        <f>ROUND(L332*K332,2)</f>
        <v>0</v>
      </c>
      <c r="O332" s="266"/>
      <c r="P332" s="266"/>
      <c r="Q332" s="266"/>
      <c r="R332" s="125"/>
      <c r="T332" s="153" t="s">
        <v>5</v>
      </c>
      <c r="U332" s="44" t="s">
        <v>39</v>
      </c>
      <c r="V332" s="154">
        <v>0</v>
      </c>
      <c r="W332" s="154">
        <f>V332*K332</f>
        <v>0</v>
      </c>
      <c r="X332" s="154">
        <v>0</v>
      </c>
      <c r="Y332" s="154">
        <f>X332*K332</f>
        <v>0</v>
      </c>
      <c r="Z332" s="154">
        <v>0</v>
      </c>
      <c r="AA332" s="155">
        <f>Z332*K332</f>
        <v>0</v>
      </c>
      <c r="AR332" s="22" t="s">
        <v>89</v>
      </c>
      <c r="AT332" s="22" t="s">
        <v>181</v>
      </c>
      <c r="AU332" s="22" t="s">
        <v>83</v>
      </c>
      <c r="AY332" s="22" t="s">
        <v>180</v>
      </c>
      <c r="BE332" s="156">
        <f>IF(U332="základní",N332,0)</f>
        <v>0</v>
      </c>
      <c r="BF332" s="156">
        <f>IF(U332="snížená",N332,0)</f>
        <v>0</v>
      </c>
      <c r="BG332" s="156">
        <f>IF(U332="zákl. přenesená",N332,0)</f>
        <v>0</v>
      </c>
      <c r="BH332" s="156">
        <f>IF(U332="sníž. přenesená",N332,0)</f>
        <v>0</v>
      </c>
      <c r="BI332" s="156">
        <f>IF(U332="nulová",N332,0)</f>
        <v>0</v>
      </c>
      <c r="BJ332" s="22" t="s">
        <v>80</v>
      </c>
      <c r="BK332" s="156">
        <f>ROUND(L332*K332,2)</f>
        <v>0</v>
      </c>
      <c r="BL332" s="22" t="s">
        <v>89</v>
      </c>
      <c r="BM332" s="22" t="s">
        <v>498</v>
      </c>
    </row>
    <row r="333" spans="2:65" s="12" customFormat="1" ht="16.5" customHeight="1">
      <c r="B333" s="173"/>
      <c r="C333" s="174"/>
      <c r="D333" s="174"/>
      <c r="E333" s="175" t="s">
        <v>5</v>
      </c>
      <c r="F333" s="243" t="s">
        <v>389</v>
      </c>
      <c r="G333" s="244"/>
      <c r="H333" s="244"/>
      <c r="I333" s="244"/>
      <c r="J333" s="174"/>
      <c r="K333" s="175" t="s">
        <v>5</v>
      </c>
      <c r="L333" s="174"/>
      <c r="M333" s="174"/>
      <c r="N333" s="174"/>
      <c r="O333" s="174"/>
      <c r="P333" s="174"/>
      <c r="Q333" s="174"/>
      <c r="R333" s="176"/>
      <c r="T333" s="177"/>
      <c r="U333" s="174"/>
      <c r="V333" s="174"/>
      <c r="W333" s="174"/>
      <c r="X333" s="174"/>
      <c r="Y333" s="174"/>
      <c r="Z333" s="174"/>
      <c r="AA333" s="178"/>
      <c r="AT333" s="179" t="s">
        <v>193</v>
      </c>
      <c r="AU333" s="179" t="s">
        <v>83</v>
      </c>
      <c r="AV333" s="12" t="s">
        <v>80</v>
      </c>
      <c r="AW333" s="12" t="s">
        <v>32</v>
      </c>
      <c r="AX333" s="12" t="s">
        <v>74</v>
      </c>
      <c r="AY333" s="179" t="s">
        <v>180</v>
      </c>
    </row>
    <row r="334" spans="2:65" s="10" customFormat="1" ht="16.5" customHeight="1">
      <c r="B334" s="157"/>
      <c r="C334" s="158"/>
      <c r="D334" s="158"/>
      <c r="E334" s="159" t="s">
        <v>5</v>
      </c>
      <c r="F334" s="235" t="s">
        <v>499</v>
      </c>
      <c r="G334" s="236"/>
      <c r="H334" s="236"/>
      <c r="I334" s="236"/>
      <c r="J334" s="158"/>
      <c r="K334" s="160">
        <v>66.707999999999998</v>
      </c>
      <c r="L334" s="158"/>
      <c r="M334" s="158"/>
      <c r="N334" s="158"/>
      <c r="O334" s="158"/>
      <c r="P334" s="158"/>
      <c r="Q334" s="158"/>
      <c r="R334" s="161"/>
      <c r="T334" s="162"/>
      <c r="U334" s="158"/>
      <c r="V334" s="158"/>
      <c r="W334" s="158"/>
      <c r="X334" s="158"/>
      <c r="Y334" s="158"/>
      <c r="Z334" s="158"/>
      <c r="AA334" s="163"/>
      <c r="AT334" s="164" t="s">
        <v>193</v>
      </c>
      <c r="AU334" s="164" t="s">
        <v>83</v>
      </c>
      <c r="AV334" s="10" t="s">
        <v>83</v>
      </c>
      <c r="AW334" s="10" t="s">
        <v>32</v>
      </c>
      <c r="AX334" s="10" t="s">
        <v>74</v>
      </c>
      <c r="AY334" s="164" t="s">
        <v>180</v>
      </c>
    </row>
    <row r="335" spans="2:65" s="10" customFormat="1" ht="16.5" customHeight="1">
      <c r="B335" s="157"/>
      <c r="C335" s="158"/>
      <c r="D335" s="158"/>
      <c r="E335" s="159" t="s">
        <v>5</v>
      </c>
      <c r="F335" s="235" t="s">
        <v>500</v>
      </c>
      <c r="G335" s="236"/>
      <c r="H335" s="236"/>
      <c r="I335" s="236"/>
      <c r="J335" s="158"/>
      <c r="K335" s="160">
        <v>15.585000000000001</v>
      </c>
      <c r="L335" s="158"/>
      <c r="M335" s="158"/>
      <c r="N335" s="158"/>
      <c r="O335" s="158"/>
      <c r="P335" s="158"/>
      <c r="Q335" s="158"/>
      <c r="R335" s="161"/>
      <c r="T335" s="162"/>
      <c r="U335" s="158"/>
      <c r="V335" s="158"/>
      <c r="W335" s="158"/>
      <c r="X335" s="158"/>
      <c r="Y335" s="158"/>
      <c r="Z335" s="158"/>
      <c r="AA335" s="163"/>
      <c r="AT335" s="164" t="s">
        <v>193</v>
      </c>
      <c r="AU335" s="164" t="s">
        <v>83</v>
      </c>
      <c r="AV335" s="10" t="s">
        <v>83</v>
      </c>
      <c r="AW335" s="10" t="s">
        <v>32</v>
      </c>
      <c r="AX335" s="10" t="s">
        <v>74</v>
      </c>
      <c r="AY335" s="164" t="s">
        <v>180</v>
      </c>
    </row>
    <row r="336" spans="2:65" s="12" customFormat="1" ht="16.5" customHeight="1">
      <c r="B336" s="173"/>
      <c r="C336" s="174"/>
      <c r="D336" s="174"/>
      <c r="E336" s="175" t="s">
        <v>5</v>
      </c>
      <c r="F336" s="245" t="s">
        <v>256</v>
      </c>
      <c r="G336" s="246"/>
      <c r="H336" s="246"/>
      <c r="I336" s="246"/>
      <c r="J336" s="174"/>
      <c r="K336" s="175" t="s">
        <v>5</v>
      </c>
      <c r="L336" s="174"/>
      <c r="M336" s="174"/>
      <c r="N336" s="174"/>
      <c r="O336" s="174"/>
      <c r="P336" s="174"/>
      <c r="Q336" s="174"/>
      <c r="R336" s="176"/>
      <c r="T336" s="177"/>
      <c r="U336" s="174"/>
      <c r="V336" s="174"/>
      <c r="W336" s="174"/>
      <c r="X336" s="174"/>
      <c r="Y336" s="174"/>
      <c r="Z336" s="174"/>
      <c r="AA336" s="178"/>
      <c r="AT336" s="179" t="s">
        <v>193</v>
      </c>
      <c r="AU336" s="179" t="s">
        <v>83</v>
      </c>
      <c r="AV336" s="12" t="s">
        <v>80</v>
      </c>
      <c r="AW336" s="12" t="s">
        <v>32</v>
      </c>
      <c r="AX336" s="12" t="s">
        <v>74</v>
      </c>
      <c r="AY336" s="179" t="s">
        <v>180</v>
      </c>
    </row>
    <row r="337" spans="2:65" s="10" customFormat="1" ht="16.5" customHeight="1">
      <c r="B337" s="157"/>
      <c r="C337" s="158"/>
      <c r="D337" s="158"/>
      <c r="E337" s="159" t="s">
        <v>5</v>
      </c>
      <c r="F337" s="235" t="s">
        <v>501</v>
      </c>
      <c r="G337" s="236"/>
      <c r="H337" s="236"/>
      <c r="I337" s="236"/>
      <c r="J337" s="158"/>
      <c r="K337" s="160">
        <v>14.1</v>
      </c>
      <c r="L337" s="158"/>
      <c r="M337" s="158"/>
      <c r="N337" s="158"/>
      <c r="O337" s="158"/>
      <c r="P337" s="158"/>
      <c r="Q337" s="158"/>
      <c r="R337" s="161"/>
      <c r="T337" s="162"/>
      <c r="U337" s="158"/>
      <c r="V337" s="158"/>
      <c r="W337" s="158"/>
      <c r="X337" s="158"/>
      <c r="Y337" s="158"/>
      <c r="Z337" s="158"/>
      <c r="AA337" s="163"/>
      <c r="AT337" s="164" t="s">
        <v>193</v>
      </c>
      <c r="AU337" s="164" t="s">
        <v>83</v>
      </c>
      <c r="AV337" s="10" t="s">
        <v>83</v>
      </c>
      <c r="AW337" s="10" t="s">
        <v>32</v>
      </c>
      <c r="AX337" s="10" t="s">
        <v>74</v>
      </c>
      <c r="AY337" s="164" t="s">
        <v>180</v>
      </c>
    </row>
    <row r="338" spans="2:65" s="11" customFormat="1" ht="16.5" customHeight="1">
      <c r="B338" s="165"/>
      <c r="C338" s="166"/>
      <c r="D338" s="166"/>
      <c r="E338" s="167" t="s">
        <v>5</v>
      </c>
      <c r="F338" s="237" t="s">
        <v>214</v>
      </c>
      <c r="G338" s="238"/>
      <c r="H338" s="238"/>
      <c r="I338" s="238"/>
      <c r="J338" s="166"/>
      <c r="K338" s="168">
        <v>96.393000000000001</v>
      </c>
      <c r="L338" s="166"/>
      <c r="M338" s="166"/>
      <c r="N338" s="166"/>
      <c r="O338" s="166"/>
      <c r="P338" s="166"/>
      <c r="Q338" s="166"/>
      <c r="R338" s="169"/>
      <c r="T338" s="170"/>
      <c r="U338" s="166"/>
      <c r="V338" s="166"/>
      <c r="W338" s="166"/>
      <c r="X338" s="166"/>
      <c r="Y338" s="166"/>
      <c r="Z338" s="166"/>
      <c r="AA338" s="171"/>
      <c r="AT338" s="172" t="s">
        <v>193</v>
      </c>
      <c r="AU338" s="172" t="s">
        <v>83</v>
      </c>
      <c r="AV338" s="11" t="s">
        <v>89</v>
      </c>
      <c r="AW338" s="11" t="s">
        <v>32</v>
      </c>
      <c r="AX338" s="11" t="s">
        <v>80</v>
      </c>
      <c r="AY338" s="172" t="s">
        <v>180</v>
      </c>
    </row>
    <row r="339" spans="2:65" s="1" customFormat="1" ht="16.5" customHeight="1">
      <c r="B339" s="123"/>
      <c r="C339" s="149" t="s">
        <v>502</v>
      </c>
      <c r="D339" s="149" t="s">
        <v>181</v>
      </c>
      <c r="E339" s="150" t="s">
        <v>503</v>
      </c>
      <c r="F339" s="239" t="s">
        <v>504</v>
      </c>
      <c r="G339" s="239"/>
      <c r="H339" s="239"/>
      <c r="I339" s="239"/>
      <c r="J339" s="151" t="s">
        <v>505</v>
      </c>
      <c r="K339" s="152">
        <v>1</v>
      </c>
      <c r="L339" s="266">
        <v>0</v>
      </c>
      <c r="M339" s="266"/>
      <c r="N339" s="266">
        <f t="shared" ref="N339:N344" si="20">ROUND(L339*K339,2)</f>
        <v>0</v>
      </c>
      <c r="O339" s="266"/>
      <c r="P339" s="266"/>
      <c r="Q339" s="266"/>
      <c r="R339" s="125"/>
      <c r="T339" s="153" t="s">
        <v>5</v>
      </c>
      <c r="U339" s="44" t="s">
        <v>39</v>
      </c>
      <c r="V339" s="154">
        <v>0</v>
      </c>
      <c r="W339" s="154">
        <f t="shared" ref="W339:W344" si="21">V339*K339</f>
        <v>0</v>
      </c>
      <c r="X339" s="154">
        <v>0</v>
      </c>
      <c r="Y339" s="154">
        <f t="shared" ref="Y339:Y344" si="22">X339*K339</f>
        <v>0</v>
      </c>
      <c r="Z339" s="154">
        <v>0</v>
      </c>
      <c r="AA339" s="155">
        <f t="shared" ref="AA339:AA344" si="23">Z339*K339</f>
        <v>0</v>
      </c>
      <c r="AR339" s="22" t="s">
        <v>89</v>
      </c>
      <c r="AT339" s="22" t="s">
        <v>181</v>
      </c>
      <c r="AU339" s="22" t="s">
        <v>83</v>
      </c>
      <c r="AY339" s="22" t="s">
        <v>180</v>
      </c>
      <c r="BE339" s="156">
        <f t="shared" ref="BE339:BE344" si="24">IF(U339="základní",N339,0)</f>
        <v>0</v>
      </c>
      <c r="BF339" s="156">
        <f t="shared" ref="BF339:BF344" si="25">IF(U339="snížená",N339,0)</f>
        <v>0</v>
      </c>
      <c r="BG339" s="156">
        <f t="shared" ref="BG339:BG344" si="26">IF(U339="zákl. přenesená",N339,0)</f>
        <v>0</v>
      </c>
      <c r="BH339" s="156">
        <f t="shared" ref="BH339:BH344" si="27">IF(U339="sníž. přenesená",N339,0)</f>
        <v>0</v>
      </c>
      <c r="BI339" s="156">
        <f t="shared" ref="BI339:BI344" si="28">IF(U339="nulová",N339,0)</f>
        <v>0</v>
      </c>
      <c r="BJ339" s="22" t="s">
        <v>80</v>
      </c>
      <c r="BK339" s="156">
        <f t="shared" ref="BK339:BK344" si="29">ROUND(L339*K339,2)</f>
        <v>0</v>
      </c>
      <c r="BL339" s="22" t="s">
        <v>89</v>
      </c>
      <c r="BM339" s="22" t="s">
        <v>506</v>
      </c>
    </row>
    <row r="340" spans="2:65" s="1" customFormat="1" ht="25.5" customHeight="1">
      <c r="B340" s="123"/>
      <c r="C340" s="149" t="s">
        <v>507</v>
      </c>
      <c r="D340" s="149" t="s">
        <v>181</v>
      </c>
      <c r="E340" s="150" t="s">
        <v>508</v>
      </c>
      <c r="F340" s="239" t="s">
        <v>509</v>
      </c>
      <c r="G340" s="239"/>
      <c r="H340" s="239"/>
      <c r="I340" s="239"/>
      <c r="J340" s="151" t="s">
        <v>242</v>
      </c>
      <c r="K340" s="152">
        <v>1</v>
      </c>
      <c r="L340" s="266">
        <v>0</v>
      </c>
      <c r="M340" s="266"/>
      <c r="N340" s="266">
        <f t="shared" si="20"/>
        <v>0</v>
      </c>
      <c r="O340" s="266"/>
      <c r="P340" s="266"/>
      <c r="Q340" s="266"/>
      <c r="R340" s="125"/>
      <c r="T340" s="153" t="s">
        <v>5</v>
      </c>
      <c r="U340" s="44" t="s">
        <v>39</v>
      </c>
      <c r="V340" s="154">
        <v>0</v>
      </c>
      <c r="W340" s="154">
        <f t="shared" si="21"/>
        <v>0</v>
      </c>
      <c r="X340" s="154">
        <v>0</v>
      </c>
      <c r="Y340" s="154">
        <f t="shared" si="22"/>
        <v>0</v>
      </c>
      <c r="Z340" s="154">
        <v>0</v>
      </c>
      <c r="AA340" s="155">
        <f t="shared" si="23"/>
        <v>0</v>
      </c>
      <c r="AR340" s="22" t="s">
        <v>89</v>
      </c>
      <c r="AT340" s="22" t="s">
        <v>181</v>
      </c>
      <c r="AU340" s="22" t="s">
        <v>83</v>
      </c>
      <c r="AY340" s="22" t="s">
        <v>180</v>
      </c>
      <c r="BE340" s="156">
        <f t="shared" si="24"/>
        <v>0</v>
      </c>
      <c r="BF340" s="156">
        <f t="shared" si="25"/>
        <v>0</v>
      </c>
      <c r="BG340" s="156">
        <f t="shared" si="26"/>
        <v>0</v>
      </c>
      <c r="BH340" s="156">
        <f t="shared" si="27"/>
        <v>0</v>
      </c>
      <c r="BI340" s="156">
        <f t="shared" si="28"/>
        <v>0</v>
      </c>
      <c r="BJ340" s="22" t="s">
        <v>80</v>
      </c>
      <c r="BK340" s="156">
        <f t="shared" si="29"/>
        <v>0</v>
      </c>
      <c r="BL340" s="22" t="s">
        <v>89</v>
      </c>
      <c r="BM340" s="22" t="s">
        <v>510</v>
      </c>
    </row>
    <row r="341" spans="2:65" s="1" customFormat="1" ht="25.5" customHeight="1">
      <c r="B341" s="123"/>
      <c r="C341" s="180" t="s">
        <v>511</v>
      </c>
      <c r="D341" s="180" t="s">
        <v>279</v>
      </c>
      <c r="E341" s="181" t="s">
        <v>512</v>
      </c>
      <c r="F341" s="242" t="s">
        <v>513</v>
      </c>
      <c r="G341" s="242"/>
      <c r="H341" s="242"/>
      <c r="I341" s="242"/>
      <c r="J341" s="182" t="s">
        <v>242</v>
      </c>
      <c r="K341" s="183">
        <v>1</v>
      </c>
      <c r="L341" s="271">
        <v>0</v>
      </c>
      <c r="M341" s="271"/>
      <c r="N341" s="271">
        <f t="shared" si="20"/>
        <v>0</v>
      </c>
      <c r="O341" s="266"/>
      <c r="P341" s="266"/>
      <c r="Q341" s="266"/>
      <c r="R341" s="125"/>
      <c r="T341" s="153" t="s">
        <v>5</v>
      </c>
      <c r="U341" s="44" t="s">
        <v>39</v>
      </c>
      <c r="V341" s="154">
        <v>0</v>
      </c>
      <c r="W341" s="154">
        <f t="shared" si="21"/>
        <v>0</v>
      </c>
      <c r="X341" s="154">
        <v>0</v>
      </c>
      <c r="Y341" s="154">
        <f t="shared" si="22"/>
        <v>0</v>
      </c>
      <c r="Z341" s="154">
        <v>0</v>
      </c>
      <c r="AA341" s="155">
        <f t="shared" si="23"/>
        <v>0</v>
      </c>
      <c r="AR341" s="22" t="s">
        <v>219</v>
      </c>
      <c r="AT341" s="22" t="s">
        <v>279</v>
      </c>
      <c r="AU341" s="22" t="s">
        <v>83</v>
      </c>
      <c r="AY341" s="22" t="s">
        <v>180</v>
      </c>
      <c r="BE341" s="156">
        <f t="shared" si="24"/>
        <v>0</v>
      </c>
      <c r="BF341" s="156">
        <f t="shared" si="25"/>
        <v>0</v>
      </c>
      <c r="BG341" s="156">
        <f t="shared" si="26"/>
        <v>0</v>
      </c>
      <c r="BH341" s="156">
        <f t="shared" si="27"/>
        <v>0</v>
      </c>
      <c r="BI341" s="156">
        <f t="shared" si="28"/>
        <v>0</v>
      </c>
      <c r="BJ341" s="22" t="s">
        <v>80</v>
      </c>
      <c r="BK341" s="156">
        <f t="shared" si="29"/>
        <v>0</v>
      </c>
      <c r="BL341" s="22" t="s">
        <v>89</v>
      </c>
      <c r="BM341" s="22" t="s">
        <v>514</v>
      </c>
    </row>
    <row r="342" spans="2:65" s="1" customFormat="1" ht="25.5" customHeight="1">
      <c r="B342" s="123"/>
      <c r="C342" s="180" t="s">
        <v>515</v>
      </c>
      <c r="D342" s="180" t="s">
        <v>279</v>
      </c>
      <c r="E342" s="181" t="s">
        <v>516</v>
      </c>
      <c r="F342" s="242" t="s">
        <v>517</v>
      </c>
      <c r="G342" s="242"/>
      <c r="H342" s="242"/>
      <c r="I342" s="242"/>
      <c r="J342" s="182" t="s">
        <v>242</v>
      </c>
      <c r="K342" s="183">
        <v>9</v>
      </c>
      <c r="L342" s="271">
        <v>0</v>
      </c>
      <c r="M342" s="271"/>
      <c r="N342" s="271">
        <f t="shared" si="20"/>
        <v>0</v>
      </c>
      <c r="O342" s="266"/>
      <c r="P342" s="266"/>
      <c r="Q342" s="266"/>
      <c r="R342" s="125"/>
      <c r="T342" s="153" t="s">
        <v>5</v>
      </c>
      <c r="U342" s="44" t="s">
        <v>39</v>
      </c>
      <c r="V342" s="154">
        <v>0</v>
      </c>
      <c r="W342" s="154">
        <f t="shared" si="21"/>
        <v>0</v>
      </c>
      <c r="X342" s="154">
        <v>0</v>
      </c>
      <c r="Y342" s="154">
        <f t="shared" si="22"/>
        <v>0</v>
      </c>
      <c r="Z342" s="154">
        <v>0</v>
      </c>
      <c r="AA342" s="155">
        <f t="shared" si="23"/>
        <v>0</v>
      </c>
      <c r="AR342" s="22" t="s">
        <v>219</v>
      </c>
      <c r="AT342" s="22" t="s">
        <v>279</v>
      </c>
      <c r="AU342" s="22" t="s">
        <v>83</v>
      </c>
      <c r="AY342" s="22" t="s">
        <v>180</v>
      </c>
      <c r="BE342" s="156">
        <f t="shared" si="24"/>
        <v>0</v>
      </c>
      <c r="BF342" s="156">
        <f t="shared" si="25"/>
        <v>0</v>
      </c>
      <c r="BG342" s="156">
        <f t="shared" si="26"/>
        <v>0</v>
      </c>
      <c r="BH342" s="156">
        <f t="shared" si="27"/>
        <v>0</v>
      </c>
      <c r="BI342" s="156">
        <f t="shared" si="28"/>
        <v>0</v>
      </c>
      <c r="BJ342" s="22" t="s">
        <v>80</v>
      </c>
      <c r="BK342" s="156">
        <f t="shared" si="29"/>
        <v>0</v>
      </c>
      <c r="BL342" s="22" t="s">
        <v>89</v>
      </c>
      <c r="BM342" s="22" t="s">
        <v>518</v>
      </c>
    </row>
    <row r="343" spans="2:65" s="1" customFormat="1" ht="25.5" customHeight="1">
      <c r="B343" s="123"/>
      <c r="C343" s="180" t="s">
        <v>519</v>
      </c>
      <c r="D343" s="180" t="s">
        <v>279</v>
      </c>
      <c r="E343" s="181" t="s">
        <v>520</v>
      </c>
      <c r="F343" s="242" t="s">
        <v>521</v>
      </c>
      <c r="G343" s="242"/>
      <c r="H343" s="242"/>
      <c r="I343" s="242"/>
      <c r="J343" s="182" t="s">
        <v>242</v>
      </c>
      <c r="K343" s="183">
        <v>2</v>
      </c>
      <c r="L343" s="271">
        <v>0</v>
      </c>
      <c r="M343" s="271"/>
      <c r="N343" s="271">
        <f t="shared" si="20"/>
        <v>0</v>
      </c>
      <c r="O343" s="266"/>
      <c r="P343" s="266"/>
      <c r="Q343" s="266"/>
      <c r="R343" s="125"/>
      <c r="T343" s="153" t="s">
        <v>5</v>
      </c>
      <c r="U343" s="44" t="s">
        <v>39</v>
      </c>
      <c r="V343" s="154">
        <v>0</v>
      </c>
      <c r="W343" s="154">
        <f t="shared" si="21"/>
        <v>0</v>
      </c>
      <c r="X343" s="154">
        <v>0</v>
      </c>
      <c r="Y343" s="154">
        <f t="shared" si="22"/>
        <v>0</v>
      </c>
      <c r="Z343" s="154">
        <v>0</v>
      </c>
      <c r="AA343" s="155">
        <f t="shared" si="23"/>
        <v>0</v>
      </c>
      <c r="AR343" s="22" t="s">
        <v>219</v>
      </c>
      <c r="AT343" s="22" t="s">
        <v>279</v>
      </c>
      <c r="AU343" s="22" t="s">
        <v>83</v>
      </c>
      <c r="AY343" s="22" t="s">
        <v>180</v>
      </c>
      <c r="BE343" s="156">
        <f t="shared" si="24"/>
        <v>0</v>
      </c>
      <c r="BF343" s="156">
        <f t="shared" si="25"/>
        <v>0</v>
      </c>
      <c r="BG343" s="156">
        <f t="shared" si="26"/>
        <v>0</v>
      </c>
      <c r="BH343" s="156">
        <f t="shared" si="27"/>
        <v>0</v>
      </c>
      <c r="BI343" s="156">
        <f t="shared" si="28"/>
        <v>0</v>
      </c>
      <c r="BJ343" s="22" t="s">
        <v>80</v>
      </c>
      <c r="BK343" s="156">
        <f t="shared" si="29"/>
        <v>0</v>
      </c>
      <c r="BL343" s="22" t="s">
        <v>89</v>
      </c>
      <c r="BM343" s="22" t="s">
        <v>522</v>
      </c>
    </row>
    <row r="344" spans="2:65" s="1" customFormat="1" ht="25.5" customHeight="1">
      <c r="B344" s="123"/>
      <c r="C344" s="149" t="s">
        <v>523</v>
      </c>
      <c r="D344" s="149" t="s">
        <v>181</v>
      </c>
      <c r="E344" s="150" t="s">
        <v>524</v>
      </c>
      <c r="F344" s="239" t="s">
        <v>525</v>
      </c>
      <c r="G344" s="239"/>
      <c r="H344" s="239"/>
      <c r="I344" s="239"/>
      <c r="J344" s="151" t="s">
        <v>242</v>
      </c>
      <c r="K344" s="152">
        <v>12</v>
      </c>
      <c r="L344" s="266">
        <v>0</v>
      </c>
      <c r="M344" s="266"/>
      <c r="N344" s="266">
        <f t="shared" si="20"/>
        <v>0</v>
      </c>
      <c r="O344" s="266"/>
      <c r="P344" s="266"/>
      <c r="Q344" s="266"/>
      <c r="R344" s="125"/>
      <c r="T344" s="153" t="s">
        <v>5</v>
      </c>
      <c r="U344" s="44" t="s">
        <v>39</v>
      </c>
      <c r="V344" s="154">
        <v>0</v>
      </c>
      <c r="W344" s="154">
        <f t="shared" si="21"/>
        <v>0</v>
      </c>
      <c r="X344" s="154">
        <v>0</v>
      </c>
      <c r="Y344" s="154">
        <f t="shared" si="22"/>
        <v>0</v>
      </c>
      <c r="Z344" s="154">
        <v>0</v>
      </c>
      <c r="AA344" s="155">
        <f t="shared" si="23"/>
        <v>0</v>
      </c>
      <c r="AR344" s="22" t="s">
        <v>89</v>
      </c>
      <c r="AT344" s="22" t="s">
        <v>181</v>
      </c>
      <c r="AU344" s="22" t="s">
        <v>83</v>
      </c>
      <c r="AY344" s="22" t="s">
        <v>180</v>
      </c>
      <c r="BE344" s="156">
        <f t="shared" si="24"/>
        <v>0</v>
      </c>
      <c r="BF344" s="156">
        <f t="shared" si="25"/>
        <v>0</v>
      </c>
      <c r="BG344" s="156">
        <f t="shared" si="26"/>
        <v>0</v>
      </c>
      <c r="BH344" s="156">
        <f t="shared" si="27"/>
        <v>0</v>
      </c>
      <c r="BI344" s="156">
        <f t="shared" si="28"/>
        <v>0</v>
      </c>
      <c r="BJ344" s="22" t="s">
        <v>80</v>
      </c>
      <c r="BK344" s="156">
        <f t="shared" si="29"/>
        <v>0</v>
      </c>
      <c r="BL344" s="22" t="s">
        <v>89</v>
      </c>
      <c r="BM344" s="22" t="s">
        <v>526</v>
      </c>
    </row>
    <row r="345" spans="2:65" s="9" customFormat="1" ht="29.85" customHeight="1">
      <c r="B345" s="138"/>
      <c r="C345" s="139"/>
      <c r="D345" s="148" t="s">
        <v>144</v>
      </c>
      <c r="E345" s="148"/>
      <c r="F345" s="148"/>
      <c r="G345" s="148"/>
      <c r="H345" s="148"/>
      <c r="I345" s="148"/>
      <c r="J345" s="148"/>
      <c r="K345" s="148"/>
      <c r="L345" s="148"/>
      <c r="M345" s="148"/>
      <c r="N345" s="269">
        <f>BK345</f>
        <v>0</v>
      </c>
      <c r="O345" s="270"/>
      <c r="P345" s="270"/>
      <c r="Q345" s="270"/>
      <c r="R345" s="141"/>
      <c r="T345" s="142"/>
      <c r="U345" s="139"/>
      <c r="V345" s="139"/>
      <c r="W345" s="143">
        <f>SUM(W346:W511)</f>
        <v>0</v>
      </c>
      <c r="X345" s="139"/>
      <c r="Y345" s="143">
        <f>SUM(Y346:Y511)</f>
        <v>0</v>
      </c>
      <c r="Z345" s="139"/>
      <c r="AA345" s="144">
        <f>SUM(AA346:AA511)</f>
        <v>0</v>
      </c>
      <c r="AR345" s="145" t="s">
        <v>80</v>
      </c>
      <c r="AT345" s="146" t="s">
        <v>73</v>
      </c>
      <c r="AU345" s="146" t="s">
        <v>80</v>
      </c>
      <c r="AY345" s="145" t="s">
        <v>180</v>
      </c>
      <c r="BK345" s="147">
        <f>SUM(BK346:BK511)</f>
        <v>0</v>
      </c>
    </row>
    <row r="346" spans="2:65" s="1" customFormat="1" ht="38.25" customHeight="1">
      <c r="B346" s="123"/>
      <c r="C346" s="149" t="s">
        <v>527</v>
      </c>
      <c r="D346" s="149" t="s">
        <v>181</v>
      </c>
      <c r="E346" s="150" t="s">
        <v>528</v>
      </c>
      <c r="F346" s="239" t="s">
        <v>529</v>
      </c>
      <c r="G346" s="239"/>
      <c r="H346" s="239"/>
      <c r="I346" s="239"/>
      <c r="J346" s="151" t="s">
        <v>206</v>
      </c>
      <c r="K346" s="152">
        <v>533.29999999999995</v>
      </c>
      <c r="L346" s="266">
        <v>0</v>
      </c>
      <c r="M346" s="266"/>
      <c r="N346" s="266">
        <f>ROUND(L346*K346,2)</f>
        <v>0</v>
      </c>
      <c r="O346" s="266"/>
      <c r="P346" s="266"/>
      <c r="Q346" s="266"/>
      <c r="R346" s="125"/>
      <c r="T346" s="153" t="s">
        <v>5</v>
      </c>
      <c r="U346" s="44" t="s">
        <v>39</v>
      </c>
      <c r="V346" s="154">
        <v>0</v>
      </c>
      <c r="W346" s="154">
        <f>V346*K346</f>
        <v>0</v>
      </c>
      <c r="X346" s="154">
        <v>0</v>
      </c>
      <c r="Y346" s="154">
        <f>X346*K346</f>
        <v>0</v>
      </c>
      <c r="Z346" s="154">
        <v>0</v>
      </c>
      <c r="AA346" s="155">
        <f>Z346*K346</f>
        <v>0</v>
      </c>
      <c r="AR346" s="22" t="s">
        <v>89</v>
      </c>
      <c r="AT346" s="22" t="s">
        <v>181</v>
      </c>
      <c r="AU346" s="22" t="s">
        <v>83</v>
      </c>
      <c r="AY346" s="22" t="s">
        <v>180</v>
      </c>
      <c r="BE346" s="156">
        <f>IF(U346="základní",N346,0)</f>
        <v>0</v>
      </c>
      <c r="BF346" s="156">
        <f>IF(U346="snížená",N346,0)</f>
        <v>0</v>
      </c>
      <c r="BG346" s="156">
        <f>IF(U346="zákl. přenesená",N346,0)</f>
        <v>0</v>
      </c>
      <c r="BH346" s="156">
        <f>IF(U346="sníž. přenesená",N346,0)</f>
        <v>0</v>
      </c>
      <c r="BI346" s="156">
        <f>IF(U346="nulová",N346,0)</f>
        <v>0</v>
      </c>
      <c r="BJ346" s="22" t="s">
        <v>80</v>
      </c>
      <c r="BK346" s="156">
        <f>ROUND(L346*K346,2)</f>
        <v>0</v>
      </c>
      <c r="BL346" s="22" t="s">
        <v>89</v>
      </c>
      <c r="BM346" s="22" t="s">
        <v>530</v>
      </c>
    </row>
    <row r="347" spans="2:65" s="12" customFormat="1" ht="16.5" customHeight="1">
      <c r="B347" s="173"/>
      <c r="C347" s="174"/>
      <c r="D347" s="174"/>
      <c r="E347" s="175" t="s">
        <v>5</v>
      </c>
      <c r="F347" s="243" t="s">
        <v>531</v>
      </c>
      <c r="G347" s="244"/>
      <c r="H347" s="244"/>
      <c r="I347" s="244"/>
      <c r="J347" s="174"/>
      <c r="K347" s="175" t="s">
        <v>5</v>
      </c>
      <c r="L347" s="174"/>
      <c r="M347" s="174"/>
      <c r="N347" s="174"/>
      <c r="O347" s="174"/>
      <c r="P347" s="174"/>
      <c r="Q347" s="174"/>
      <c r="R347" s="176"/>
      <c r="T347" s="177"/>
      <c r="U347" s="174"/>
      <c r="V347" s="174"/>
      <c r="W347" s="174"/>
      <c r="X347" s="174"/>
      <c r="Y347" s="174"/>
      <c r="Z347" s="174"/>
      <c r="AA347" s="178"/>
      <c r="AT347" s="179" t="s">
        <v>193</v>
      </c>
      <c r="AU347" s="179" t="s">
        <v>83</v>
      </c>
      <c r="AV347" s="12" t="s">
        <v>80</v>
      </c>
      <c r="AW347" s="12" t="s">
        <v>32</v>
      </c>
      <c r="AX347" s="12" t="s">
        <v>74</v>
      </c>
      <c r="AY347" s="179" t="s">
        <v>180</v>
      </c>
    </row>
    <row r="348" spans="2:65" s="10" customFormat="1" ht="16.5" customHeight="1">
      <c r="B348" s="157"/>
      <c r="C348" s="158"/>
      <c r="D348" s="158"/>
      <c r="E348" s="159" t="s">
        <v>5</v>
      </c>
      <c r="F348" s="235" t="s">
        <v>532</v>
      </c>
      <c r="G348" s="236"/>
      <c r="H348" s="236"/>
      <c r="I348" s="236"/>
      <c r="J348" s="158"/>
      <c r="K348" s="160">
        <v>400</v>
      </c>
      <c r="L348" s="158"/>
      <c r="M348" s="158"/>
      <c r="N348" s="158"/>
      <c r="O348" s="158"/>
      <c r="P348" s="158"/>
      <c r="Q348" s="158"/>
      <c r="R348" s="161"/>
      <c r="T348" s="162"/>
      <c r="U348" s="158"/>
      <c r="V348" s="158"/>
      <c r="W348" s="158"/>
      <c r="X348" s="158"/>
      <c r="Y348" s="158"/>
      <c r="Z348" s="158"/>
      <c r="AA348" s="163"/>
      <c r="AT348" s="164" t="s">
        <v>193</v>
      </c>
      <c r="AU348" s="164" t="s">
        <v>83</v>
      </c>
      <c r="AV348" s="10" t="s">
        <v>83</v>
      </c>
      <c r="AW348" s="10" t="s">
        <v>32</v>
      </c>
      <c r="AX348" s="10" t="s">
        <v>74</v>
      </c>
      <c r="AY348" s="164" t="s">
        <v>180</v>
      </c>
    </row>
    <row r="349" spans="2:65" s="10" customFormat="1" ht="16.5" customHeight="1">
      <c r="B349" s="157"/>
      <c r="C349" s="158"/>
      <c r="D349" s="158"/>
      <c r="E349" s="159" t="s">
        <v>5</v>
      </c>
      <c r="F349" s="235" t="s">
        <v>533</v>
      </c>
      <c r="G349" s="236"/>
      <c r="H349" s="236"/>
      <c r="I349" s="236"/>
      <c r="J349" s="158"/>
      <c r="K349" s="160">
        <v>133.30000000000001</v>
      </c>
      <c r="L349" s="158"/>
      <c r="M349" s="158"/>
      <c r="N349" s="158"/>
      <c r="O349" s="158"/>
      <c r="P349" s="158"/>
      <c r="Q349" s="158"/>
      <c r="R349" s="161"/>
      <c r="T349" s="162"/>
      <c r="U349" s="158"/>
      <c r="V349" s="158"/>
      <c r="W349" s="158"/>
      <c r="X349" s="158"/>
      <c r="Y349" s="158"/>
      <c r="Z349" s="158"/>
      <c r="AA349" s="163"/>
      <c r="AT349" s="164" t="s">
        <v>193</v>
      </c>
      <c r="AU349" s="164" t="s">
        <v>83</v>
      </c>
      <c r="AV349" s="10" t="s">
        <v>83</v>
      </c>
      <c r="AW349" s="10" t="s">
        <v>32</v>
      </c>
      <c r="AX349" s="10" t="s">
        <v>74</v>
      </c>
      <c r="AY349" s="164" t="s">
        <v>180</v>
      </c>
    </row>
    <row r="350" spans="2:65" s="11" customFormat="1" ht="16.5" customHeight="1">
      <c r="B350" s="165"/>
      <c r="C350" s="166"/>
      <c r="D350" s="166"/>
      <c r="E350" s="167" t="s">
        <v>5</v>
      </c>
      <c r="F350" s="237" t="s">
        <v>214</v>
      </c>
      <c r="G350" s="238"/>
      <c r="H350" s="238"/>
      <c r="I350" s="238"/>
      <c r="J350" s="166"/>
      <c r="K350" s="168">
        <v>533.29999999999995</v>
      </c>
      <c r="L350" s="166"/>
      <c r="M350" s="166"/>
      <c r="N350" s="166"/>
      <c r="O350" s="166"/>
      <c r="P350" s="166"/>
      <c r="Q350" s="166"/>
      <c r="R350" s="169"/>
      <c r="T350" s="170"/>
      <c r="U350" s="166"/>
      <c r="V350" s="166"/>
      <c r="W350" s="166"/>
      <c r="X350" s="166"/>
      <c r="Y350" s="166"/>
      <c r="Z350" s="166"/>
      <c r="AA350" s="171"/>
      <c r="AT350" s="172" t="s">
        <v>193</v>
      </c>
      <c r="AU350" s="172" t="s">
        <v>83</v>
      </c>
      <c r="AV350" s="11" t="s">
        <v>89</v>
      </c>
      <c r="AW350" s="11" t="s">
        <v>32</v>
      </c>
      <c r="AX350" s="11" t="s">
        <v>80</v>
      </c>
      <c r="AY350" s="172" t="s">
        <v>180</v>
      </c>
    </row>
    <row r="351" spans="2:65" s="1" customFormat="1" ht="38.25" customHeight="1">
      <c r="B351" s="123"/>
      <c r="C351" s="149" t="s">
        <v>534</v>
      </c>
      <c r="D351" s="149" t="s">
        <v>181</v>
      </c>
      <c r="E351" s="150" t="s">
        <v>535</v>
      </c>
      <c r="F351" s="239" t="s">
        <v>536</v>
      </c>
      <c r="G351" s="239"/>
      <c r="H351" s="239"/>
      <c r="I351" s="239"/>
      <c r="J351" s="151" t="s">
        <v>206</v>
      </c>
      <c r="K351" s="152">
        <v>31998</v>
      </c>
      <c r="L351" s="266">
        <v>0</v>
      </c>
      <c r="M351" s="266"/>
      <c r="N351" s="266">
        <f>ROUND(L351*K351,2)</f>
        <v>0</v>
      </c>
      <c r="O351" s="266"/>
      <c r="P351" s="266"/>
      <c r="Q351" s="266"/>
      <c r="R351" s="125"/>
      <c r="T351" s="153" t="s">
        <v>5</v>
      </c>
      <c r="U351" s="44" t="s">
        <v>39</v>
      </c>
      <c r="V351" s="154">
        <v>0</v>
      </c>
      <c r="W351" s="154">
        <f>V351*K351</f>
        <v>0</v>
      </c>
      <c r="X351" s="154">
        <v>0</v>
      </c>
      <c r="Y351" s="154">
        <f>X351*K351</f>
        <v>0</v>
      </c>
      <c r="Z351" s="154">
        <v>0</v>
      </c>
      <c r="AA351" s="155">
        <f>Z351*K351</f>
        <v>0</v>
      </c>
      <c r="AR351" s="22" t="s">
        <v>89</v>
      </c>
      <c r="AT351" s="22" t="s">
        <v>181</v>
      </c>
      <c r="AU351" s="22" t="s">
        <v>83</v>
      </c>
      <c r="AY351" s="22" t="s">
        <v>180</v>
      </c>
      <c r="BE351" s="156">
        <f>IF(U351="základní",N351,0)</f>
        <v>0</v>
      </c>
      <c r="BF351" s="156">
        <f>IF(U351="snížená",N351,0)</f>
        <v>0</v>
      </c>
      <c r="BG351" s="156">
        <f>IF(U351="zákl. přenesená",N351,0)</f>
        <v>0</v>
      </c>
      <c r="BH351" s="156">
        <f>IF(U351="sníž. přenesená",N351,0)</f>
        <v>0</v>
      </c>
      <c r="BI351" s="156">
        <f>IF(U351="nulová",N351,0)</f>
        <v>0</v>
      </c>
      <c r="BJ351" s="22" t="s">
        <v>80</v>
      </c>
      <c r="BK351" s="156">
        <f>ROUND(L351*K351,2)</f>
        <v>0</v>
      </c>
      <c r="BL351" s="22" t="s">
        <v>89</v>
      </c>
      <c r="BM351" s="22" t="s">
        <v>537</v>
      </c>
    </row>
    <row r="352" spans="2:65" s="10" customFormat="1" ht="16.5" customHeight="1">
      <c r="B352" s="157"/>
      <c r="C352" s="158"/>
      <c r="D352" s="158"/>
      <c r="E352" s="159" t="s">
        <v>5</v>
      </c>
      <c r="F352" s="240" t="s">
        <v>538</v>
      </c>
      <c r="G352" s="241"/>
      <c r="H352" s="241"/>
      <c r="I352" s="241"/>
      <c r="J352" s="158"/>
      <c r="K352" s="160">
        <v>31998</v>
      </c>
      <c r="L352" s="158"/>
      <c r="M352" s="158"/>
      <c r="N352" s="158"/>
      <c r="O352" s="158"/>
      <c r="P352" s="158"/>
      <c r="Q352" s="158"/>
      <c r="R352" s="161"/>
      <c r="T352" s="162"/>
      <c r="U352" s="158"/>
      <c r="V352" s="158"/>
      <c r="W352" s="158"/>
      <c r="X352" s="158"/>
      <c r="Y352" s="158"/>
      <c r="Z352" s="158"/>
      <c r="AA352" s="163"/>
      <c r="AT352" s="164" t="s">
        <v>193</v>
      </c>
      <c r="AU352" s="164" t="s">
        <v>83</v>
      </c>
      <c r="AV352" s="10" t="s">
        <v>83</v>
      </c>
      <c r="AW352" s="10" t="s">
        <v>32</v>
      </c>
      <c r="AX352" s="10" t="s">
        <v>80</v>
      </c>
      <c r="AY352" s="164" t="s">
        <v>180</v>
      </c>
    </row>
    <row r="353" spans="2:65" s="1" customFormat="1" ht="38.25" customHeight="1">
      <c r="B353" s="123"/>
      <c r="C353" s="149" t="s">
        <v>539</v>
      </c>
      <c r="D353" s="149" t="s">
        <v>181</v>
      </c>
      <c r="E353" s="150" t="s">
        <v>540</v>
      </c>
      <c r="F353" s="239" t="s">
        <v>541</v>
      </c>
      <c r="G353" s="239"/>
      <c r="H353" s="239"/>
      <c r="I353" s="239"/>
      <c r="J353" s="151" t="s">
        <v>206</v>
      </c>
      <c r="K353" s="152">
        <v>533.29999999999995</v>
      </c>
      <c r="L353" s="266">
        <v>0</v>
      </c>
      <c r="M353" s="266"/>
      <c r="N353" s="266">
        <f>ROUND(L353*K353,2)</f>
        <v>0</v>
      </c>
      <c r="O353" s="266"/>
      <c r="P353" s="266"/>
      <c r="Q353" s="266"/>
      <c r="R353" s="125"/>
      <c r="T353" s="153" t="s">
        <v>5</v>
      </c>
      <c r="U353" s="44" t="s">
        <v>39</v>
      </c>
      <c r="V353" s="154">
        <v>0</v>
      </c>
      <c r="W353" s="154">
        <f>V353*K353</f>
        <v>0</v>
      </c>
      <c r="X353" s="154">
        <v>0</v>
      </c>
      <c r="Y353" s="154">
        <f>X353*K353</f>
        <v>0</v>
      </c>
      <c r="Z353" s="154">
        <v>0</v>
      </c>
      <c r="AA353" s="155">
        <f>Z353*K353</f>
        <v>0</v>
      </c>
      <c r="AR353" s="22" t="s">
        <v>89</v>
      </c>
      <c r="AT353" s="22" t="s">
        <v>181</v>
      </c>
      <c r="AU353" s="22" t="s">
        <v>83</v>
      </c>
      <c r="AY353" s="22" t="s">
        <v>180</v>
      </c>
      <c r="BE353" s="156">
        <f>IF(U353="základní",N353,0)</f>
        <v>0</v>
      </c>
      <c r="BF353" s="156">
        <f>IF(U353="snížená",N353,0)</f>
        <v>0</v>
      </c>
      <c r="BG353" s="156">
        <f>IF(U353="zákl. přenesená",N353,0)</f>
        <v>0</v>
      </c>
      <c r="BH353" s="156">
        <f>IF(U353="sníž. přenesená",N353,0)</f>
        <v>0</v>
      </c>
      <c r="BI353" s="156">
        <f>IF(U353="nulová",N353,0)</f>
        <v>0</v>
      </c>
      <c r="BJ353" s="22" t="s">
        <v>80</v>
      </c>
      <c r="BK353" s="156">
        <f>ROUND(L353*K353,2)</f>
        <v>0</v>
      </c>
      <c r="BL353" s="22" t="s">
        <v>89</v>
      </c>
      <c r="BM353" s="22" t="s">
        <v>542</v>
      </c>
    </row>
    <row r="354" spans="2:65" s="1" customFormat="1" ht="38.25" customHeight="1">
      <c r="B354" s="123"/>
      <c r="C354" s="149" t="s">
        <v>543</v>
      </c>
      <c r="D354" s="149" t="s">
        <v>181</v>
      </c>
      <c r="E354" s="150" t="s">
        <v>544</v>
      </c>
      <c r="F354" s="239" t="s">
        <v>545</v>
      </c>
      <c r="G354" s="239"/>
      <c r="H354" s="239"/>
      <c r="I354" s="239"/>
      <c r="J354" s="151" t="s">
        <v>184</v>
      </c>
      <c r="K354" s="152">
        <v>450.41399999999999</v>
      </c>
      <c r="L354" s="266">
        <v>0</v>
      </c>
      <c r="M354" s="266"/>
      <c r="N354" s="266">
        <f>ROUND(L354*K354,2)</f>
        <v>0</v>
      </c>
      <c r="O354" s="266"/>
      <c r="P354" s="266"/>
      <c r="Q354" s="266"/>
      <c r="R354" s="125"/>
      <c r="T354" s="153" t="s">
        <v>5</v>
      </c>
      <c r="U354" s="44" t="s">
        <v>39</v>
      </c>
      <c r="V354" s="154">
        <v>0</v>
      </c>
      <c r="W354" s="154">
        <f>V354*K354</f>
        <v>0</v>
      </c>
      <c r="X354" s="154">
        <v>0</v>
      </c>
      <c r="Y354" s="154">
        <f>X354*K354</f>
        <v>0</v>
      </c>
      <c r="Z354" s="154">
        <v>0</v>
      </c>
      <c r="AA354" s="155">
        <f>Z354*K354</f>
        <v>0</v>
      </c>
      <c r="AR354" s="22" t="s">
        <v>89</v>
      </c>
      <c r="AT354" s="22" t="s">
        <v>181</v>
      </c>
      <c r="AU354" s="22" t="s">
        <v>83</v>
      </c>
      <c r="AY354" s="22" t="s">
        <v>180</v>
      </c>
      <c r="BE354" s="156">
        <f>IF(U354="základní",N354,0)</f>
        <v>0</v>
      </c>
      <c r="BF354" s="156">
        <f>IF(U354="snížená",N354,0)</f>
        <v>0</v>
      </c>
      <c r="BG354" s="156">
        <f>IF(U354="zákl. přenesená",N354,0)</f>
        <v>0</v>
      </c>
      <c r="BH354" s="156">
        <f>IF(U354="sníž. přenesená",N354,0)</f>
        <v>0</v>
      </c>
      <c r="BI354" s="156">
        <f>IF(U354="nulová",N354,0)</f>
        <v>0</v>
      </c>
      <c r="BJ354" s="22" t="s">
        <v>80</v>
      </c>
      <c r="BK354" s="156">
        <f>ROUND(L354*K354,2)</f>
        <v>0</v>
      </c>
      <c r="BL354" s="22" t="s">
        <v>89</v>
      </c>
      <c r="BM354" s="22" t="s">
        <v>546</v>
      </c>
    </row>
    <row r="355" spans="2:65" s="10" customFormat="1" ht="16.5" customHeight="1">
      <c r="B355" s="157"/>
      <c r="C355" s="158"/>
      <c r="D355" s="158"/>
      <c r="E355" s="159" t="s">
        <v>5</v>
      </c>
      <c r="F355" s="240" t="s">
        <v>547</v>
      </c>
      <c r="G355" s="241"/>
      <c r="H355" s="241"/>
      <c r="I355" s="241"/>
      <c r="J355" s="158"/>
      <c r="K355" s="160">
        <v>28.5</v>
      </c>
      <c r="L355" s="158"/>
      <c r="M355" s="158"/>
      <c r="N355" s="158"/>
      <c r="O355" s="158"/>
      <c r="P355" s="158"/>
      <c r="Q355" s="158"/>
      <c r="R355" s="161"/>
      <c r="T355" s="162"/>
      <c r="U355" s="158"/>
      <c r="V355" s="158"/>
      <c r="W355" s="158"/>
      <c r="X355" s="158"/>
      <c r="Y355" s="158"/>
      <c r="Z355" s="158"/>
      <c r="AA355" s="163"/>
      <c r="AT355" s="164" t="s">
        <v>193</v>
      </c>
      <c r="AU355" s="164" t="s">
        <v>83</v>
      </c>
      <c r="AV355" s="10" t="s">
        <v>83</v>
      </c>
      <c r="AW355" s="10" t="s">
        <v>32</v>
      </c>
      <c r="AX355" s="10" t="s">
        <v>74</v>
      </c>
      <c r="AY355" s="164" t="s">
        <v>180</v>
      </c>
    </row>
    <row r="356" spans="2:65" s="10" customFormat="1" ht="16.5" customHeight="1">
      <c r="B356" s="157"/>
      <c r="C356" s="158"/>
      <c r="D356" s="158"/>
      <c r="E356" s="159" t="s">
        <v>5</v>
      </c>
      <c r="F356" s="235" t="s">
        <v>548</v>
      </c>
      <c r="G356" s="236"/>
      <c r="H356" s="236"/>
      <c r="I356" s="236"/>
      <c r="J356" s="158"/>
      <c r="K356" s="160">
        <v>182.4</v>
      </c>
      <c r="L356" s="158"/>
      <c r="M356" s="158"/>
      <c r="N356" s="158"/>
      <c r="O356" s="158"/>
      <c r="P356" s="158"/>
      <c r="Q356" s="158"/>
      <c r="R356" s="161"/>
      <c r="T356" s="162"/>
      <c r="U356" s="158"/>
      <c r="V356" s="158"/>
      <c r="W356" s="158"/>
      <c r="X356" s="158"/>
      <c r="Y356" s="158"/>
      <c r="Z356" s="158"/>
      <c r="AA356" s="163"/>
      <c r="AT356" s="164" t="s">
        <v>193</v>
      </c>
      <c r="AU356" s="164" t="s">
        <v>83</v>
      </c>
      <c r="AV356" s="10" t="s">
        <v>83</v>
      </c>
      <c r="AW356" s="10" t="s">
        <v>32</v>
      </c>
      <c r="AX356" s="10" t="s">
        <v>74</v>
      </c>
      <c r="AY356" s="164" t="s">
        <v>180</v>
      </c>
    </row>
    <row r="357" spans="2:65" s="10" customFormat="1" ht="16.5" customHeight="1">
      <c r="B357" s="157"/>
      <c r="C357" s="158"/>
      <c r="D357" s="158"/>
      <c r="E357" s="159" t="s">
        <v>5</v>
      </c>
      <c r="F357" s="235" t="s">
        <v>549</v>
      </c>
      <c r="G357" s="236"/>
      <c r="H357" s="236"/>
      <c r="I357" s="236"/>
      <c r="J357" s="158"/>
      <c r="K357" s="160">
        <v>239.51400000000001</v>
      </c>
      <c r="L357" s="158"/>
      <c r="M357" s="158"/>
      <c r="N357" s="158"/>
      <c r="O357" s="158"/>
      <c r="P357" s="158"/>
      <c r="Q357" s="158"/>
      <c r="R357" s="161"/>
      <c r="T357" s="162"/>
      <c r="U357" s="158"/>
      <c r="V357" s="158"/>
      <c r="W357" s="158"/>
      <c r="X357" s="158"/>
      <c r="Y357" s="158"/>
      <c r="Z357" s="158"/>
      <c r="AA357" s="163"/>
      <c r="AT357" s="164" t="s">
        <v>193</v>
      </c>
      <c r="AU357" s="164" t="s">
        <v>83</v>
      </c>
      <c r="AV357" s="10" t="s">
        <v>83</v>
      </c>
      <c r="AW357" s="10" t="s">
        <v>32</v>
      </c>
      <c r="AX357" s="10" t="s">
        <v>74</v>
      </c>
      <c r="AY357" s="164" t="s">
        <v>180</v>
      </c>
    </row>
    <row r="358" spans="2:65" s="11" customFormat="1" ht="16.5" customHeight="1">
      <c r="B358" s="165"/>
      <c r="C358" s="166"/>
      <c r="D358" s="166"/>
      <c r="E358" s="167" t="s">
        <v>5</v>
      </c>
      <c r="F358" s="237" t="s">
        <v>214</v>
      </c>
      <c r="G358" s="238"/>
      <c r="H358" s="238"/>
      <c r="I358" s="238"/>
      <c r="J358" s="166"/>
      <c r="K358" s="168">
        <v>450.41399999999999</v>
      </c>
      <c r="L358" s="166"/>
      <c r="M358" s="166"/>
      <c r="N358" s="166"/>
      <c r="O358" s="166"/>
      <c r="P358" s="166"/>
      <c r="Q358" s="166"/>
      <c r="R358" s="169"/>
      <c r="T358" s="170"/>
      <c r="U358" s="166"/>
      <c r="V358" s="166"/>
      <c r="W358" s="166"/>
      <c r="X358" s="166"/>
      <c r="Y358" s="166"/>
      <c r="Z358" s="166"/>
      <c r="AA358" s="171"/>
      <c r="AT358" s="172" t="s">
        <v>193</v>
      </c>
      <c r="AU358" s="172" t="s">
        <v>83</v>
      </c>
      <c r="AV358" s="11" t="s">
        <v>89</v>
      </c>
      <c r="AW358" s="11" t="s">
        <v>32</v>
      </c>
      <c r="AX358" s="11" t="s">
        <v>80</v>
      </c>
      <c r="AY358" s="172" t="s">
        <v>180</v>
      </c>
    </row>
    <row r="359" spans="2:65" s="1" customFormat="1" ht="38.25" customHeight="1">
      <c r="B359" s="123"/>
      <c r="C359" s="149" t="s">
        <v>550</v>
      </c>
      <c r="D359" s="149" t="s">
        <v>181</v>
      </c>
      <c r="E359" s="150" t="s">
        <v>551</v>
      </c>
      <c r="F359" s="239" t="s">
        <v>552</v>
      </c>
      <c r="G359" s="239"/>
      <c r="H359" s="239"/>
      <c r="I359" s="239"/>
      <c r="J359" s="151" t="s">
        <v>184</v>
      </c>
      <c r="K359" s="152">
        <v>27024.84</v>
      </c>
      <c r="L359" s="266">
        <v>0</v>
      </c>
      <c r="M359" s="266"/>
      <c r="N359" s="266">
        <f>ROUND(L359*K359,2)</f>
        <v>0</v>
      </c>
      <c r="O359" s="266"/>
      <c r="P359" s="266"/>
      <c r="Q359" s="266"/>
      <c r="R359" s="125"/>
      <c r="T359" s="153" t="s">
        <v>5</v>
      </c>
      <c r="U359" s="44" t="s">
        <v>39</v>
      </c>
      <c r="V359" s="154">
        <v>0</v>
      </c>
      <c r="W359" s="154">
        <f>V359*K359</f>
        <v>0</v>
      </c>
      <c r="X359" s="154">
        <v>0</v>
      </c>
      <c r="Y359" s="154">
        <f>X359*K359</f>
        <v>0</v>
      </c>
      <c r="Z359" s="154">
        <v>0</v>
      </c>
      <c r="AA359" s="155">
        <f>Z359*K359</f>
        <v>0</v>
      </c>
      <c r="AR359" s="22" t="s">
        <v>89</v>
      </c>
      <c r="AT359" s="22" t="s">
        <v>181</v>
      </c>
      <c r="AU359" s="22" t="s">
        <v>83</v>
      </c>
      <c r="AY359" s="22" t="s">
        <v>180</v>
      </c>
      <c r="BE359" s="156">
        <f>IF(U359="základní",N359,0)</f>
        <v>0</v>
      </c>
      <c r="BF359" s="156">
        <f>IF(U359="snížená",N359,0)</f>
        <v>0</v>
      </c>
      <c r="BG359" s="156">
        <f>IF(U359="zákl. přenesená",N359,0)</f>
        <v>0</v>
      </c>
      <c r="BH359" s="156">
        <f>IF(U359="sníž. přenesená",N359,0)</f>
        <v>0</v>
      </c>
      <c r="BI359" s="156">
        <f>IF(U359="nulová",N359,0)</f>
        <v>0</v>
      </c>
      <c r="BJ359" s="22" t="s">
        <v>80</v>
      </c>
      <c r="BK359" s="156">
        <f>ROUND(L359*K359,2)</f>
        <v>0</v>
      </c>
      <c r="BL359" s="22" t="s">
        <v>89</v>
      </c>
      <c r="BM359" s="22" t="s">
        <v>553</v>
      </c>
    </row>
    <row r="360" spans="2:65" s="10" customFormat="1" ht="16.5" customHeight="1">
      <c r="B360" s="157"/>
      <c r="C360" s="158"/>
      <c r="D360" s="158"/>
      <c r="E360" s="159" t="s">
        <v>5</v>
      </c>
      <c r="F360" s="240" t="s">
        <v>554</v>
      </c>
      <c r="G360" s="241"/>
      <c r="H360" s="241"/>
      <c r="I360" s="241"/>
      <c r="J360" s="158"/>
      <c r="K360" s="160">
        <v>27024.84</v>
      </c>
      <c r="L360" s="158"/>
      <c r="M360" s="158"/>
      <c r="N360" s="158"/>
      <c r="O360" s="158"/>
      <c r="P360" s="158"/>
      <c r="Q360" s="158"/>
      <c r="R360" s="161"/>
      <c r="T360" s="162"/>
      <c r="U360" s="158"/>
      <c r="V360" s="158"/>
      <c r="W360" s="158"/>
      <c r="X360" s="158"/>
      <c r="Y360" s="158"/>
      <c r="Z360" s="158"/>
      <c r="AA360" s="163"/>
      <c r="AT360" s="164" t="s">
        <v>193</v>
      </c>
      <c r="AU360" s="164" t="s">
        <v>83</v>
      </c>
      <c r="AV360" s="10" t="s">
        <v>83</v>
      </c>
      <c r="AW360" s="10" t="s">
        <v>32</v>
      </c>
      <c r="AX360" s="10" t="s">
        <v>80</v>
      </c>
      <c r="AY360" s="164" t="s">
        <v>180</v>
      </c>
    </row>
    <row r="361" spans="2:65" s="1" customFormat="1" ht="38.25" customHeight="1">
      <c r="B361" s="123"/>
      <c r="C361" s="149" t="s">
        <v>555</v>
      </c>
      <c r="D361" s="149" t="s">
        <v>181</v>
      </c>
      <c r="E361" s="150" t="s">
        <v>556</v>
      </c>
      <c r="F361" s="239" t="s">
        <v>557</v>
      </c>
      <c r="G361" s="239"/>
      <c r="H361" s="239"/>
      <c r="I361" s="239"/>
      <c r="J361" s="151" t="s">
        <v>184</v>
      </c>
      <c r="K361" s="152">
        <v>450.41399999999999</v>
      </c>
      <c r="L361" s="266">
        <v>0</v>
      </c>
      <c r="M361" s="266"/>
      <c r="N361" s="266">
        <f>ROUND(L361*K361,2)</f>
        <v>0</v>
      </c>
      <c r="O361" s="266"/>
      <c r="P361" s="266"/>
      <c r="Q361" s="266"/>
      <c r="R361" s="125"/>
      <c r="T361" s="153" t="s">
        <v>5</v>
      </c>
      <c r="U361" s="44" t="s">
        <v>39</v>
      </c>
      <c r="V361" s="154">
        <v>0</v>
      </c>
      <c r="W361" s="154">
        <f>V361*K361</f>
        <v>0</v>
      </c>
      <c r="X361" s="154">
        <v>0</v>
      </c>
      <c r="Y361" s="154">
        <f>X361*K361</f>
        <v>0</v>
      </c>
      <c r="Z361" s="154">
        <v>0</v>
      </c>
      <c r="AA361" s="155">
        <f>Z361*K361</f>
        <v>0</v>
      </c>
      <c r="AR361" s="22" t="s">
        <v>89</v>
      </c>
      <c r="AT361" s="22" t="s">
        <v>181</v>
      </c>
      <c r="AU361" s="22" t="s">
        <v>83</v>
      </c>
      <c r="AY361" s="22" t="s">
        <v>180</v>
      </c>
      <c r="BE361" s="156">
        <f>IF(U361="základní",N361,0)</f>
        <v>0</v>
      </c>
      <c r="BF361" s="156">
        <f>IF(U361="snížená",N361,0)</f>
        <v>0</v>
      </c>
      <c r="BG361" s="156">
        <f>IF(U361="zákl. přenesená",N361,0)</f>
        <v>0</v>
      </c>
      <c r="BH361" s="156">
        <f>IF(U361="sníž. přenesená",N361,0)</f>
        <v>0</v>
      </c>
      <c r="BI361" s="156">
        <f>IF(U361="nulová",N361,0)</f>
        <v>0</v>
      </c>
      <c r="BJ361" s="22" t="s">
        <v>80</v>
      </c>
      <c r="BK361" s="156">
        <f>ROUND(L361*K361,2)</f>
        <v>0</v>
      </c>
      <c r="BL361" s="22" t="s">
        <v>89</v>
      </c>
      <c r="BM361" s="22" t="s">
        <v>558</v>
      </c>
    </row>
    <row r="362" spans="2:65" s="1" customFormat="1" ht="38.25" customHeight="1">
      <c r="B362" s="123"/>
      <c r="C362" s="149" t="s">
        <v>559</v>
      </c>
      <c r="D362" s="149" t="s">
        <v>181</v>
      </c>
      <c r="E362" s="150" t="s">
        <v>560</v>
      </c>
      <c r="F362" s="239" t="s">
        <v>561</v>
      </c>
      <c r="G362" s="239"/>
      <c r="H362" s="239"/>
      <c r="I362" s="239"/>
      <c r="J362" s="151" t="s">
        <v>206</v>
      </c>
      <c r="K362" s="152">
        <v>169</v>
      </c>
      <c r="L362" s="266">
        <v>0</v>
      </c>
      <c r="M362" s="266"/>
      <c r="N362" s="266">
        <f>ROUND(L362*K362,2)</f>
        <v>0</v>
      </c>
      <c r="O362" s="266"/>
      <c r="P362" s="266"/>
      <c r="Q362" s="266"/>
      <c r="R362" s="125"/>
      <c r="T362" s="153" t="s">
        <v>5</v>
      </c>
      <c r="U362" s="44" t="s">
        <v>39</v>
      </c>
      <c r="V362" s="154">
        <v>0</v>
      </c>
      <c r="W362" s="154">
        <f>V362*K362</f>
        <v>0</v>
      </c>
      <c r="X362" s="154">
        <v>0</v>
      </c>
      <c r="Y362" s="154">
        <f>X362*K362</f>
        <v>0</v>
      </c>
      <c r="Z362" s="154">
        <v>0</v>
      </c>
      <c r="AA362" s="155">
        <f>Z362*K362</f>
        <v>0</v>
      </c>
      <c r="AR362" s="22" t="s">
        <v>89</v>
      </c>
      <c r="AT362" s="22" t="s">
        <v>181</v>
      </c>
      <c r="AU362" s="22" t="s">
        <v>83</v>
      </c>
      <c r="AY362" s="22" t="s">
        <v>180</v>
      </c>
      <c r="BE362" s="156">
        <f>IF(U362="základní",N362,0)</f>
        <v>0</v>
      </c>
      <c r="BF362" s="156">
        <f>IF(U362="snížená",N362,0)</f>
        <v>0</v>
      </c>
      <c r="BG362" s="156">
        <f>IF(U362="zákl. přenesená",N362,0)</f>
        <v>0</v>
      </c>
      <c r="BH362" s="156">
        <f>IF(U362="sníž. přenesená",N362,0)</f>
        <v>0</v>
      </c>
      <c r="BI362" s="156">
        <f>IF(U362="nulová",N362,0)</f>
        <v>0</v>
      </c>
      <c r="BJ362" s="22" t="s">
        <v>80</v>
      </c>
      <c r="BK362" s="156">
        <f>ROUND(L362*K362,2)</f>
        <v>0</v>
      </c>
      <c r="BL362" s="22" t="s">
        <v>89</v>
      </c>
      <c r="BM362" s="22" t="s">
        <v>562</v>
      </c>
    </row>
    <row r="363" spans="2:65" s="10" customFormat="1" ht="16.5" customHeight="1">
      <c r="B363" s="157"/>
      <c r="C363" s="158"/>
      <c r="D363" s="158"/>
      <c r="E363" s="159" t="s">
        <v>5</v>
      </c>
      <c r="F363" s="240" t="s">
        <v>563</v>
      </c>
      <c r="G363" s="241"/>
      <c r="H363" s="241"/>
      <c r="I363" s="241"/>
      <c r="J363" s="158"/>
      <c r="K363" s="160">
        <v>169</v>
      </c>
      <c r="L363" s="158"/>
      <c r="M363" s="158"/>
      <c r="N363" s="158"/>
      <c r="O363" s="158"/>
      <c r="P363" s="158"/>
      <c r="Q363" s="158"/>
      <c r="R363" s="161"/>
      <c r="T363" s="162"/>
      <c r="U363" s="158"/>
      <c r="V363" s="158"/>
      <c r="W363" s="158"/>
      <c r="X363" s="158"/>
      <c r="Y363" s="158"/>
      <c r="Z363" s="158"/>
      <c r="AA363" s="163"/>
      <c r="AT363" s="164" t="s">
        <v>193</v>
      </c>
      <c r="AU363" s="164" t="s">
        <v>83</v>
      </c>
      <c r="AV363" s="10" t="s">
        <v>83</v>
      </c>
      <c r="AW363" s="10" t="s">
        <v>32</v>
      </c>
      <c r="AX363" s="10" t="s">
        <v>80</v>
      </c>
      <c r="AY363" s="164" t="s">
        <v>180</v>
      </c>
    </row>
    <row r="364" spans="2:65" s="1" customFormat="1" ht="25.5" customHeight="1">
      <c r="B364" s="123"/>
      <c r="C364" s="149" t="s">
        <v>564</v>
      </c>
      <c r="D364" s="149" t="s">
        <v>181</v>
      </c>
      <c r="E364" s="150" t="s">
        <v>565</v>
      </c>
      <c r="F364" s="239" t="s">
        <v>566</v>
      </c>
      <c r="G364" s="239"/>
      <c r="H364" s="239"/>
      <c r="I364" s="239"/>
      <c r="J364" s="151" t="s">
        <v>206</v>
      </c>
      <c r="K364" s="152">
        <v>684</v>
      </c>
      <c r="L364" s="266">
        <v>0</v>
      </c>
      <c r="M364" s="266"/>
      <c r="N364" s="266">
        <f>ROUND(L364*K364,2)</f>
        <v>0</v>
      </c>
      <c r="O364" s="266"/>
      <c r="P364" s="266"/>
      <c r="Q364" s="266"/>
      <c r="R364" s="125"/>
      <c r="T364" s="153" t="s">
        <v>5</v>
      </c>
      <c r="U364" s="44" t="s">
        <v>39</v>
      </c>
      <c r="V364" s="154">
        <v>0</v>
      </c>
      <c r="W364" s="154">
        <f>V364*K364</f>
        <v>0</v>
      </c>
      <c r="X364" s="154">
        <v>0</v>
      </c>
      <c r="Y364" s="154">
        <f>X364*K364</f>
        <v>0</v>
      </c>
      <c r="Z364" s="154">
        <v>0</v>
      </c>
      <c r="AA364" s="155">
        <f>Z364*K364</f>
        <v>0</v>
      </c>
      <c r="AR364" s="22" t="s">
        <v>89</v>
      </c>
      <c r="AT364" s="22" t="s">
        <v>181</v>
      </c>
      <c r="AU364" s="22" t="s">
        <v>83</v>
      </c>
      <c r="AY364" s="22" t="s">
        <v>180</v>
      </c>
      <c r="BE364" s="156">
        <f>IF(U364="základní",N364,0)</f>
        <v>0</v>
      </c>
      <c r="BF364" s="156">
        <f>IF(U364="snížená",N364,0)</f>
        <v>0</v>
      </c>
      <c r="BG364" s="156">
        <f>IF(U364="zákl. přenesená",N364,0)</f>
        <v>0</v>
      </c>
      <c r="BH364" s="156">
        <f>IF(U364="sníž. přenesená",N364,0)</f>
        <v>0</v>
      </c>
      <c r="BI364" s="156">
        <f>IF(U364="nulová",N364,0)</f>
        <v>0</v>
      </c>
      <c r="BJ364" s="22" t="s">
        <v>80</v>
      </c>
      <c r="BK364" s="156">
        <f>ROUND(L364*K364,2)</f>
        <v>0</v>
      </c>
      <c r="BL364" s="22" t="s">
        <v>89</v>
      </c>
      <c r="BM364" s="22" t="s">
        <v>567</v>
      </c>
    </row>
    <row r="365" spans="2:65" s="10" customFormat="1" ht="16.5" customHeight="1">
      <c r="B365" s="157"/>
      <c r="C365" s="158"/>
      <c r="D365" s="158"/>
      <c r="E365" s="159" t="s">
        <v>5</v>
      </c>
      <c r="F365" s="240" t="s">
        <v>568</v>
      </c>
      <c r="G365" s="241"/>
      <c r="H365" s="241"/>
      <c r="I365" s="241"/>
      <c r="J365" s="158"/>
      <c r="K365" s="160">
        <v>684</v>
      </c>
      <c r="L365" s="158"/>
      <c r="M365" s="158"/>
      <c r="N365" s="158"/>
      <c r="O365" s="158"/>
      <c r="P365" s="158"/>
      <c r="Q365" s="158"/>
      <c r="R365" s="161"/>
      <c r="T365" s="162"/>
      <c r="U365" s="158"/>
      <c r="V365" s="158"/>
      <c r="W365" s="158"/>
      <c r="X365" s="158"/>
      <c r="Y365" s="158"/>
      <c r="Z365" s="158"/>
      <c r="AA365" s="163"/>
      <c r="AT365" s="164" t="s">
        <v>193</v>
      </c>
      <c r="AU365" s="164" t="s">
        <v>83</v>
      </c>
      <c r="AV365" s="10" t="s">
        <v>83</v>
      </c>
      <c r="AW365" s="10" t="s">
        <v>32</v>
      </c>
      <c r="AX365" s="10" t="s">
        <v>80</v>
      </c>
      <c r="AY365" s="164" t="s">
        <v>180</v>
      </c>
    </row>
    <row r="366" spans="2:65" s="1" customFormat="1" ht="38.25" customHeight="1">
      <c r="B366" s="123"/>
      <c r="C366" s="149" t="s">
        <v>569</v>
      </c>
      <c r="D366" s="149" t="s">
        <v>181</v>
      </c>
      <c r="E366" s="150" t="s">
        <v>570</v>
      </c>
      <c r="F366" s="239" t="s">
        <v>571</v>
      </c>
      <c r="G366" s="239"/>
      <c r="H366" s="239"/>
      <c r="I366" s="239"/>
      <c r="J366" s="151" t="s">
        <v>206</v>
      </c>
      <c r="K366" s="152">
        <v>5.351</v>
      </c>
      <c r="L366" s="266">
        <v>0</v>
      </c>
      <c r="M366" s="266"/>
      <c r="N366" s="266">
        <f>ROUND(L366*K366,2)</f>
        <v>0</v>
      </c>
      <c r="O366" s="266"/>
      <c r="P366" s="266"/>
      <c r="Q366" s="266"/>
      <c r="R366" s="125"/>
      <c r="T366" s="153" t="s">
        <v>5</v>
      </c>
      <c r="U366" s="44" t="s">
        <v>39</v>
      </c>
      <c r="V366" s="154">
        <v>0</v>
      </c>
      <c r="W366" s="154">
        <f>V366*K366</f>
        <v>0</v>
      </c>
      <c r="X366" s="154">
        <v>0</v>
      </c>
      <c r="Y366" s="154">
        <f>X366*K366</f>
        <v>0</v>
      </c>
      <c r="Z366" s="154">
        <v>0</v>
      </c>
      <c r="AA366" s="155">
        <f>Z366*K366</f>
        <v>0</v>
      </c>
      <c r="AR366" s="22" t="s">
        <v>89</v>
      </c>
      <c r="AT366" s="22" t="s">
        <v>181</v>
      </c>
      <c r="AU366" s="22" t="s">
        <v>83</v>
      </c>
      <c r="AY366" s="22" t="s">
        <v>180</v>
      </c>
      <c r="BE366" s="156">
        <f>IF(U366="základní",N366,0)</f>
        <v>0</v>
      </c>
      <c r="BF366" s="156">
        <f>IF(U366="snížená",N366,0)</f>
        <v>0</v>
      </c>
      <c r="BG366" s="156">
        <f>IF(U366="zákl. přenesená",N366,0)</f>
        <v>0</v>
      </c>
      <c r="BH366" s="156">
        <f>IF(U366="sníž. přenesená",N366,0)</f>
        <v>0</v>
      </c>
      <c r="BI366" s="156">
        <f>IF(U366="nulová",N366,0)</f>
        <v>0</v>
      </c>
      <c r="BJ366" s="22" t="s">
        <v>80</v>
      </c>
      <c r="BK366" s="156">
        <f>ROUND(L366*K366,2)</f>
        <v>0</v>
      </c>
      <c r="BL366" s="22" t="s">
        <v>89</v>
      </c>
      <c r="BM366" s="22" t="s">
        <v>572</v>
      </c>
    </row>
    <row r="367" spans="2:65" s="10" customFormat="1" ht="16.5" customHeight="1">
      <c r="B367" s="157"/>
      <c r="C367" s="158"/>
      <c r="D367" s="158"/>
      <c r="E367" s="159" t="s">
        <v>5</v>
      </c>
      <c r="F367" s="240" t="s">
        <v>573</v>
      </c>
      <c r="G367" s="241"/>
      <c r="H367" s="241"/>
      <c r="I367" s="241"/>
      <c r="J367" s="158"/>
      <c r="K367" s="160">
        <v>0.9</v>
      </c>
      <c r="L367" s="158"/>
      <c r="M367" s="158"/>
      <c r="N367" s="158"/>
      <c r="O367" s="158"/>
      <c r="P367" s="158"/>
      <c r="Q367" s="158"/>
      <c r="R367" s="161"/>
      <c r="T367" s="162"/>
      <c r="U367" s="158"/>
      <c r="V367" s="158"/>
      <c r="W367" s="158"/>
      <c r="X367" s="158"/>
      <c r="Y367" s="158"/>
      <c r="Z367" s="158"/>
      <c r="AA367" s="163"/>
      <c r="AT367" s="164" t="s">
        <v>193</v>
      </c>
      <c r="AU367" s="164" t="s">
        <v>83</v>
      </c>
      <c r="AV367" s="10" t="s">
        <v>83</v>
      </c>
      <c r="AW367" s="10" t="s">
        <v>32</v>
      </c>
      <c r="AX367" s="10" t="s">
        <v>74</v>
      </c>
      <c r="AY367" s="164" t="s">
        <v>180</v>
      </c>
    </row>
    <row r="368" spans="2:65" s="10" customFormat="1" ht="16.5" customHeight="1">
      <c r="B368" s="157"/>
      <c r="C368" s="158"/>
      <c r="D368" s="158"/>
      <c r="E368" s="159" t="s">
        <v>5</v>
      </c>
      <c r="F368" s="235" t="s">
        <v>574</v>
      </c>
      <c r="G368" s="236"/>
      <c r="H368" s="236"/>
      <c r="I368" s="236"/>
      <c r="J368" s="158"/>
      <c r="K368" s="160">
        <v>0.188</v>
      </c>
      <c r="L368" s="158"/>
      <c r="M368" s="158"/>
      <c r="N368" s="158"/>
      <c r="O368" s="158"/>
      <c r="P368" s="158"/>
      <c r="Q368" s="158"/>
      <c r="R368" s="161"/>
      <c r="T368" s="162"/>
      <c r="U368" s="158"/>
      <c r="V368" s="158"/>
      <c r="W368" s="158"/>
      <c r="X368" s="158"/>
      <c r="Y368" s="158"/>
      <c r="Z368" s="158"/>
      <c r="AA368" s="163"/>
      <c r="AT368" s="164" t="s">
        <v>193</v>
      </c>
      <c r="AU368" s="164" t="s">
        <v>83</v>
      </c>
      <c r="AV368" s="10" t="s">
        <v>83</v>
      </c>
      <c r="AW368" s="10" t="s">
        <v>32</v>
      </c>
      <c r="AX368" s="10" t="s">
        <v>74</v>
      </c>
      <c r="AY368" s="164" t="s">
        <v>180</v>
      </c>
    </row>
    <row r="369" spans="2:65" s="10" customFormat="1" ht="16.5" customHeight="1">
      <c r="B369" s="157"/>
      <c r="C369" s="158"/>
      <c r="D369" s="158"/>
      <c r="E369" s="159" t="s">
        <v>5</v>
      </c>
      <c r="F369" s="235" t="s">
        <v>575</v>
      </c>
      <c r="G369" s="236"/>
      <c r="H369" s="236"/>
      <c r="I369" s="236"/>
      <c r="J369" s="158"/>
      <c r="K369" s="160">
        <v>4.2629999999999999</v>
      </c>
      <c r="L369" s="158"/>
      <c r="M369" s="158"/>
      <c r="N369" s="158"/>
      <c r="O369" s="158"/>
      <c r="P369" s="158"/>
      <c r="Q369" s="158"/>
      <c r="R369" s="161"/>
      <c r="T369" s="162"/>
      <c r="U369" s="158"/>
      <c r="V369" s="158"/>
      <c r="W369" s="158"/>
      <c r="X369" s="158"/>
      <c r="Y369" s="158"/>
      <c r="Z369" s="158"/>
      <c r="AA369" s="163"/>
      <c r="AT369" s="164" t="s">
        <v>193</v>
      </c>
      <c r="AU369" s="164" t="s">
        <v>83</v>
      </c>
      <c r="AV369" s="10" t="s">
        <v>83</v>
      </c>
      <c r="AW369" s="10" t="s">
        <v>32</v>
      </c>
      <c r="AX369" s="10" t="s">
        <v>74</v>
      </c>
      <c r="AY369" s="164" t="s">
        <v>180</v>
      </c>
    </row>
    <row r="370" spans="2:65" s="11" customFormat="1" ht="16.5" customHeight="1">
      <c r="B370" s="165"/>
      <c r="C370" s="166"/>
      <c r="D370" s="166"/>
      <c r="E370" s="167" t="s">
        <v>5</v>
      </c>
      <c r="F370" s="237" t="s">
        <v>214</v>
      </c>
      <c r="G370" s="238"/>
      <c r="H370" s="238"/>
      <c r="I370" s="238"/>
      <c r="J370" s="166"/>
      <c r="K370" s="168">
        <v>5.351</v>
      </c>
      <c r="L370" s="166"/>
      <c r="M370" s="166"/>
      <c r="N370" s="166"/>
      <c r="O370" s="166"/>
      <c r="P370" s="166"/>
      <c r="Q370" s="166"/>
      <c r="R370" s="169"/>
      <c r="T370" s="170"/>
      <c r="U370" s="166"/>
      <c r="V370" s="166"/>
      <c r="W370" s="166"/>
      <c r="X370" s="166"/>
      <c r="Y370" s="166"/>
      <c r="Z370" s="166"/>
      <c r="AA370" s="171"/>
      <c r="AT370" s="172" t="s">
        <v>193</v>
      </c>
      <c r="AU370" s="172" t="s">
        <v>83</v>
      </c>
      <c r="AV370" s="11" t="s">
        <v>89</v>
      </c>
      <c r="AW370" s="11" t="s">
        <v>32</v>
      </c>
      <c r="AX370" s="11" t="s">
        <v>80</v>
      </c>
      <c r="AY370" s="172" t="s">
        <v>180</v>
      </c>
    </row>
    <row r="371" spans="2:65" s="1" customFormat="1" ht="38.25" customHeight="1">
      <c r="B371" s="123"/>
      <c r="C371" s="149" t="s">
        <v>576</v>
      </c>
      <c r="D371" s="149" t="s">
        <v>181</v>
      </c>
      <c r="E371" s="150" t="s">
        <v>577</v>
      </c>
      <c r="F371" s="239" t="s">
        <v>578</v>
      </c>
      <c r="G371" s="239"/>
      <c r="H371" s="239"/>
      <c r="I371" s="239"/>
      <c r="J371" s="151" t="s">
        <v>242</v>
      </c>
      <c r="K371" s="152">
        <v>2</v>
      </c>
      <c r="L371" s="266">
        <v>0</v>
      </c>
      <c r="M371" s="266"/>
      <c r="N371" s="266">
        <f>ROUND(L371*K371,2)</f>
        <v>0</v>
      </c>
      <c r="O371" s="266"/>
      <c r="P371" s="266"/>
      <c r="Q371" s="266"/>
      <c r="R371" s="125"/>
      <c r="T371" s="153" t="s">
        <v>5</v>
      </c>
      <c r="U371" s="44" t="s">
        <v>39</v>
      </c>
      <c r="V371" s="154">
        <v>0</v>
      </c>
      <c r="W371" s="154">
        <f>V371*K371</f>
        <v>0</v>
      </c>
      <c r="X371" s="154">
        <v>0</v>
      </c>
      <c r="Y371" s="154">
        <f>X371*K371</f>
        <v>0</v>
      </c>
      <c r="Z371" s="154">
        <v>0</v>
      </c>
      <c r="AA371" s="155">
        <f>Z371*K371</f>
        <v>0</v>
      </c>
      <c r="AR371" s="22" t="s">
        <v>89</v>
      </c>
      <c r="AT371" s="22" t="s">
        <v>181</v>
      </c>
      <c r="AU371" s="22" t="s">
        <v>83</v>
      </c>
      <c r="AY371" s="22" t="s">
        <v>180</v>
      </c>
      <c r="BE371" s="156">
        <f>IF(U371="základní",N371,0)</f>
        <v>0</v>
      </c>
      <c r="BF371" s="156">
        <f>IF(U371="snížená",N371,0)</f>
        <v>0</v>
      </c>
      <c r="BG371" s="156">
        <f>IF(U371="zákl. přenesená",N371,0)</f>
        <v>0</v>
      </c>
      <c r="BH371" s="156">
        <f>IF(U371="sníž. přenesená",N371,0)</f>
        <v>0</v>
      </c>
      <c r="BI371" s="156">
        <f>IF(U371="nulová",N371,0)</f>
        <v>0</v>
      </c>
      <c r="BJ371" s="22" t="s">
        <v>80</v>
      </c>
      <c r="BK371" s="156">
        <f>ROUND(L371*K371,2)</f>
        <v>0</v>
      </c>
      <c r="BL371" s="22" t="s">
        <v>89</v>
      </c>
      <c r="BM371" s="22" t="s">
        <v>579</v>
      </c>
    </row>
    <row r="372" spans="2:65" s="1" customFormat="1" ht="16.5" customHeight="1">
      <c r="B372" s="123"/>
      <c r="C372" s="180" t="s">
        <v>580</v>
      </c>
      <c r="D372" s="180" t="s">
        <v>279</v>
      </c>
      <c r="E372" s="181" t="s">
        <v>581</v>
      </c>
      <c r="F372" s="242" t="s">
        <v>582</v>
      </c>
      <c r="G372" s="242"/>
      <c r="H372" s="242"/>
      <c r="I372" s="242"/>
      <c r="J372" s="182" t="s">
        <v>583</v>
      </c>
      <c r="K372" s="183">
        <v>8.5</v>
      </c>
      <c r="L372" s="271">
        <v>0</v>
      </c>
      <c r="M372" s="271"/>
      <c r="N372" s="271">
        <f>ROUND(L372*K372,2)</f>
        <v>0</v>
      </c>
      <c r="O372" s="266"/>
      <c r="P372" s="266"/>
      <c r="Q372" s="266"/>
      <c r="R372" s="125"/>
      <c r="T372" s="153" t="s">
        <v>5</v>
      </c>
      <c r="U372" s="44" t="s">
        <v>39</v>
      </c>
      <c r="V372" s="154">
        <v>0</v>
      </c>
      <c r="W372" s="154">
        <f>V372*K372</f>
        <v>0</v>
      </c>
      <c r="X372" s="154">
        <v>0</v>
      </c>
      <c r="Y372" s="154">
        <f>X372*K372</f>
        <v>0</v>
      </c>
      <c r="Z372" s="154">
        <v>0</v>
      </c>
      <c r="AA372" s="155">
        <f>Z372*K372</f>
        <v>0</v>
      </c>
      <c r="AR372" s="22" t="s">
        <v>219</v>
      </c>
      <c r="AT372" s="22" t="s">
        <v>279</v>
      </c>
      <c r="AU372" s="22" t="s">
        <v>83</v>
      </c>
      <c r="AY372" s="22" t="s">
        <v>180</v>
      </c>
      <c r="BE372" s="156">
        <f>IF(U372="základní",N372,0)</f>
        <v>0</v>
      </c>
      <c r="BF372" s="156">
        <f>IF(U372="snížená",N372,0)</f>
        <v>0</v>
      </c>
      <c r="BG372" s="156">
        <f>IF(U372="zákl. přenesená",N372,0)</f>
        <v>0</v>
      </c>
      <c r="BH372" s="156">
        <f>IF(U372="sníž. přenesená",N372,0)</f>
        <v>0</v>
      </c>
      <c r="BI372" s="156">
        <f>IF(U372="nulová",N372,0)</f>
        <v>0</v>
      </c>
      <c r="BJ372" s="22" t="s">
        <v>80</v>
      </c>
      <c r="BK372" s="156">
        <f>ROUND(L372*K372,2)</f>
        <v>0</v>
      </c>
      <c r="BL372" s="22" t="s">
        <v>89</v>
      </c>
      <c r="BM372" s="22" t="s">
        <v>584</v>
      </c>
    </row>
    <row r="373" spans="2:65" s="1" customFormat="1" ht="16.5" customHeight="1">
      <c r="B373" s="123"/>
      <c r="C373" s="149" t="s">
        <v>585</v>
      </c>
      <c r="D373" s="149" t="s">
        <v>181</v>
      </c>
      <c r="E373" s="150" t="s">
        <v>586</v>
      </c>
      <c r="F373" s="239" t="s">
        <v>587</v>
      </c>
      <c r="G373" s="239"/>
      <c r="H373" s="239"/>
      <c r="I373" s="239"/>
      <c r="J373" s="151" t="s">
        <v>242</v>
      </c>
      <c r="K373" s="152">
        <v>12</v>
      </c>
      <c r="L373" s="266">
        <v>0</v>
      </c>
      <c r="M373" s="266"/>
      <c r="N373" s="266">
        <f>ROUND(L373*K373,2)</f>
        <v>0</v>
      </c>
      <c r="O373" s="266"/>
      <c r="P373" s="266"/>
      <c r="Q373" s="266"/>
      <c r="R373" s="125"/>
      <c r="T373" s="153" t="s">
        <v>5</v>
      </c>
      <c r="U373" s="44" t="s">
        <v>39</v>
      </c>
      <c r="V373" s="154">
        <v>0</v>
      </c>
      <c r="W373" s="154">
        <f>V373*K373</f>
        <v>0</v>
      </c>
      <c r="X373" s="154">
        <v>0</v>
      </c>
      <c r="Y373" s="154">
        <f>X373*K373</f>
        <v>0</v>
      </c>
      <c r="Z373" s="154">
        <v>0</v>
      </c>
      <c r="AA373" s="155">
        <f>Z373*K373</f>
        <v>0</v>
      </c>
      <c r="AR373" s="22" t="s">
        <v>89</v>
      </c>
      <c r="AT373" s="22" t="s">
        <v>181</v>
      </c>
      <c r="AU373" s="22" t="s">
        <v>83</v>
      </c>
      <c r="AY373" s="22" t="s">
        <v>180</v>
      </c>
      <c r="BE373" s="156">
        <f>IF(U373="základní",N373,0)</f>
        <v>0</v>
      </c>
      <c r="BF373" s="156">
        <f>IF(U373="snížená",N373,0)</f>
        <v>0</v>
      </c>
      <c r="BG373" s="156">
        <f>IF(U373="zákl. přenesená",N373,0)</f>
        <v>0</v>
      </c>
      <c r="BH373" s="156">
        <f>IF(U373="sníž. přenesená",N373,0)</f>
        <v>0</v>
      </c>
      <c r="BI373" s="156">
        <f>IF(U373="nulová",N373,0)</f>
        <v>0</v>
      </c>
      <c r="BJ373" s="22" t="s">
        <v>80</v>
      </c>
      <c r="BK373" s="156">
        <f>ROUND(L373*K373,2)</f>
        <v>0</v>
      </c>
      <c r="BL373" s="22" t="s">
        <v>89</v>
      </c>
      <c r="BM373" s="22" t="s">
        <v>588</v>
      </c>
    </row>
    <row r="374" spans="2:65" s="10" customFormat="1" ht="16.5" customHeight="1">
      <c r="B374" s="157"/>
      <c r="C374" s="158"/>
      <c r="D374" s="158"/>
      <c r="E374" s="159" t="s">
        <v>5</v>
      </c>
      <c r="F374" s="240" t="s">
        <v>589</v>
      </c>
      <c r="G374" s="241"/>
      <c r="H374" s="241"/>
      <c r="I374" s="241"/>
      <c r="J374" s="158"/>
      <c r="K374" s="160">
        <v>12</v>
      </c>
      <c r="L374" s="158"/>
      <c r="M374" s="158"/>
      <c r="N374" s="158"/>
      <c r="O374" s="158"/>
      <c r="P374" s="158"/>
      <c r="Q374" s="158"/>
      <c r="R374" s="161"/>
      <c r="T374" s="162"/>
      <c r="U374" s="158"/>
      <c r="V374" s="158"/>
      <c r="W374" s="158"/>
      <c r="X374" s="158"/>
      <c r="Y374" s="158"/>
      <c r="Z374" s="158"/>
      <c r="AA374" s="163"/>
      <c r="AT374" s="164" t="s">
        <v>193</v>
      </c>
      <c r="AU374" s="164" t="s">
        <v>83</v>
      </c>
      <c r="AV374" s="10" t="s">
        <v>83</v>
      </c>
      <c r="AW374" s="10" t="s">
        <v>32</v>
      </c>
      <c r="AX374" s="10" t="s">
        <v>80</v>
      </c>
      <c r="AY374" s="164" t="s">
        <v>180</v>
      </c>
    </row>
    <row r="375" spans="2:65" s="1" customFormat="1" ht="16.5" customHeight="1">
      <c r="B375" s="123"/>
      <c r="C375" s="149" t="s">
        <v>590</v>
      </c>
      <c r="D375" s="149" t="s">
        <v>181</v>
      </c>
      <c r="E375" s="150" t="s">
        <v>591</v>
      </c>
      <c r="F375" s="239" t="s">
        <v>592</v>
      </c>
      <c r="G375" s="239"/>
      <c r="H375" s="239"/>
      <c r="I375" s="239"/>
      <c r="J375" s="151" t="s">
        <v>242</v>
      </c>
      <c r="K375" s="152">
        <v>144</v>
      </c>
      <c r="L375" s="266">
        <v>0</v>
      </c>
      <c r="M375" s="266"/>
      <c r="N375" s="266">
        <f>ROUND(L375*K375,2)</f>
        <v>0</v>
      </c>
      <c r="O375" s="266"/>
      <c r="P375" s="266"/>
      <c r="Q375" s="266"/>
      <c r="R375" s="125"/>
      <c r="T375" s="153" t="s">
        <v>5</v>
      </c>
      <c r="U375" s="44" t="s">
        <v>39</v>
      </c>
      <c r="V375" s="154">
        <v>0</v>
      </c>
      <c r="W375" s="154">
        <f>V375*K375</f>
        <v>0</v>
      </c>
      <c r="X375" s="154">
        <v>0</v>
      </c>
      <c r="Y375" s="154">
        <f>X375*K375</f>
        <v>0</v>
      </c>
      <c r="Z375" s="154">
        <v>0</v>
      </c>
      <c r="AA375" s="155">
        <f>Z375*K375</f>
        <v>0</v>
      </c>
      <c r="AR375" s="22" t="s">
        <v>89</v>
      </c>
      <c r="AT375" s="22" t="s">
        <v>181</v>
      </c>
      <c r="AU375" s="22" t="s">
        <v>83</v>
      </c>
      <c r="AY375" s="22" t="s">
        <v>180</v>
      </c>
      <c r="BE375" s="156">
        <f>IF(U375="základní",N375,0)</f>
        <v>0</v>
      </c>
      <c r="BF375" s="156">
        <f>IF(U375="snížená",N375,0)</f>
        <v>0</v>
      </c>
      <c r="BG375" s="156">
        <f>IF(U375="zákl. přenesená",N375,0)</f>
        <v>0</v>
      </c>
      <c r="BH375" s="156">
        <f>IF(U375="sníž. přenesená",N375,0)</f>
        <v>0</v>
      </c>
      <c r="BI375" s="156">
        <f>IF(U375="nulová",N375,0)</f>
        <v>0</v>
      </c>
      <c r="BJ375" s="22" t="s">
        <v>80</v>
      </c>
      <c r="BK375" s="156">
        <f>ROUND(L375*K375,2)</f>
        <v>0</v>
      </c>
      <c r="BL375" s="22" t="s">
        <v>89</v>
      </c>
      <c r="BM375" s="22" t="s">
        <v>593</v>
      </c>
    </row>
    <row r="376" spans="2:65" s="10" customFormat="1" ht="16.5" customHeight="1">
      <c r="B376" s="157"/>
      <c r="C376" s="158"/>
      <c r="D376" s="158"/>
      <c r="E376" s="159" t="s">
        <v>5</v>
      </c>
      <c r="F376" s="240" t="s">
        <v>594</v>
      </c>
      <c r="G376" s="241"/>
      <c r="H376" s="241"/>
      <c r="I376" s="241"/>
      <c r="J376" s="158"/>
      <c r="K376" s="160">
        <v>144</v>
      </c>
      <c r="L376" s="158"/>
      <c r="M376" s="158"/>
      <c r="N376" s="158"/>
      <c r="O376" s="158"/>
      <c r="P376" s="158"/>
      <c r="Q376" s="158"/>
      <c r="R376" s="161"/>
      <c r="T376" s="162"/>
      <c r="U376" s="158"/>
      <c r="V376" s="158"/>
      <c r="W376" s="158"/>
      <c r="X376" s="158"/>
      <c r="Y376" s="158"/>
      <c r="Z376" s="158"/>
      <c r="AA376" s="163"/>
      <c r="AT376" s="164" t="s">
        <v>193</v>
      </c>
      <c r="AU376" s="164" t="s">
        <v>83</v>
      </c>
      <c r="AV376" s="10" t="s">
        <v>83</v>
      </c>
      <c r="AW376" s="10" t="s">
        <v>32</v>
      </c>
      <c r="AX376" s="10" t="s">
        <v>80</v>
      </c>
      <c r="AY376" s="164" t="s">
        <v>180</v>
      </c>
    </row>
    <row r="377" spans="2:65" s="1" customFormat="1" ht="16.5" customHeight="1">
      <c r="B377" s="123"/>
      <c r="C377" s="149" t="s">
        <v>595</v>
      </c>
      <c r="D377" s="149" t="s">
        <v>181</v>
      </c>
      <c r="E377" s="150" t="s">
        <v>596</v>
      </c>
      <c r="F377" s="239" t="s">
        <v>597</v>
      </c>
      <c r="G377" s="239"/>
      <c r="H377" s="239"/>
      <c r="I377" s="239"/>
      <c r="J377" s="151" t="s">
        <v>242</v>
      </c>
      <c r="K377" s="152">
        <v>25</v>
      </c>
      <c r="L377" s="266">
        <v>0</v>
      </c>
      <c r="M377" s="266"/>
      <c r="N377" s="266">
        <f>ROUND(L377*K377,2)</f>
        <v>0</v>
      </c>
      <c r="O377" s="266"/>
      <c r="P377" s="266"/>
      <c r="Q377" s="266"/>
      <c r="R377" s="125"/>
      <c r="T377" s="153" t="s">
        <v>5</v>
      </c>
      <c r="U377" s="44" t="s">
        <v>39</v>
      </c>
      <c r="V377" s="154">
        <v>0</v>
      </c>
      <c r="W377" s="154">
        <f>V377*K377</f>
        <v>0</v>
      </c>
      <c r="X377" s="154">
        <v>0</v>
      </c>
      <c r="Y377" s="154">
        <f>X377*K377</f>
        <v>0</v>
      </c>
      <c r="Z377" s="154">
        <v>0</v>
      </c>
      <c r="AA377" s="155">
        <f>Z377*K377</f>
        <v>0</v>
      </c>
      <c r="AR377" s="22" t="s">
        <v>89</v>
      </c>
      <c r="AT377" s="22" t="s">
        <v>181</v>
      </c>
      <c r="AU377" s="22" t="s">
        <v>83</v>
      </c>
      <c r="AY377" s="22" t="s">
        <v>180</v>
      </c>
      <c r="BE377" s="156">
        <f>IF(U377="základní",N377,0)</f>
        <v>0</v>
      </c>
      <c r="BF377" s="156">
        <f>IF(U377="snížená",N377,0)</f>
        <v>0</v>
      </c>
      <c r="BG377" s="156">
        <f>IF(U377="zákl. přenesená",N377,0)</f>
        <v>0</v>
      </c>
      <c r="BH377" s="156">
        <f>IF(U377="sníž. přenesená",N377,0)</f>
        <v>0</v>
      </c>
      <c r="BI377" s="156">
        <f>IF(U377="nulová",N377,0)</f>
        <v>0</v>
      </c>
      <c r="BJ377" s="22" t="s">
        <v>80</v>
      </c>
      <c r="BK377" s="156">
        <f>ROUND(L377*K377,2)</f>
        <v>0</v>
      </c>
      <c r="BL377" s="22" t="s">
        <v>89</v>
      </c>
      <c r="BM377" s="22" t="s">
        <v>598</v>
      </c>
    </row>
    <row r="378" spans="2:65" s="10" customFormat="1" ht="16.5" customHeight="1">
      <c r="B378" s="157"/>
      <c r="C378" s="158"/>
      <c r="D378" s="158"/>
      <c r="E378" s="159" t="s">
        <v>5</v>
      </c>
      <c r="F378" s="240" t="s">
        <v>599</v>
      </c>
      <c r="G378" s="241"/>
      <c r="H378" s="241"/>
      <c r="I378" s="241"/>
      <c r="J378" s="158"/>
      <c r="K378" s="160">
        <v>25</v>
      </c>
      <c r="L378" s="158"/>
      <c r="M378" s="158"/>
      <c r="N378" s="158"/>
      <c r="O378" s="158"/>
      <c r="P378" s="158"/>
      <c r="Q378" s="158"/>
      <c r="R378" s="161"/>
      <c r="T378" s="162"/>
      <c r="U378" s="158"/>
      <c r="V378" s="158"/>
      <c r="W378" s="158"/>
      <c r="X378" s="158"/>
      <c r="Y378" s="158"/>
      <c r="Z378" s="158"/>
      <c r="AA378" s="163"/>
      <c r="AT378" s="164" t="s">
        <v>193</v>
      </c>
      <c r="AU378" s="164" t="s">
        <v>83</v>
      </c>
      <c r="AV378" s="10" t="s">
        <v>83</v>
      </c>
      <c r="AW378" s="10" t="s">
        <v>32</v>
      </c>
      <c r="AX378" s="10" t="s">
        <v>80</v>
      </c>
      <c r="AY378" s="164" t="s">
        <v>180</v>
      </c>
    </row>
    <row r="379" spans="2:65" s="1" customFormat="1" ht="16.5" customHeight="1">
      <c r="B379" s="123"/>
      <c r="C379" s="149" t="s">
        <v>600</v>
      </c>
      <c r="D379" s="149" t="s">
        <v>181</v>
      </c>
      <c r="E379" s="150" t="s">
        <v>601</v>
      </c>
      <c r="F379" s="239" t="s">
        <v>602</v>
      </c>
      <c r="G379" s="239"/>
      <c r="H379" s="239"/>
      <c r="I379" s="239"/>
      <c r="J379" s="151" t="s">
        <v>206</v>
      </c>
      <c r="K379" s="152">
        <v>51.9</v>
      </c>
      <c r="L379" s="266">
        <v>0</v>
      </c>
      <c r="M379" s="266"/>
      <c r="N379" s="266">
        <f>ROUND(L379*K379,2)</f>
        <v>0</v>
      </c>
      <c r="O379" s="266"/>
      <c r="P379" s="266"/>
      <c r="Q379" s="266"/>
      <c r="R379" s="125"/>
      <c r="T379" s="153" t="s">
        <v>5</v>
      </c>
      <c r="U379" s="44" t="s">
        <v>39</v>
      </c>
      <c r="V379" s="154">
        <v>0</v>
      </c>
      <c r="W379" s="154">
        <f>V379*K379</f>
        <v>0</v>
      </c>
      <c r="X379" s="154">
        <v>0</v>
      </c>
      <c r="Y379" s="154">
        <f>X379*K379</f>
        <v>0</v>
      </c>
      <c r="Z379" s="154">
        <v>0</v>
      </c>
      <c r="AA379" s="155">
        <f>Z379*K379</f>
        <v>0</v>
      </c>
      <c r="AR379" s="22" t="s">
        <v>89</v>
      </c>
      <c r="AT379" s="22" t="s">
        <v>181</v>
      </c>
      <c r="AU379" s="22" t="s">
        <v>83</v>
      </c>
      <c r="AY379" s="22" t="s">
        <v>180</v>
      </c>
      <c r="BE379" s="156">
        <f>IF(U379="základní",N379,0)</f>
        <v>0</v>
      </c>
      <c r="BF379" s="156">
        <f>IF(U379="snížená",N379,0)</f>
        <v>0</v>
      </c>
      <c r="BG379" s="156">
        <f>IF(U379="zákl. přenesená",N379,0)</f>
        <v>0</v>
      </c>
      <c r="BH379" s="156">
        <f>IF(U379="sníž. přenesená",N379,0)</f>
        <v>0</v>
      </c>
      <c r="BI379" s="156">
        <f>IF(U379="nulová",N379,0)</f>
        <v>0</v>
      </c>
      <c r="BJ379" s="22" t="s">
        <v>80</v>
      </c>
      <c r="BK379" s="156">
        <f>ROUND(L379*K379,2)</f>
        <v>0</v>
      </c>
      <c r="BL379" s="22" t="s">
        <v>89</v>
      </c>
      <c r="BM379" s="22" t="s">
        <v>603</v>
      </c>
    </row>
    <row r="380" spans="2:65" s="10" customFormat="1" ht="16.5" customHeight="1">
      <c r="B380" s="157"/>
      <c r="C380" s="158"/>
      <c r="D380" s="158"/>
      <c r="E380" s="159" t="s">
        <v>5</v>
      </c>
      <c r="F380" s="240" t="s">
        <v>604</v>
      </c>
      <c r="G380" s="241"/>
      <c r="H380" s="241"/>
      <c r="I380" s="241"/>
      <c r="J380" s="158"/>
      <c r="K380" s="160">
        <v>7.05</v>
      </c>
      <c r="L380" s="158"/>
      <c r="M380" s="158"/>
      <c r="N380" s="158"/>
      <c r="O380" s="158"/>
      <c r="P380" s="158"/>
      <c r="Q380" s="158"/>
      <c r="R380" s="161"/>
      <c r="T380" s="162"/>
      <c r="U380" s="158"/>
      <c r="V380" s="158"/>
      <c r="W380" s="158"/>
      <c r="X380" s="158"/>
      <c r="Y380" s="158"/>
      <c r="Z380" s="158"/>
      <c r="AA380" s="163"/>
      <c r="AT380" s="164" t="s">
        <v>193</v>
      </c>
      <c r="AU380" s="164" t="s">
        <v>83</v>
      </c>
      <c r="AV380" s="10" t="s">
        <v>83</v>
      </c>
      <c r="AW380" s="10" t="s">
        <v>32</v>
      </c>
      <c r="AX380" s="10" t="s">
        <v>74</v>
      </c>
      <c r="AY380" s="164" t="s">
        <v>180</v>
      </c>
    </row>
    <row r="381" spans="2:65" s="10" customFormat="1" ht="16.5" customHeight="1">
      <c r="B381" s="157"/>
      <c r="C381" s="158"/>
      <c r="D381" s="158"/>
      <c r="E381" s="159" t="s">
        <v>5</v>
      </c>
      <c r="F381" s="235" t="s">
        <v>605</v>
      </c>
      <c r="G381" s="236"/>
      <c r="H381" s="236"/>
      <c r="I381" s="236"/>
      <c r="J381" s="158"/>
      <c r="K381" s="160">
        <v>33.299999999999997</v>
      </c>
      <c r="L381" s="158"/>
      <c r="M381" s="158"/>
      <c r="N381" s="158"/>
      <c r="O381" s="158"/>
      <c r="P381" s="158"/>
      <c r="Q381" s="158"/>
      <c r="R381" s="161"/>
      <c r="T381" s="162"/>
      <c r="U381" s="158"/>
      <c r="V381" s="158"/>
      <c r="W381" s="158"/>
      <c r="X381" s="158"/>
      <c r="Y381" s="158"/>
      <c r="Z381" s="158"/>
      <c r="AA381" s="163"/>
      <c r="AT381" s="164" t="s">
        <v>193</v>
      </c>
      <c r="AU381" s="164" t="s">
        <v>83</v>
      </c>
      <c r="AV381" s="10" t="s">
        <v>83</v>
      </c>
      <c r="AW381" s="10" t="s">
        <v>32</v>
      </c>
      <c r="AX381" s="10" t="s">
        <v>74</v>
      </c>
      <c r="AY381" s="164" t="s">
        <v>180</v>
      </c>
    </row>
    <row r="382" spans="2:65" s="10" customFormat="1" ht="16.5" customHeight="1">
      <c r="B382" s="157"/>
      <c r="C382" s="158"/>
      <c r="D382" s="158"/>
      <c r="E382" s="159" t="s">
        <v>5</v>
      </c>
      <c r="F382" s="235" t="s">
        <v>606</v>
      </c>
      <c r="G382" s="236"/>
      <c r="H382" s="236"/>
      <c r="I382" s="236"/>
      <c r="J382" s="158"/>
      <c r="K382" s="160">
        <v>11.55</v>
      </c>
      <c r="L382" s="158"/>
      <c r="M382" s="158"/>
      <c r="N382" s="158"/>
      <c r="O382" s="158"/>
      <c r="P382" s="158"/>
      <c r="Q382" s="158"/>
      <c r="R382" s="161"/>
      <c r="T382" s="162"/>
      <c r="U382" s="158"/>
      <c r="V382" s="158"/>
      <c r="W382" s="158"/>
      <c r="X382" s="158"/>
      <c r="Y382" s="158"/>
      <c r="Z382" s="158"/>
      <c r="AA382" s="163"/>
      <c r="AT382" s="164" t="s">
        <v>193</v>
      </c>
      <c r="AU382" s="164" t="s">
        <v>83</v>
      </c>
      <c r="AV382" s="10" t="s">
        <v>83</v>
      </c>
      <c r="AW382" s="10" t="s">
        <v>32</v>
      </c>
      <c r="AX382" s="10" t="s">
        <v>74</v>
      </c>
      <c r="AY382" s="164" t="s">
        <v>180</v>
      </c>
    </row>
    <row r="383" spans="2:65" s="11" customFormat="1" ht="16.5" customHeight="1">
      <c r="B383" s="165"/>
      <c r="C383" s="166"/>
      <c r="D383" s="166"/>
      <c r="E383" s="167" t="s">
        <v>5</v>
      </c>
      <c r="F383" s="237" t="s">
        <v>214</v>
      </c>
      <c r="G383" s="238"/>
      <c r="H383" s="238"/>
      <c r="I383" s="238"/>
      <c r="J383" s="166"/>
      <c r="K383" s="168">
        <v>51.9</v>
      </c>
      <c r="L383" s="166"/>
      <c r="M383" s="166"/>
      <c r="N383" s="166"/>
      <c r="O383" s="166"/>
      <c r="P383" s="166"/>
      <c r="Q383" s="166"/>
      <c r="R383" s="169"/>
      <c r="T383" s="170"/>
      <c r="U383" s="166"/>
      <c r="V383" s="166"/>
      <c r="W383" s="166"/>
      <c r="X383" s="166"/>
      <c r="Y383" s="166"/>
      <c r="Z383" s="166"/>
      <c r="AA383" s="171"/>
      <c r="AT383" s="172" t="s">
        <v>193</v>
      </c>
      <c r="AU383" s="172" t="s">
        <v>83</v>
      </c>
      <c r="AV383" s="11" t="s">
        <v>89</v>
      </c>
      <c r="AW383" s="11" t="s">
        <v>32</v>
      </c>
      <c r="AX383" s="11" t="s">
        <v>80</v>
      </c>
      <c r="AY383" s="172" t="s">
        <v>180</v>
      </c>
    </row>
    <row r="384" spans="2:65" s="1" customFormat="1" ht="25.5" customHeight="1">
      <c r="B384" s="123"/>
      <c r="C384" s="149" t="s">
        <v>607</v>
      </c>
      <c r="D384" s="149" t="s">
        <v>181</v>
      </c>
      <c r="E384" s="150" t="s">
        <v>608</v>
      </c>
      <c r="F384" s="239" t="s">
        <v>609</v>
      </c>
      <c r="G384" s="239"/>
      <c r="H384" s="239"/>
      <c r="I384" s="239"/>
      <c r="J384" s="151" t="s">
        <v>184</v>
      </c>
      <c r="K384" s="152">
        <v>0.48</v>
      </c>
      <c r="L384" s="266">
        <v>0</v>
      </c>
      <c r="M384" s="266"/>
      <c r="N384" s="266">
        <f>ROUND(L384*K384,2)</f>
        <v>0</v>
      </c>
      <c r="O384" s="266"/>
      <c r="P384" s="266"/>
      <c r="Q384" s="266"/>
      <c r="R384" s="125"/>
      <c r="T384" s="153" t="s">
        <v>5</v>
      </c>
      <c r="U384" s="44" t="s">
        <v>39</v>
      </c>
      <c r="V384" s="154">
        <v>0</v>
      </c>
      <c r="W384" s="154">
        <f>V384*K384</f>
        <v>0</v>
      </c>
      <c r="X384" s="154">
        <v>0</v>
      </c>
      <c r="Y384" s="154">
        <f>X384*K384</f>
        <v>0</v>
      </c>
      <c r="Z384" s="154">
        <v>0</v>
      </c>
      <c r="AA384" s="155">
        <f>Z384*K384</f>
        <v>0</v>
      </c>
      <c r="AR384" s="22" t="s">
        <v>89</v>
      </c>
      <c r="AT384" s="22" t="s">
        <v>181</v>
      </c>
      <c r="AU384" s="22" t="s">
        <v>83</v>
      </c>
      <c r="AY384" s="22" t="s">
        <v>180</v>
      </c>
      <c r="BE384" s="156">
        <f>IF(U384="základní",N384,0)</f>
        <v>0</v>
      </c>
      <c r="BF384" s="156">
        <f>IF(U384="snížená",N384,0)</f>
        <v>0</v>
      </c>
      <c r="BG384" s="156">
        <f>IF(U384="zákl. přenesená",N384,0)</f>
        <v>0</v>
      </c>
      <c r="BH384" s="156">
        <f>IF(U384="sníž. přenesená",N384,0)</f>
        <v>0</v>
      </c>
      <c r="BI384" s="156">
        <f>IF(U384="nulová",N384,0)</f>
        <v>0</v>
      </c>
      <c r="BJ384" s="22" t="s">
        <v>80</v>
      </c>
      <c r="BK384" s="156">
        <f>ROUND(L384*K384,2)</f>
        <v>0</v>
      </c>
      <c r="BL384" s="22" t="s">
        <v>89</v>
      </c>
      <c r="BM384" s="22" t="s">
        <v>610</v>
      </c>
    </row>
    <row r="385" spans="2:65" s="10" customFormat="1" ht="16.5" customHeight="1">
      <c r="B385" s="157"/>
      <c r="C385" s="158"/>
      <c r="D385" s="158"/>
      <c r="E385" s="159" t="s">
        <v>5</v>
      </c>
      <c r="F385" s="240" t="s">
        <v>611</v>
      </c>
      <c r="G385" s="241"/>
      <c r="H385" s="241"/>
      <c r="I385" s="241"/>
      <c r="J385" s="158"/>
      <c r="K385" s="160">
        <v>0.48</v>
      </c>
      <c r="L385" s="158"/>
      <c r="M385" s="158"/>
      <c r="N385" s="158"/>
      <c r="O385" s="158"/>
      <c r="P385" s="158"/>
      <c r="Q385" s="158"/>
      <c r="R385" s="161"/>
      <c r="T385" s="162"/>
      <c r="U385" s="158"/>
      <c r="V385" s="158"/>
      <c r="W385" s="158"/>
      <c r="X385" s="158"/>
      <c r="Y385" s="158"/>
      <c r="Z385" s="158"/>
      <c r="AA385" s="163"/>
      <c r="AT385" s="164" t="s">
        <v>193</v>
      </c>
      <c r="AU385" s="164" t="s">
        <v>83</v>
      </c>
      <c r="AV385" s="10" t="s">
        <v>83</v>
      </c>
      <c r="AW385" s="10" t="s">
        <v>32</v>
      </c>
      <c r="AX385" s="10" t="s">
        <v>80</v>
      </c>
      <c r="AY385" s="164" t="s">
        <v>180</v>
      </c>
    </row>
    <row r="386" spans="2:65" s="1" customFormat="1" ht="25.5" customHeight="1">
      <c r="B386" s="123"/>
      <c r="C386" s="149" t="s">
        <v>612</v>
      </c>
      <c r="D386" s="149" t="s">
        <v>181</v>
      </c>
      <c r="E386" s="150" t="s">
        <v>613</v>
      </c>
      <c r="F386" s="239" t="s">
        <v>614</v>
      </c>
      <c r="G386" s="239"/>
      <c r="H386" s="239"/>
      <c r="I386" s="239"/>
      <c r="J386" s="151" t="s">
        <v>206</v>
      </c>
      <c r="K386" s="152">
        <v>82.06</v>
      </c>
      <c r="L386" s="266">
        <v>0</v>
      </c>
      <c r="M386" s="266"/>
      <c r="N386" s="266">
        <f>ROUND(L386*K386,2)</f>
        <v>0</v>
      </c>
      <c r="O386" s="266"/>
      <c r="P386" s="266"/>
      <c r="Q386" s="266"/>
      <c r="R386" s="125"/>
      <c r="T386" s="153" t="s">
        <v>5</v>
      </c>
      <c r="U386" s="44" t="s">
        <v>39</v>
      </c>
      <c r="V386" s="154">
        <v>0</v>
      </c>
      <c r="W386" s="154">
        <f>V386*K386</f>
        <v>0</v>
      </c>
      <c r="X386" s="154">
        <v>0</v>
      </c>
      <c r="Y386" s="154">
        <f>X386*K386</f>
        <v>0</v>
      </c>
      <c r="Z386" s="154">
        <v>0</v>
      </c>
      <c r="AA386" s="155">
        <f>Z386*K386</f>
        <v>0</v>
      </c>
      <c r="AR386" s="22" t="s">
        <v>89</v>
      </c>
      <c r="AT386" s="22" t="s">
        <v>181</v>
      </c>
      <c r="AU386" s="22" t="s">
        <v>83</v>
      </c>
      <c r="AY386" s="22" t="s">
        <v>180</v>
      </c>
      <c r="BE386" s="156">
        <f>IF(U386="základní",N386,0)</f>
        <v>0</v>
      </c>
      <c r="BF386" s="156">
        <f>IF(U386="snížená",N386,0)</f>
        <v>0</v>
      </c>
      <c r="BG386" s="156">
        <f>IF(U386="zákl. přenesená",N386,0)</f>
        <v>0</v>
      </c>
      <c r="BH386" s="156">
        <f>IF(U386="sníž. přenesená",N386,0)</f>
        <v>0</v>
      </c>
      <c r="BI386" s="156">
        <f>IF(U386="nulová",N386,0)</f>
        <v>0</v>
      </c>
      <c r="BJ386" s="22" t="s">
        <v>80</v>
      </c>
      <c r="BK386" s="156">
        <f>ROUND(L386*K386,2)</f>
        <v>0</v>
      </c>
      <c r="BL386" s="22" t="s">
        <v>89</v>
      </c>
      <c r="BM386" s="22" t="s">
        <v>615</v>
      </c>
    </row>
    <row r="387" spans="2:65" s="10" customFormat="1" ht="16.5" customHeight="1">
      <c r="B387" s="157"/>
      <c r="C387" s="158"/>
      <c r="D387" s="158"/>
      <c r="E387" s="159" t="s">
        <v>5</v>
      </c>
      <c r="F387" s="240" t="s">
        <v>616</v>
      </c>
      <c r="G387" s="241"/>
      <c r="H387" s="241"/>
      <c r="I387" s="241"/>
      <c r="J387" s="158"/>
      <c r="K387" s="160">
        <v>82.06</v>
      </c>
      <c r="L387" s="158"/>
      <c r="M387" s="158"/>
      <c r="N387" s="158"/>
      <c r="O387" s="158"/>
      <c r="P387" s="158"/>
      <c r="Q387" s="158"/>
      <c r="R387" s="161"/>
      <c r="T387" s="162"/>
      <c r="U387" s="158"/>
      <c r="V387" s="158"/>
      <c r="W387" s="158"/>
      <c r="X387" s="158"/>
      <c r="Y387" s="158"/>
      <c r="Z387" s="158"/>
      <c r="AA387" s="163"/>
      <c r="AT387" s="164" t="s">
        <v>193</v>
      </c>
      <c r="AU387" s="164" t="s">
        <v>83</v>
      </c>
      <c r="AV387" s="10" t="s">
        <v>83</v>
      </c>
      <c r="AW387" s="10" t="s">
        <v>32</v>
      </c>
      <c r="AX387" s="10" t="s">
        <v>80</v>
      </c>
      <c r="AY387" s="164" t="s">
        <v>180</v>
      </c>
    </row>
    <row r="388" spans="2:65" s="1" customFormat="1" ht="25.5" customHeight="1">
      <c r="B388" s="123"/>
      <c r="C388" s="149" t="s">
        <v>617</v>
      </c>
      <c r="D388" s="149" t="s">
        <v>181</v>
      </c>
      <c r="E388" s="150" t="s">
        <v>618</v>
      </c>
      <c r="F388" s="239" t="s">
        <v>619</v>
      </c>
      <c r="G388" s="239"/>
      <c r="H388" s="239"/>
      <c r="I388" s="239"/>
      <c r="J388" s="151" t="s">
        <v>206</v>
      </c>
      <c r="K388" s="152">
        <v>52.427999999999997</v>
      </c>
      <c r="L388" s="266">
        <v>0</v>
      </c>
      <c r="M388" s="266"/>
      <c r="N388" s="266">
        <f>ROUND(L388*K388,2)</f>
        <v>0</v>
      </c>
      <c r="O388" s="266"/>
      <c r="P388" s="266"/>
      <c r="Q388" s="266"/>
      <c r="R388" s="125"/>
      <c r="T388" s="153" t="s">
        <v>5</v>
      </c>
      <c r="U388" s="44" t="s">
        <v>39</v>
      </c>
      <c r="V388" s="154">
        <v>0</v>
      </c>
      <c r="W388" s="154">
        <f>V388*K388</f>
        <v>0</v>
      </c>
      <c r="X388" s="154">
        <v>0</v>
      </c>
      <c r="Y388" s="154">
        <f>X388*K388</f>
        <v>0</v>
      </c>
      <c r="Z388" s="154">
        <v>0</v>
      </c>
      <c r="AA388" s="155">
        <f>Z388*K388</f>
        <v>0</v>
      </c>
      <c r="AR388" s="22" t="s">
        <v>89</v>
      </c>
      <c r="AT388" s="22" t="s">
        <v>181</v>
      </c>
      <c r="AU388" s="22" t="s">
        <v>83</v>
      </c>
      <c r="AY388" s="22" t="s">
        <v>180</v>
      </c>
      <c r="BE388" s="156">
        <f>IF(U388="základní",N388,0)</f>
        <v>0</v>
      </c>
      <c r="BF388" s="156">
        <f>IF(U388="snížená",N388,0)</f>
        <v>0</v>
      </c>
      <c r="BG388" s="156">
        <f>IF(U388="zákl. přenesená",N388,0)</f>
        <v>0</v>
      </c>
      <c r="BH388" s="156">
        <f>IF(U388="sníž. přenesená",N388,0)</f>
        <v>0</v>
      </c>
      <c r="BI388" s="156">
        <f>IF(U388="nulová",N388,0)</f>
        <v>0</v>
      </c>
      <c r="BJ388" s="22" t="s">
        <v>80</v>
      </c>
      <c r="BK388" s="156">
        <f>ROUND(L388*K388,2)</f>
        <v>0</v>
      </c>
      <c r="BL388" s="22" t="s">
        <v>89</v>
      </c>
      <c r="BM388" s="22" t="s">
        <v>620</v>
      </c>
    </row>
    <row r="389" spans="2:65" s="10" customFormat="1" ht="16.5" customHeight="1">
      <c r="B389" s="157"/>
      <c r="C389" s="158"/>
      <c r="D389" s="158"/>
      <c r="E389" s="159" t="s">
        <v>5</v>
      </c>
      <c r="F389" s="240" t="s">
        <v>621</v>
      </c>
      <c r="G389" s="241"/>
      <c r="H389" s="241"/>
      <c r="I389" s="241"/>
      <c r="J389" s="158"/>
      <c r="K389" s="160">
        <v>32.4</v>
      </c>
      <c r="L389" s="158"/>
      <c r="M389" s="158"/>
      <c r="N389" s="158"/>
      <c r="O389" s="158"/>
      <c r="P389" s="158"/>
      <c r="Q389" s="158"/>
      <c r="R389" s="161"/>
      <c r="T389" s="162"/>
      <c r="U389" s="158"/>
      <c r="V389" s="158"/>
      <c r="W389" s="158"/>
      <c r="X389" s="158"/>
      <c r="Y389" s="158"/>
      <c r="Z389" s="158"/>
      <c r="AA389" s="163"/>
      <c r="AT389" s="164" t="s">
        <v>193</v>
      </c>
      <c r="AU389" s="164" t="s">
        <v>83</v>
      </c>
      <c r="AV389" s="10" t="s">
        <v>83</v>
      </c>
      <c r="AW389" s="10" t="s">
        <v>32</v>
      </c>
      <c r="AX389" s="10" t="s">
        <v>74</v>
      </c>
      <c r="AY389" s="164" t="s">
        <v>180</v>
      </c>
    </row>
    <row r="390" spans="2:65" s="10" customFormat="1" ht="16.5" customHeight="1">
      <c r="B390" s="157"/>
      <c r="C390" s="158"/>
      <c r="D390" s="158"/>
      <c r="E390" s="159" t="s">
        <v>5</v>
      </c>
      <c r="F390" s="235" t="s">
        <v>622</v>
      </c>
      <c r="G390" s="236"/>
      <c r="H390" s="236"/>
      <c r="I390" s="236"/>
      <c r="J390" s="158"/>
      <c r="K390" s="160">
        <v>20.027999999999999</v>
      </c>
      <c r="L390" s="158"/>
      <c r="M390" s="158"/>
      <c r="N390" s="158"/>
      <c r="O390" s="158"/>
      <c r="P390" s="158"/>
      <c r="Q390" s="158"/>
      <c r="R390" s="161"/>
      <c r="T390" s="162"/>
      <c r="U390" s="158"/>
      <c r="V390" s="158"/>
      <c r="W390" s="158"/>
      <c r="X390" s="158"/>
      <c r="Y390" s="158"/>
      <c r="Z390" s="158"/>
      <c r="AA390" s="163"/>
      <c r="AT390" s="164" t="s">
        <v>193</v>
      </c>
      <c r="AU390" s="164" t="s">
        <v>83</v>
      </c>
      <c r="AV390" s="10" t="s">
        <v>83</v>
      </c>
      <c r="AW390" s="10" t="s">
        <v>32</v>
      </c>
      <c r="AX390" s="10" t="s">
        <v>74</v>
      </c>
      <c r="AY390" s="164" t="s">
        <v>180</v>
      </c>
    </row>
    <row r="391" spans="2:65" s="11" customFormat="1" ht="16.5" customHeight="1">
      <c r="B391" s="165"/>
      <c r="C391" s="166"/>
      <c r="D391" s="166"/>
      <c r="E391" s="167" t="s">
        <v>5</v>
      </c>
      <c r="F391" s="237" t="s">
        <v>214</v>
      </c>
      <c r="G391" s="238"/>
      <c r="H391" s="238"/>
      <c r="I391" s="238"/>
      <c r="J391" s="166"/>
      <c r="K391" s="168">
        <v>52.427999999999997</v>
      </c>
      <c r="L391" s="166"/>
      <c r="M391" s="166"/>
      <c r="N391" s="166"/>
      <c r="O391" s="166"/>
      <c r="P391" s="166"/>
      <c r="Q391" s="166"/>
      <c r="R391" s="169"/>
      <c r="T391" s="170"/>
      <c r="U391" s="166"/>
      <c r="V391" s="166"/>
      <c r="W391" s="166"/>
      <c r="X391" s="166"/>
      <c r="Y391" s="166"/>
      <c r="Z391" s="166"/>
      <c r="AA391" s="171"/>
      <c r="AT391" s="172" t="s">
        <v>193</v>
      </c>
      <c r="AU391" s="172" t="s">
        <v>83</v>
      </c>
      <c r="AV391" s="11" t="s">
        <v>89</v>
      </c>
      <c r="AW391" s="11" t="s">
        <v>32</v>
      </c>
      <c r="AX391" s="11" t="s">
        <v>80</v>
      </c>
      <c r="AY391" s="172" t="s">
        <v>180</v>
      </c>
    </row>
    <row r="392" spans="2:65" s="1" customFormat="1" ht="25.5" customHeight="1">
      <c r="B392" s="123"/>
      <c r="C392" s="149" t="s">
        <v>623</v>
      </c>
      <c r="D392" s="149" t="s">
        <v>181</v>
      </c>
      <c r="E392" s="150" t="s">
        <v>624</v>
      </c>
      <c r="F392" s="239" t="s">
        <v>625</v>
      </c>
      <c r="G392" s="239"/>
      <c r="H392" s="239"/>
      <c r="I392" s="239"/>
      <c r="J392" s="151" t="s">
        <v>184</v>
      </c>
      <c r="K392" s="152">
        <v>5.1479999999999997</v>
      </c>
      <c r="L392" s="266">
        <v>0</v>
      </c>
      <c r="M392" s="266"/>
      <c r="N392" s="266">
        <f>ROUND(L392*K392,2)</f>
        <v>0</v>
      </c>
      <c r="O392" s="266"/>
      <c r="P392" s="266"/>
      <c r="Q392" s="266"/>
      <c r="R392" s="125"/>
      <c r="T392" s="153" t="s">
        <v>5</v>
      </c>
      <c r="U392" s="44" t="s">
        <v>39</v>
      </c>
      <c r="V392" s="154">
        <v>0</v>
      </c>
      <c r="W392" s="154">
        <f>V392*K392</f>
        <v>0</v>
      </c>
      <c r="X392" s="154">
        <v>0</v>
      </c>
      <c r="Y392" s="154">
        <f>X392*K392</f>
        <v>0</v>
      </c>
      <c r="Z392" s="154">
        <v>0</v>
      </c>
      <c r="AA392" s="155">
        <f>Z392*K392</f>
        <v>0</v>
      </c>
      <c r="AR392" s="22" t="s">
        <v>89</v>
      </c>
      <c r="AT392" s="22" t="s">
        <v>181</v>
      </c>
      <c r="AU392" s="22" t="s">
        <v>83</v>
      </c>
      <c r="AY392" s="22" t="s">
        <v>180</v>
      </c>
      <c r="BE392" s="156">
        <f>IF(U392="základní",N392,0)</f>
        <v>0</v>
      </c>
      <c r="BF392" s="156">
        <f>IF(U392="snížená",N392,0)</f>
        <v>0</v>
      </c>
      <c r="BG392" s="156">
        <f>IF(U392="zákl. přenesená",N392,0)</f>
        <v>0</v>
      </c>
      <c r="BH392" s="156">
        <f>IF(U392="sníž. přenesená",N392,0)</f>
        <v>0</v>
      </c>
      <c r="BI392" s="156">
        <f>IF(U392="nulová",N392,0)</f>
        <v>0</v>
      </c>
      <c r="BJ392" s="22" t="s">
        <v>80</v>
      </c>
      <c r="BK392" s="156">
        <f>ROUND(L392*K392,2)</f>
        <v>0</v>
      </c>
      <c r="BL392" s="22" t="s">
        <v>89</v>
      </c>
      <c r="BM392" s="22" t="s">
        <v>626</v>
      </c>
    </row>
    <row r="393" spans="2:65" s="10" customFormat="1" ht="16.5" customHeight="1">
      <c r="B393" s="157"/>
      <c r="C393" s="158"/>
      <c r="D393" s="158"/>
      <c r="E393" s="159" t="s">
        <v>5</v>
      </c>
      <c r="F393" s="240" t="s">
        <v>627</v>
      </c>
      <c r="G393" s="241"/>
      <c r="H393" s="241"/>
      <c r="I393" s="241"/>
      <c r="J393" s="158"/>
      <c r="K393" s="160">
        <v>4.5359999999999996</v>
      </c>
      <c r="L393" s="158"/>
      <c r="M393" s="158"/>
      <c r="N393" s="158"/>
      <c r="O393" s="158"/>
      <c r="P393" s="158"/>
      <c r="Q393" s="158"/>
      <c r="R393" s="161"/>
      <c r="T393" s="162"/>
      <c r="U393" s="158"/>
      <c r="V393" s="158"/>
      <c r="W393" s="158"/>
      <c r="X393" s="158"/>
      <c r="Y393" s="158"/>
      <c r="Z393" s="158"/>
      <c r="AA393" s="163"/>
      <c r="AT393" s="164" t="s">
        <v>193</v>
      </c>
      <c r="AU393" s="164" t="s">
        <v>83</v>
      </c>
      <c r="AV393" s="10" t="s">
        <v>83</v>
      </c>
      <c r="AW393" s="10" t="s">
        <v>32</v>
      </c>
      <c r="AX393" s="10" t="s">
        <v>74</v>
      </c>
      <c r="AY393" s="164" t="s">
        <v>180</v>
      </c>
    </row>
    <row r="394" spans="2:65" s="10" customFormat="1" ht="16.5" customHeight="1">
      <c r="B394" s="157"/>
      <c r="C394" s="158"/>
      <c r="D394" s="158"/>
      <c r="E394" s="159" t="s">
        <v>5</v>
      </c>
      <c r="F394" s="235" t="s">
        <v>628</v>
      </c>
      <c r="G394" s="236"/>
      <c r="H394" s="236"/>
      <c r="I394" s="236"/>
      <c r="J394" s="158"/>
      <c r="K394" s="160">
        <v>0.61199999999999999</v>
      </c>
      <c r="L394" s="158"/>
      <c r="M394" s="158"/>
      <c r="N394" s="158"/>
      <c r="O394" s="158"/>
      <c r="P394" s="158"/>
      <c r="Q394" s="158"/>
      <c r="R394" s="161"/>
      <c r="T394" s="162"/>
      <c r="U394" s="158"/>
      <c r="V394" s="158"/>
      <c r="W394" s="158"/>
      <c r="X394" s="158"/>
      <c r="Y394" s="158"/>
      <c r="Z394" s="158"/>
      <c r="AA394" s="163"/>
      <c r="AT394" s="164" t="s">
        <v>193</v>
      </c>
      <c r="AU394" s="164" t="s">
        <v>83</v>
      </c>
      <c r="AV394" s="10" t="s">
        <v>83</v>
      </c>
      <c r="AW394" s="10" t="s">
        <v>32</v>
      </c>
      <c r="AX394" s="10" t="s">
        <v>74</v>
      </c>
      <c r="AY394" s="164" t="s">
        <v>180</v>
      </c>
    </row>
    <row r="395" spans="2:65" s="11" customFormat="1" ht="16.5" customHeight="1">
      <c r="B395" s="165"/>
      <c r="C395" s="166"/>
      <c r="D395" s="166"/>
      <c r="E395" s="167" t="s">
        <v>5</v>
      </c>
      <c r="F395" s="237" t="s">
        <v>214</v>
      </c>
      <c r="G395" s="238"/>
      <c r="H395" s="238"/>
      <c r="I395" s="238"/>
      <c r="J395" s="166"/>
      <c r="K395" s="168">
        <v>5.1479999999999997</v>
      </c>
      <c r="L395" s="166"/>
      <c r="M395" s="166"/>
      <c r="N395" s="166"/>
      <c r="O395" s="166"/>
      <c r="P395" s="166"/>
      <c r="Q395" s="166"/>
      <c r="R395" s="169"/>
      <c r="T395" s="170"/>
      <c r="U395" s="166"/>
      <c r="V395" s="166"/>
      <c r="W395" s="166"/>
      <c r="X395" s="166"/>
      <c r="Y395" s="166"/>
      <c r="Z395" s="166"/>
      <c r="AA395" s="171"/>
      <c r="AT395" s="172" t="s">
        <v>193</v>
      </c>
      <c r="AU395" s="172" t="s">
        <v>83</v>
      </c>
      <c r="AV395" s="11" t="s">
        <v>89</v>
      </c>
      <c r="AW395" s="11" t="s">
        <v>32</v>
      </c>
      <c r="AX395" s="11" t="s">
        <v>80</v>
      </c>
      <c r="AY395" s="172" t="s">
        <v>180</v>
      </c>
    </row>
    <row r="396" spans="2:65" s="1" customFormat="1" ht="25.5" customHeight="1">
      <c r="B396" s="123"/>
      <c r="C396" s="149" t="s">
        <v>629</v>
      </c>
      <c r="D396" s="149" t="s">
        <v>181</v>
      </c>
      <c r="E396" s="150" t="s">
        <v>630</v>
      </c>
      <c r="F396" s="239" t="s">
        <v>631</v>
      </c>
      <c r="G396" s="239"/>
      <c r="H396" s="239"/>
      <c r="I396" s="239"/>
      <c r="J396" s="151" t="s">
        <v>206</v>
      </c>
      <c r="K396" s="152">
        <v>4.8</v>
      </c>
      <c r="L396" s="266">
        <v>0</v>
      </c>
      <c r="M396" s="266"/>
      <c r="N396" s="266">
        <f>ROUND(L396*K396,2)</f>
        <v>0</v>
      </c>
      <c r="O396" s="266"/>
      <c r="P396" s="266"/>
      <c r="Q396" s="266"/>
      <c r="R396" s="125"/>
      <c r="T396" s="153" t="s">
        <v>5</v>
      </c>
      <c r="U396" s="44" t="s">
        <v>39</v>
      </c>
      <c r="V396" s="154">
        <v>0</v>
      </c>
      <c r="W396" s="154">
        <f>V396*K396</f>
        <v>0</v>
      </c>
      <c r="X396" s="154">
        <v>0</v>
      </c>
      <c r="Y396" s="154">
        <f>X396*K396</f>
        <v>0</v>
      </c>
      <c r="Z396" s="154">
        <v>0</v>
      </c>
      <c r="AA396" s="155">
        <f>Z396*K396</f>
        <v>0</v>
      </c>
      <c r="AR396" s="22" t="s">
        <v>89</v>
      </c>
      <c r="AT396" s="22" t="s">
        <v>181</v>
      </c>
      <c r="AU396" s="22" t="s">
        <v>83</v>
      </c>
      <c r="AY396" s="22" t="s">
        <v>180</v>
      </c>
      <c r="BE396" s="156">
        <f>IF(U396="základní",N396,0)</f>
        <v>0</v>
      </c>
      <c r="BF396" s="156">
        <f>IF(U396="snížená",N396,0)</f>
        <v>0</v>
      </c>
      <c r="BG396" s="156">
        <f>IF(U396="zákl. přenesená",N396,0)</f>
        <v>0</v>
      </c>
      <c r="BH396" s="156">
        <f>IF(U396="sníž. přenesená",N396,0)</f>
        <v>0</v>
      </c>
      <c r="BI396" s="156">
        <f>IF(U396="nulová",N396,0)</f>
        <v>0</v>
      </c>
      <c r="BJ396" s="22" t="s">
        <v>80</v>
      </c>
      <c r="BK396" s="156">
        <f>ROUND(L396*K396,2)</f>
        <v>0</v>
      </c>
      <c r="BL396" s="22" t="s">
        <v>89</v>
      </c>
      <c r="BM396" s="22" t="s">
        <v>632</v>
      </c>
    </row>
    <row r="397" spans="2:65" s="10" customFormat="1" ht="16.5" customHeight="1">
      <c r="B397" s="157"/>
      <c r="C397" s="158"/>
      <c r="D397" s="158"/>
      <c r="E397" s="159" t="s">
        <v>5</v>
      </c>
      <c r="F397" s="240" t="s">
        <v>633</v>
      </c>
      <c r="G397" s="241"/>
      <c r="H397" s="241"/>
      <c r="I397" s="241"/>
      <c r="J397" s="158"/>
      <c r="K397" s="160">
        <v>4.8</v>
      </c>
      <c r="L397" s="158"/>
      <c r="M397" s="158"/>
      <c r="N397" s="158"/>
      <c r="O397" s="158"/>
      <c r="P397" s="158"/>
      <c r="Q397" s="158"/>
      <c r="R397" s="161"/>
      <c r="T397" s="162"/>
      <c r="U397" s="158"/>
      <c r="V397" s="158"/>
      <c r="W397" s="158"/>
      <c r="X397" s="158"/>
      <c r="Y397" s="158"/>
      <c r="Z397" s="158"/>
      <c r="AA397" s="163"/>
      <c r="AT397" s="164" t="s">
        <v>193</v>
      </c>
      <c r="AU397" s="164" t="s">
        <v>83</v>
      </c>
      <c r="AV397" s="10" t="s">
        <v>83</v>
      </c>
      <c r="AW397" s="10" t="s">
        <v>32</v>
      </c>
      <c r="AX397" s="10" t="s">
        <v>80</v>
      </c>
      <c r="AY397" s="164" t="s">
        <v>180</v>
      </c>
    </row>
    <row r="398" spans="2:65" s="1" customFormat="1" ht="38.25" customHeight="1">
      <c r="B398" s="123"/>
      <c r="C398" s="149" t="s">
        <v>634</v>
      </c>
      <c r="D398" s="149" t="s">
        <v>181</v>
      </c>
      <c r="E398" s="150" t="s">
        <v>635</v>
      </c>
      <c r="F398" s="239" t="s">
        <v>636</v>
      </c>
      <c r="G398" s="239"/>
      <c r="H398" s="239"/>
      <c r="I398" s="239"/>
      <c r="J398" s="151" t="s">
        <v>200</v>
      </c>
      <c r="K398" s="152">
        <v>0.748</v>
      </c>
      <c r="L398" s="266">
        <v>0</v>
      </c>
      <c r="M398" s="266"/>
      <c r="N398" s="266">
        <f>ROUND(L398*K398,2)</f>
        <v>0</v>
      </c>
      <c r="O398" s="266"/>
      <c r="P398" s="266"/>
      <c r="Q398" s="266"/>
      <c r="R398" s="125"/>
      <c r="T398" s="153" t="s">
        <v>5</v>
      </c>
      <c r="U398" s="44" t="s">
        <v>39</v>
      </c>
      <c r="V398" s="154">
        <v>0</v>
      </c>
      <c r="W398" s="154">
        <f>V398*K398</f>
        <v>0</v>
      </c>
      <c r="X398" s="154">
        <v>0</v>
      </c>
      <c r="Y398" s="154">
        <f>X398*K398</f>
        <v>0</v>
      </c>
      <c r="Z398" s="154">
        <v>0</v>
      </c>
      <c r="AA398" s="155">
        <f>Z398*K398</f>
        <v>0</v>
      </c>
      <c r="AR398" s="22" t="s">
        <v>89</v>
      </c>
      <c r="AT398" s="22" t="s">
        <v>181</v>
      </c>
      <c r="AU398" s="22" t="s">
        <v>83</v>
      </c>
      <c r="AY398" s="22" t="s">
        <v>180</v>
      </c>
      <c r="BE398" s="156">
        <f>IF(U398="základní",N398,0)</f>
        <v>0</v>
      </c>
      <c r="BF398" s="156">
        <f>IF(U398="snížená",N398,0)</f>
        <v>0</v>
      </c>
      <c r="BG398" s="156">
        <f>IF(U398="zákl. přenesená",N398,0)</f>
        <v>0</v>
      </c>
      <c r="BH398" s="156">
        <f>IF(U398="sníž. přenesená",N398,0)</f>
        <v>0</v>
      </c>
      <c r="BI398" s="156">
        <f>IF(U398="nulová",N398,0)</f>
        <v>0</v>
      </c>
      <c r="BJ398" s="22" t="s">
        <v>80</v>
      </c>
      <c r="BK398" s="156">
        <f>ROUND(L398*K398,2)</f>
        <v>0</v>
      </c>
      <c r="BL398" s="22" t="s">
        <v>89</v>
      </c>
      <c r="BM398" s="22" t="s">
        <v>637</v>
      </c>
    </row>
    <row r="399" spans="2:65" s="10" customFormat="1" ht="16.5" customHeight="1">
      <c r="B399" s="157"/>
      <c r="C399" s="158"/>
      <c r="D399" s="158"/>
      <c r="E399" s="159" t="s">
        <v>5</v>
      </c>
      <c r="F399" s="240" t="s">
        <v>638</v>
      </c>
      <c r="G399" s="241"/>
      <c r="H399" s="241"/>
      <c r="I399" s="241"/>
      <c r="J399" s="158"/>
      <c r="K399" s="160">
        <v>0.10199999999999999</v>
      </c>
      <c r="L399" s="158"/>
      <c r="M399" s="158"/>
      <c r="N399" s="158"/>
      <c r="O399" s="158"/>
      <c r="P399" s="158"/>
      <c r="Q399" s="158"/>
      <c r="R399" s="161"/>
      <c r="T399" s="162"/>
      <c r="U399" s="158"/>
      <c r="V399" s="158"/>
      <c r="W399" s="158"/>
      <c r="X399" s="158"/>
      <c r="Y399" s="158"/>
      <c r="Z399" s="158"/>
      <c r="AA399" s="163"/>
      <c r="AT399" s="164" t="s">
        <v>193</v>
      </c>
      <c r="AU399" s="164" t="s">
        <v>83</v>
      </c>
      <c r="AV399" s="10" t="s">
        <v>83</v>
      </c>
      <c r="AW399" s="10" t="s">
        <v>32</v>
      </c>
      <c r="AX399" s="10" t="s">
        <v>74</v>
      </c>
      <c r="AY399" s="164" t="s">
        <v>180</v>
      </c>
    </row>
    <row r="400" spans="2:65" s="10" customFormat="1" ht="16.5" customHeight="1">
      <c r="B400" s="157"/>
      <c r="C400" s="158"/>
      <c r="D400" s="158"/>
      <c r="E400" s="159" t="s">
        <v>5</v>
      </c>
      <c r="F400" s="235" t="s">
        <v>639</v>
      </c>
      <c r="G400" s="236"/>
      <c r="H400" s="236"/>
      <c r="I400" s="236"/>
      <c r="J400" s="158"/>
      <c r="K400" s="160">
        <v>0.48</v>
      </c>
      <c r="L400" s="158"/>
      <c r="M400" s="158"/>
      <c r="N400" s="158"/>
      <c r="O400" s="158"/>
      <c r="P400" s="158"/>
      <c r="Q400" s="158"/>
      <c r="R400" s="161"/>
      <c r="T400" s="162"/>
      <c r="U400" s="158"/>
      <c r="V400" s="158"/>
      <c r="W400" s="158"/>
      <c r="X400" s="158"/>
      <c r="Y400" s="158"/>
      <c r="Z400" s="158"/>
      <c r="AA400" s="163"/>
      <c r="AT400" s="164" t="s">
        <v>193</v>
      </c>
      <c r="AU400" s="164" t="s">
        <v>83</v>
      </c>
      <c r="AV400" s="10" t="s">
        <v>83</v>
      </c>
      <c r="AW400" s="10" t="s">
        <v>32</v>
      </c>
      <c r="AX400" s="10" t="s">
        <v>74</v>
      </c>
      <c r="AY400" s="164" t="s">
        <v>180</v>
      </c>
    </row>
    <row r="401" spans="2:65" s="10" customFormat="1" ht="16.5" customHeight="1">
      <c r="B401" s="157"/>
      <c r="C401" s="158"/>
      <c r="D401" s="158"/>
      <c r="E401" s="159" t="s">
        <v>5</v>
      </c>
      <c r="F401" s="235" t="s">
        <v>640</v>
      </c>
      <c r="G401" s="236"/>
      <c r="H401" s="236"/>
      <c r="I401" s="236"/>
      <c r="J401" s="158"/>
      <c r="K401" s="160">
        <v>0.16600000000000001</v>
      </c>
      <c r="L401" s="158"/>
      <c r="M401" s="158"/>
      <c r="N401" s="158"/>
      <c r="O401" s="158"/>
      <c r="P401" s="158"/>
      <c r="Q401" s="158"/>
      <c r="R401" s="161"/>
      <c r="T401" s="162"/>
      <c r="U401" s="158"/>
      <c r="V401" s="158"/>
      <c r="W401" s="158"/>
      <c r="X401" s="158"/>
      <c r="Y401" s="158"/>
      <c r="Z401" s="158"/>
      <c r="AA401" s="163"/>
      <c r="AT401" s="164" t="s">
        <v>193</v>
      </c>
      <c r="AU401" s="164" t="s">
        <v>83</v>
      </c>
      <c r="AV401" s="10" t="s">
        <v>83</v>
      </c>
      <c r="AW401" s="10" t="s">
        <v>32</v>
      </c>
      <c r="AX401" s="10" t="s">
        <v>74</v>
      </c>
      <c r="AY401" s="164" t="s">
        <v>180</v>
      </c>
    </row>
    <row r="402" spans="2:65" s="11" customFormat="1" ht="16.5" customHeight="1">
      <c r="B402" s="165"/>
      <c r="C402" s="166"/>
      <c r="D402" s="166"/>
      <c r="E402" s="167" t="s">
        <v>5</v>
      </c>
      <c r="F402" s="237" t="s">
        <v>214</v>
      </c>
      <c r="G402" s="238"/>
      <c r="H402" s="238"/>
      <c r="I402" s="238"/>
      <c r="J402" s="166"/>
      <c r="K402" s="168">
        <v>0.748</v>
      </c>
      <c r="L402" s="166"/>
      <c r="M402" s="166"/>
      <c r="N402" s="166"/>
      <c r="O402" s="166"/>
      <c r="P402" s="166"/>
      <c r="Q402" s="166"/>
      <c r="R402" s="169"/>
      <c r="T402" s="170"/>
      <c r="U402" s="166"/>
      <c r="V402" s="166"/>
      <c r="W402" s="166"/>
      <c r="X402" s="166"/>
      <c r="Y402" s="166"/>
      <c r="Z402" s="166"/>
      <c r="AA402" s="171"/>
      <c r="AT402" s="172" t="s">
        <v>193</v>
      </c>
      <c r="AU402" s="172" t="s">
        <v>83</v>
      </c>
      <c r="AV402" s="11" t="s">
        <v>89</v>
      </c>
      <c r="AW402" s="11" t="s">
        <v>32</v>
      </c>
      <c r="AX402" s="11" t="s">
        <v>80</v>
      </c>
      <c r="AY402" s="172" t="s">
        <v>180</v>
      </c>
    </row>
    <row r="403" spans="2:65" s="1" customFormat="1" ht="38.25" customHeight="1">
      <c r="B403" s="123"/>
      <c r="C403" s="149" t="s">
        <v>641</v>
      </c>
      <c r="D403" s="149" t="s">
        <v>181</v>
      </c>
      <c r="E403" s="150" t="s">
        <v>642</v>
      </c>
      <c r="F403" s="239" t="s">
        <v>643</v>
      </c>
      <c r="G403" s="239"/>
      <c r="H403" s="239"/>
      <c r="I403" s="239"/>
      <c r="J403" s="151" t="s">
        <v>200</v>
      </c>
      <c r="K403" s="152">
        <v>0.47499999999999998</v>
      </c>
      <c r="L403" s="266">
        <v>0</v>
      </c>
      <c r="M403" s="266"/>
      <c r="N403" s="266">
        <f>ROUND(L403*K403,2)</f>
        <v>0</v>
      </c>
      <c r="O403" s="266"/>
      <c r="P403" s="266"/>
      <c r="Q403" s="266"/>
      <c r="R403" s="125"/>
      <c r="T403" s="153" t="s">
        <v>5</v>
      </c>
      <c r="U403" s="44" t="s">
        <v>39</v>
      </c>
      <c r="V403" s="154">
        <v>0</v>
      </c>
      <c r="W403" s="154">
        <f>V403*K403</f>
        <v>0</v>
      </c>
      <c r="X403" s="154">
        <v>0</v>
      </c>
      <c r="Y403" s="154">
        <f>X403*K403</f>
        <v>0</v>
      </c>
      <c r="Z403" s="154">
        <v>0</v>
      </c>
      <c r="AA403" s="155">
        <f>Z403*K403</f>
        <v>0</v>
      </c>
      <c r="AR403" s="22" t="s">
        <v>89</v>
      </c>
      <c r="AT403" s="22" t="s">
        <v>181</v>
      </c>
      <c r="AU403" s="22" t="s">
        <v>83</v>
      </c>
      <c r="AY403" s="22" t="s">
        <v>180</v>
      </c>
      <c r="BE403" s="156">
        <f>IF(U403="základní",N403,0)</f>
        <v>0</v>
      </c>
      <c r="BF403" s="156">
        <f>IF(U403="snížená",N403,0)</f>
        <v>0</v>
      </c>
      <c r="BG403" s="156">
        <f>IF(U403="zákl. přenesená",N403,0)</f>
        <v>0</v>
      </c>
      <c r="BH403" s="156">
        <f>IF(U403="sníž. přenesená",N403,0)</f>
        <v>0</v>
      </c>
      <c r="BI403" s="156">
        <f>IF(U403="nulová",N403,0)</f>
        <v>0</v>
      </c>
      <c r="BJ403" s="22" t="s">
        <v>80</v>
      </c>
      <c r="BK403" s="156">
        <f>ROUND(L403*K403,2)</f>
        <v>0</v>
      </c>
      <c r="BL403" s="22" t="s">
        <v>89</v>
      </c>
      <c r="BM403" s="22" t="s">
        <v>644</v>
      </c>
    </row>
    <row r="404" spans="2:65" s="12" customFormat="1" ht="16.5" customHeight="1">
      <c r="B404" s="173"/>
      <c r="C404" s="174"/>
      <c r="D404" s="174"/>
      <c r="E404" s="175" t="s">
        <v>5</v>
      </c>
      <c r="F404" s="243" t="s">
        <v>256</v>
      </c>
      <c r="G404" s="244"/>
      <c r="H404" s="244"/>
      <c r="I404" s="244"/>
      <c r="J404" s="174"/>
      <c r="K404" s="175" t="s">
        <v>5</v>
      </c>
      <c r="L404" s="174"/>
      <c r="M404" s="174"/>
      <c r="N404" s="174"/>
      <c r="O404" s="174"/>
      <c r="P404" s="174"/>
      <c r="Q404" s="174"/>
      <c r="R404" s="176"/>
      <c r="T404" s="177"/>
      <c r="U404" s="174"/>
      <c r="V404" s="174"/>
      <c r="W404" s="174"/>
      <c r="X404" s="174"/>
      <c r="Y404" s="174"/>
      <c r="Z404" s="174"/>
      <c r="AA404" s="178"/>
      <c r="AT404" s="179" t="s">
        <v>193</v>
      </c>
      <c r="AU404" s="179" t="s">
        <v>83</v>
      </c>
      <c r="AV404" s="12" t="s">
        <v>80</v>
      </c>
      <c r="AW404" s="12" t="s">
        <v>32</v>
      </c>
      <c r="AX404" s="12" t="s">
        <v>74</v>
      </c>
      <c r="AY404" s="179" t="s">
        <v>180</v>
      </c>
    </row>
    <row r="405" spans="2:65" s="10" customFormat="1" ht="16.5" customHeight="1">
      <c r="B405" s="157"/>
      <c r="C405" s="158"/>
      <c r="D405" s="158"/>
      <c r="E405" s="159" t="s">
        <v>5</v>
      </c>
      <c r="F405" s="235" t="s">
        <v>645</v>
      </c>
      <c r="G405" s="236"/>
      <c r="H405" s="236"/>
      <c r="I405" s="236"/>
      <c r="J405" s="158"/>
      <c r="K405" s="160">
        <v>0.24099999999999999</v>
      </c>
      <c r="L405" s="158"/>
      <c r="M405" s="158"/>
      <c r="N405" s="158"/>
      <c r="O405" s="158"/>
      <c r="P405" s="158"/>
      <c r="Q405" s="158"/>
      <c r="R405" s="161"/>
      <c r="T405" s="162"/>
      <c r="U405" s="158"/>
      <c r="V405" s="158"/>
      <c r="W405" s="158"/>
      <c r="X405" s="158"/>
      <c r="Y405" s="158"/>
      <c r="Z405" s="158"/>
      <c r="AA405" s="163"/>
      <c r="AT405" s="164" t="s">
        <v>193</v>
      </c>
      <c r="AU405" s="164" t="s">
        <v>83</v>
      </c>
      <c r="AV405" s="10" t="s">
        <v>83</v>
      </c>
      <c r="AW405" s="10" t="s">
        <v>32</v>
      </c>
      <c r="AX405" s="10" t="s">
        <v>74</v>
      </c>
      <c r="AY405" s="164" t="s">
        <v>180</v>
      </c>
    </row>
    <row r="406" spans="2:65" s="10" customFormat="1" ht="16.5" customHeight="1">
      <c r="B406" s="157"/>
      <c r="C406" s="158"/>
      <c r="D406" s="158"/>
      <c r="E406" s="159" t="s">
        <v>5</v>
      </c>
      <c r="F406" s="235" t="s">
        <v>646</v>
      </c>
      <c r="G406" s="236"/>
      <c r="H406" s="236"/>
      <c r="I406" s="236"/>
      <c r="J406" s="158"/>
      <c r="K406" s="160">
        <v>0.23400000000000001</v>
      </c>
      <c r="L406" s="158"/>
      <c r="M406" s="158"/>
      <c r="N406" s="158"/>
      <c r="O406" s="158"/>
      <c r="P406" s="158"/>
      <c r="Q406" s="158"/>
      <c r="R406" s="161"/>
      <c r="T406" s="162"/>
      <c r="U406" s="158"/>
      <c r="V406" s="158"/>
      <c r="W406" s="158"/>
      <c r="X406" s="158"/>
      <c r="Y406" s="158"/>
      <c r="Z406" s="158"/>
      <c r="AA406" s="163"/>
      <c r="AT406" s="164" t="s">
        <v>193</v>
      </c>
      <c r="AU406" s="164" t="s">
        <v>83</v>
      </c>
      <c r="AV406" s="10" t="s">
        <v>83</v>
      </c>
      <c r="AW406" s="10" t="s">
        <v>32</v>
      </c>
      <c r="AX406" s="10" t="s">
        <v>74</v>
      </c>
      <c r="AY406" s="164" t="s">
        <v>180</v>
      </c>
    </row>
    <row r="407" spans="2:65" s="11" customFormat="1" ht="16.5" customHeight="1">
      <c r="B407" s="165"/>
      <c r="C407" s="166"/>
      <c r="D407" s="166"/>
      <c r="E407" s="167" t="s">
        <v>5</v>
      </c>
      <c r="F407" s="237" t="s">
        <v>214</v>
      </c>
      <c r="G407" s="238"/>
      <c r="H407" s="238"/>
      <c r="I407" s="238"/>
      <c r="J407" s="166"/>
      <c r="K407" s="168">
        <v>0.47499999999999998</v>
      </c>
      <c r="L407" s="166"/>
      <c r="M407" s="166"/>
      <c r="N407" s="166"/>
      <c r="O407" s="166"/>
      <c r="P407" s="166"/>
      <c r="Q407" s="166"/>
      <c r="R407" s="169"/>
      <c r="T407" s="170"/>
      <c r="U407" s="166"/>
      <c r="V407" s="166"/>
      <c r="W407" s="166"/>
      <c r="X407" s="166"/>
      <c r="Y407" s="166"/>
      <c r="Z407" s="166"/>
      <c r="AA407" s="171"/>
      <c r="AT407" s="172" t="s">
        <v>193</v>
      </c>
      <c r="AU407" s="172" t="s">
        <v>83</v>
      </c>
      <c r="AV407" s="11" t="s">
        <v>89</v>
      </c>
      <c r="AW407" s="11" t="s">
        <v>32</v>
      </c>
      <c r="AX407" s="11" t="s">
        <v>80</v>
      </c>
      <c r="AY407" s="172" t="s">
        <v>180</v>
      </c>
    </row>
    <row r="408" spans="2:65" s="1" customFormat="1" ht="25.5" customHeight="1">
      <c r="B408" s="123"/>
      <c r="C408" s="149" t="s">
        <v>647</v>
      </c>
      <c r="D408" s="149" t="s">
        <v>181</v>
      </c>
      <c r="E408" s="150" t="s">
        <v>648</v>
      </c>
      <c r="F408" s="239" t="s">
        <v>649</v>
      </c>
      <c r="G408" s="239"/>
      <c r="H408" s="239"/>
      <c r="I408" s="239"/>
      <c r="J408" s="151" t="s">
        <v>206</v>
      </c>
      <c r="K408" s="152">
        <v>227.1</v>
      </c>
      <c r="L408" s="266">
        <v>0</v>
      </c>
      <c r="M408" s="266"/>
      <c r="N408" s="266">
        <f>ROUND(L408*K408,2)</f>
        <v>0</v>
      </c>
      <c r="O408" s="266"/>
      <c r="P408" s="266"/>
      <c r="Q408" s="266"/>
      <c r="R408" s="125"/>
      <c r="T408" s="153" t="s">
        <v>5</v>
      </c>
      <c r="U408" s="44" t="s">
        <v>39</v>
      </c>
      <c r="V408" s="154">
        <v>0</v>
      </c>
      <c r="W408" s="154">
        <f>V408*K408</f>
        <v>0</v>
      </c>
      <c r="X408" s="154">
        <v>0</v>
      </c>
      <c r="Y408" s="154">
        <f>X408*K408</f>
        <v>0</v>
      </c>
      <c r="Z408" s="154">
        <v>0</v>
      </c>
      <c r="AA408" s="155">
        <f>Z408*K408</f>
        <v>0</v>
      </c>
      <c r="AR408" s="22" t="s">
        <v>89</v>
      </c>
      <c r="AT408" s="22" t="s">
        <v>181</v>
      </c>
      <c r="AU408" s="22" t="s">
        <v>83</v>
      </c>
      <c r="AY408" s="22" t="s">
        <v>180</v>
      </c>
      <c r="BE408" s="156">
        <f>IF(U408="základní",N408,0)</f>
        <v>0</v>
      </c>
      <c r="BF408" s="156">
        <f>IF(U408="snížená",N408,0)</f>
        <v>0</v>
      </c>
      <c r="BG408" s="156">
        <f>IF(U408="zákl. přenesená",N408,0)</f>
        <v>0</v>
      </c>
      <c r="BH408" s="156">
        <f>IF(U408="sníž. přenesená",N408,0)</f>
        <v>0</v>
      </c>
      <c r="BI408" s="156">
        <f>IF(U408="nulová",N408,0)</f>
        <v>0</v>
      </c>
      <c r="BJ408" s="22" t="s">
        <v>80</v>
      </c>
      <c r="BK408" s="156">
        <f>ROUND(L408*K408,2)</f>
        <v>0</v>
      </c>
      <c r="BL408" s="22" t="s">
        <v>89</v>
      </c>
      <c r="BM408" s="22" t="s">
        <v>650</v>
      </c>
    </row>
    <row r="409" spans="2:65" s="10" customFormat="1" ht="16.5" customHeight="1">
      <c r="B409" s="157"/>
      <c r="C409" s="158"/>
      <c r="D409" s="158"/>
      <c r="E409" s="159" t="s">
        <v>5</v>
      </c>
      <c r="F409" s="240" t="s">
        <v>651</v>
      </c>
      <c r="G409" s="241"/>
      <c r="H409" s="241"/>
      <c r="I409" s="241"/>
      <c r="J409" s="158"/>
      <c r="K409" s="160">
        <v>227.1</v>
      </c>
      <c r="L409" s="158"/>
      <c r="M409" s="158"/>
      <c r="N409" s="158"/>
      <c r="O409" s="158"/>
      <c r="P409" s="158"/>
      <c r="Q409" s="158"/>
      <c r="R409" s="161"/>
      <c r="T409" s="162"/>
      <c r="U409" s="158"/>
      <c r="V409" s="158"/>
      <c r="W409" s="158"/>
      <c r="X409" s="158"/>
      <c r="Y409" s="158"/>
      <c r="Z409" s="158"/>
      <c r="AA409" s="163"/>
      <c r="AT409" s="164" t="s">
        <v>193</v>
      </c>
      <c r="AU409" s="164" t="s">
        <v>83</v>
      </c>
      <c r="AV409" s="10" t="s">
        <v>83</v>
      </c>
      <c r="AW409" s="10" t="s">
        <v>32</v>
      </c>
      <c r="AX409" s="10" t="s">
        <v>80</v>
      </c>
      <c r="AY409" s="164" t="s">
        <v>180</v>
      </c>
    </row>
    <row r="410" spans="2:65" s="1" customFormat="1" ht="25.5" customHeight="1">
      <c r="B410" s="123"/>
      <c r="C410" s="149" t="s">
        <v>652</v>
      </c>
      <c r="D410" s="149" t="s">
        <v>181</v>
      </c>
      <c r="E410" s="150" t="s">
        <v>653</v>
      </c>
      <c r="F410" s="239" t="s">
        <v>654</v>
      </c>
      <c r="G410" s="239"/>
      <c r="H410" s="239"/>
      <c r="I410" s="239"/>
      <c r="J410" s="151" t="s">
        <v>206</v>
      </c>
      <c r="K410" s="152">
        <v>4.9000000000000004</v>
      </c>
      <c r="L410" s="266">
        <v>0</v>
      </c>
      <c r="M410" s="266"/>
      <c r="N410" s="266">
        <f>ROUND(L410*K410,2)</f>
        <v>0</v>
      </c>
      <c r="O410" s="266"/>
      <c r="P410" s="266"/>
      <c r="Q410" s="266"/>
      <c r="R410" s="125"/>
      <c r="T410" s="153" t="s">
        <v>5</v>
      </c>
      <c r="U410" s="44" t="s">
        <v>39</v>
      </c>
      <c r="V410" s="154">
        <v>0</v>
      </c>
      <c r="W410" s="154">
        <f>V410*K410</f>
        <v>0</v>
      </c>
      <c r="X410" s="154">
        <v>0</v>
      </c>
      <c r="Y410" s="154">
        <f>X410*K410</f>
        <v>0</v>
      </c>
      <c r="Z410" s="154">
        <v>0</v>
      </c>
      <c r="AA410" s="155">
        <f>Z410*K410</f>
        <v>0</v>
      </c>
      <c r="AR410" s="22" t="s">
        <v>89</v>
      </c>
      <c r="AT410" s="22" t="s">
        <v>181</v>
      </c>
      <c r="AU410" s="22" t="s">
        <v>83</v>
      </c>
      <c r="AY410" s="22" t="s">
        <v>180</v>
      </c>
      <c r="BE410" s="156">
        <f>IF(U410="základní",N410,0)</f>
        <v>0</v>
      </c>
      <c r="BF410" s="156">
        <f>IF(U410="snížená",N410,0)</f>
        <v>0</v>
      </c>
      <c r="BG410" s="156">
        <f>IF(U410="zákl. přenesená",N410,0)</f>
        <v>0</v>
      </c>
      <c r="BH410" s="156">
        <f>IF(U410="sníž. přenesená",N410,0)</f>
        <v>0</v>
      </c>
      <c r="BI410" s="156">
        <f>IF(U410="nulová",N410,0)</f>
        <v>0</v>
      </c>
      <c r="BJ410" s="22" t="s">
        <v>80</v>
      </c>
      <c r="BK410" s="156">
        <f>ROUND(L410*K410,2)</f>
        <v>0</v>
      </c>
      <c r="BL410" s="22" t="s">
        <v>89</v>
      </c>
      <c r="BM410" s="22" t="s">
        <v>655</v>
      </c>
    </row>
    <row r="411" spans="2:65" s="12" customFormat="1" ht="16.5" customHeight="1">
      <c r="B411" s="173"/>
      <c r="C411" s="174"/>
      <c r="D411" s="174"/>
      <c r="E411" s="175" t="s">
        <v>5</v>
      </c>
      <c r="F411" s="243" t="s">
        <v>256</v>
      </c>
      <c r="G411" s="244"/>
      <c r="H411" s="244"/>
      <c r="I411" s="244"/>
      <c r="J411" s="174"/>
      <c r="K411" s="175" t="s">
        <v>5</v>
      </c>
      <c r="L411" s="174"/>
      <c r="M411" s="174"/>
      <c r="N411" s="174"/>
      <c r="O411" s="174"/>
      <c r="P411" s="174"/>
      <c r="Q411" s="174"/>
      <c r="R411" s="176"/>
      <c r="T411" s="177"/>
      <c r="U411" s="174"/>
      <c r="V411" s="174"/>
      <c r="W411" s="174"/>
      <c r="X411" s="174"/>
      <c r="Y411" s="174"/>
      <c r="Z411" s="174"/>
      <c r="AA411" s="178"/>
      <c r="AT411" s="179" t="s">
        <v>193</v>
      </c>
      <c r="AU411" s="179" t="s">
        <v>83</v>
      </c>
      <c r="AV411" s="12" t="s">
        <v>80</v>
      </c>
      <c r="AW411" s="12" t="s">
        <v>32</v>
      </c>
      <c r="AX411" s="12" t="s">
        <v>74</v>
      </c>
      <c r="AY411" s="179" t="s">
        <v>180</v>
      </c>
    </row>
    <row r="412" spans="2:65" s="10" customFormat="1" ht="16.5" customHeight="1">
      <c r="B412" s="157"/>
      <c r="C412" s="158"/>
      <c r="D412" s="158"/>
      <c r="E412" s="159" t="s">
        <v>5</v>
      </c>
      <c r="F412" s="235" t="s">
        <v>656</v>
      </c>
      <c r="G412" s="236"/>
      <c r="H412" s="236"/>
      <c r="I412" s="236"/>
      <c r="J412" s="158"/>
      <c r="K412" s="160">
        <v>4.9000000000000004</v>
      </c>
      <c r="L412" s="158"/>
      <c r="M412" s="158"/>
      <c r="N412" s="158"/>
      <c r="O412" s="158"/>
      <c r="P412" s="158"/>
      <c r="Q412" s="158"/>
      <c r="R412" s="161"/>
      <c r="T412" s="162"/>
      <c r="U412" s="158"/>
      <c r="V412" s="158"/>
      <c r="W412" s="158"/>
      <c r="X412" s="158"/>
      <c r="Y412" s="158"/>
      <c r="Z412" s="158"/>
      <c r="AA412" s="163"/>
      <c r="AT412" s="164" t="s">
        <v>193</v>
      </c>
      <c r="AU412" s="164" t="s">
        <v>83</v>
      </c>
      <c r="AV412" s="10" t="s">
        <v>83</v>
      </c>
      <c r="AW412" s="10" t="s">
        <v>32</v>
      </c>
      <c r="AX412" s="10" t="s">
        <v>80</v>
      </c>
      <c r="AY412" s="164" t="s">
        <v>180</v>
      </c>
    </row>
    <row r="413" spans="2:65" s="1" customFormat="1" ht="25.5" customHeight="1">
      <c r="B413" s="123"/>
      <c r="C413" s="149" t="s">
        <v>657</v>
      </c>
      <c r="D413" s="149" t="s">
        <v>181</v>
      </c>
      <c r="E413" s="150" t="s">
        <v>658</v>
      </c>
      <c r="F413" s="239" t="s">
        <v>659</v>
      </c>
      <c r="G413" s="239"/>
      <c r="H413" s="239"/>
      <c r="I413" s="239"/>
      <c r="J413" s="151" t="s">
        <v>206</v>
      </c>
      <c r="K413" s="152">
        <v>19.792999999999999</v>
      </c>
      <c r="L413" s="266">
        <v>0</v>
      </c>
      <c r="M413" s="266"/>
      <c r="N413" s="266">
        <f>ROUND(L413*K413,2)</f>
        <v>0</v>
      </c>
      <c r="O413" s="266"/>
      <c r="P413" s="266"/>
      <c r="Q413" s="266"/>
      <c r="R413" s="125"/>
      <c r="T413" s="153" t="s">
        <v>5</v>
      </c>
      <c r="U413" s="44" t="s">
        <v>39</v>
      </c>
      <c r="V413" s="154">
        <v>0</v>
      </c>
      <c r="W413" s="154">
        <f>V413*K413</f>
        <v>0</v>
      </c>
      <c r="X413" s="154">
        <v>0</v>
      </c>
      <c r="Y413" s="154">
        <f>X413*K413</f>
        <v>0</v>
      </c>
      <c r="Z413" s="154">
        <v>0</v>
      </c>
      <c r="AA413" s="155">
        <f>Z413*K413</f>
        <v>0</v>
      </c>
      <c r="AR413" s="22" t="s">
        <v>89</v>
      </c>
      <c r="AT413" s="22" t="s">
        <v>181</v>
      </c>
      <c r="AU413" s="22" t="s">
        <v>83</v>
      </c>
      <c r="AY413" s="22" t="s">
        <v>180</v>
      </c>
      <c r="BE413" s="156">
        <f>IF(U413="základní",N413,0)</f>
        <v>0</v>
      </c>
      <c r="BF413" s="156">
        <f>IF(U413="snížená",N413,0)</f>
        <v>0</v>
      </c>
      <c r="BG413" s="156">
        <f>IF(U413="zákl. přenesená",N413,0)</f>
        <v>0</v>
      </c>
      <c r="BH413" s="156">
        <f>IF(U413="sníž. přenesená",N413,0)</f>
        <v>0</v>
      </c>
      <c r="BI413" s="156">
        <f>IF(U413="nulová",N413,0)</f>
        <v>0</v>
      </c>
      <c r="BJ413" s="22" t="s">
        <v>80</v>
      </c>
      <c r="BK413" s="156">
        <f>ROUND(L413*K413,2)</f>
        <v>0</v>
      </c>
      <c r="BL413" s="22" t="s">
        <v>89</v>
      </c>
      <c r="BM413" s="22" t="s">
        <v>660</v>
      </c>
    </row>
    <row r="414" spans="2:65" s="10" customFormat="1" ht="16.5" customHeight="1">
      <c r="B414" s="157"/>
      <c r="C414" s="158"/>
      <c r="D414" s="158"/>
      <c r="E414" s="159" t="s">
        <v>5</v>
      </c>
      <c r="F414" s="240" t="s">
        <v>661</v>
      </c>
      <c r="G414" s="241"/>
      <c r="H414" s="241"/>
      <c r="I414" s="241"/>
      <c r="J414" s="158"/>
      <c r="K414" s="160">
        <v>0.88800000000000001</v>
      </c>
      <c r="L414" s="158"/>
      <c r="M414" s="158"/>
      <c r="N414" s="158"/>
      <c r="O414" s="158"/>
      <c r="P414" s="158"/>
      <c r="Q414" s="158"/>
      <c r="R414" s="161"/>
      <c r="T414" s="162"/>
      <c r="U414" s="158"/>
      <c r="V414" s="158"/>
      <c r="W414" s="158"/>
      <c r="X414" s="158"/>
      <c r="Y414" s="158"/>
      <c r="Z414" s="158"/>
      <c r="AA414" s="163"/>
      <c r="AT414" s="164" t="s">
        <v>193</v>
      </c>
      <c r="AU414" s="164" t="s">
        <v>83</v>
      </c>
      <c r="AV414" s="10" t="s">
        <v>83</v>
      </c>
      <c r="AW414" s="10" t="s">
        <v>32</v>
      </c>
      <c r="AX414" s="10" t="s">
        <v>74</v>
      </c>
      <c r="AY414" s="164" t="s">
        <v>180</v>
      </c>
    </row>
    <row r="415" spans="2:65" s="10" customFormat="1" ht="16.5" customHeight="1">
      <c r="B415" s="157"/>
      <c r="C415" s="158"/>
      <c r="D415" s="158"/>
      <c r="E415" s="159" t="s">
        <v>5</v>
      </c>
      <c r="F415" s="235" t="s">
        <v>662</v>
      </c>
      <c r="G415" s="236"/>
      <c r="H415" s="236"/>
      <c r="I415" s="236"/>
      <c r="J415" s="158"/>
      <c r="K415" s="160">
        <v>0.67500000000000004</v>
      </c>
      <c r="L415" s="158"/>
      <c r="M415" s="158"/>
      <c r="N415" s="158"/>
      <c r="O415" s="158"/>
      <c r="P415" s="158"/>
      <c r="Q415" s="158"/>
      <c r="R415" s="161"/>
      <c r="T415" s="162"/>
      <c r="U415" s="158"/>
      <c r="V415" s="158"/>
      <c r="W415" s="158"/>
      <c r="X415" s="158"/>
      <c r="Y415" s="158"/>
      <c r="Z415" s="158"/>
      <c r="AA415" s="163"/>
      <c r="AT415" s="164" t="s">
        <v>193</v>
      </c>
      <c r="AU415" s="164" t="s">
        <v>83</v>
      </c>
      <c r="AV415" s="10" t="s">
        <v>83</v>
      </c>
      <c r="AW415" s="10" t="s">
        <v>32</v>
      </c>
      <c r="AX415" s="10" t="s">
        <v>74</v>
      </c>
      <c r="AY415" s="164" t="s">
        <v>180</v>
      </c>
    </row>
    <row r="416" spans="2:65" s="10" customFormat="1" ht="16.5" customHeight="1">
      <c r="B416" s="157"/>
      <c r="C416" s="158"/>
      <c r="D416" s="158"/>
      <c r="E416" s="159" t="s">
        <v>5</v>
      </c>
      <c r="F416" s="235" t="s">
        <v>663</v>
      </c>
      <c r="G416" s="236"/>
      <c r="H416" s="236"/>
      <c r="I416" s="236"/>
      <c r="J416" s="158"/>
      <c r="K416" s="160">
        <v>0.18</v>
      </c>
      <c r="L416" s="158"/>
      <c r="M416" s="158"/>
      <c r="N416" s="158"/>
      <c r="O416" s="158"/>
      <c r="P416" s="158"/>
      <c r="Q416" s="158"/>
      <c r="R416" s="161"/>
      <c r="T416" s="162"/>
      <c r="U416" s="158"/>
      <c r="V416" s="158"/>
      <c r="W416" s="158"/>
      <c r="X416" s="158"/>
      <c r="Y416" s="158"/>
      <c r="Z416" s="158"/>
      <c r="AA416" s="163"/>
      <c r="AT416" s="164" t="s">
        <v>193</v>
      </c>
      <c r="AU416" s="164" t="s">
        <v>83</v>
      </c>
      <c r="AV416" s="10" t="s">
        <v>83</v>
      </c>
      <c r="AW416" s="10" t="s">
        <v>32</v>
      </c>
      <c r="AX416" s="10" t="s">
        <v>74</v>
      </c>
      <c r="AY416" s="164" t="s">
        <v>180</v>
      </c>
    </row>
    <row r="417" spans="2:65" s="10" customFormat="1" ht="16.5" customHeight="1">
      <c r="B417" s="157"/>
      <c r="C417" s="158"/>
      <c r="D417" s="158"/>
      <c r="E417" s="159" t="s">
        <v>5</v>
      </c>
      <c r="F417" s="235" t="s">
        <v>664</v>
      </c>
      <c r="G417" s="236"/>
      <c r="H417" s="236"/>
      <c r="I417" s="236"/>
      <c r="J417" s="158"/>
      <c r="K417" s="160">
        <v>0.72</v>
      </c>
      <c r="L417" s="158"/>
      <c r="M417" s="158"/>
      <c r="N417" s="158"/>
      <c r="O417" s="158"/>
      <c r="P417" s="158"/>
      <c r="Q417" s="158"/>
      <c r="R417" s="161"/>
      <c r="T417" s="162"/>
      <c r="U417" s="158"/>
      <c r="V417" s="158"/>
      <c r="W417" s="158"/>
      <c r="X417" s="158"/>
      <c r="Y417" s="158"/>
      <c r="Z417" s="158"/>
      <c r="AA417" s="163"/>
      <c r="AT417" s="164" t="s">
        <v>193</v>
      </c>
      <c r="AU417" s="164" t="s">
        <v>83</v>
      </c>
      <c r="AV417" s="10" t="s">
        <v>83</v>
      </c>
      <c r="AW417" s="10" t="s">
        <v>32</v>
      </c>
      <c r="AX417" s="10" t="s">
        <v>74</v>
      </c>
      <c r="AY417" s="164" t="s">
        <v>180</v>
      </c>
    </row>
    <row r="418" spans="2:65" s="10" customFormat="1" ht="16.5" customHeight="1">
      <c r="B418" s="157"/>
      <c r="C418" s="158"/>
      <c r="D418" s="158"/>
      <c r="E418" s="159" t="s">
        <v>5</v>
      </c>
      <c r="F418" s="235" t="s">
        <v>665</v>
      </c>
      <c r="G418" s="236"/>
      <c r="H418" s="236"/>
      <c r="I418" s="236"/>
      <c r="J418" s="158"/>
      <c r="K418" s="160">
        <v>1.7549999999999999</v>
      </c>
      <c r="L418" s="158"/>
      <c r="M418" s="158"/>
      <c r="N418" s="158"/>
      <c r="O418" s="158"/>
      <c r="P418" s="158"/>
      <c r="Q418" s="158"/>
      <c r="R418" s="161"/>
      <c r="T418" s="162"/>
      <c r="U418" s="158"/>
      <c r="V418" s="158"/>
      <c r="W418" s="158"/>
      <c r="X418" s="158"/>
      <c r="Y418" s="158"/>
      <c r="Z418" s="158"/>
      <c r="AA418" s="163"/>
      <c r="AT418" s="164" t="s">
        <v>193</v>
      </c>
      <c r="AU418" s="164" t="s">
        <v>83</v>
      </c>
      <c r="AV418" s="10" t="s">
        <v>83</v>
      </c>
      <c r="AW418" s="10" t="s">
        <v>32</v>
      </c>
      <c r="AX418" s="10" t="s">
        <v>74</v>
      </c>
      <c r="AY418" s="164" t="s">
        <v>180</v>
      </c>
    </row>
    <row r="419" spans="2:65" s="10" customFormat="1" ht="16.5" customHeight="1">
      <c r="B419" s="157"/>
      <c r="C419" s="158"/>
      <c r="D419" s="158"/>
      <c r="E419" s="159" t="s">
        <v>5</v>
      </c>
      <c r="F419" s="235" t="s">
        <v>666</v>
      </c>
      <c r="G419" s="236"/>
      <c r="H419" s="236"/>
      <c r="I419" s="236"/>
      <c r="J419" s="158"/>
      <c r="K419" s="160">
        <v>0.48</v>
      </c>
      <c r="L419" s="158"/>
      <c r="M419" s="158"/>
      <c r="N419" s="158"/>
      <c r="O419" s="158"/>
      <c r="P419" s="158"/>
      <c r="Q419" s="158"/>
      <c r="R419" s="161"/>
      <c r="T419" s="162"/>
      <c r="U419" s="158"/>
      <c r="V419" s="158"/>
      <c r="W419" s="158"/>
      <c r="X419" s="158"/>
      <c r="Y419" s="158"/>
      <c r="Z419" s="158"/>
      <c r="AA419" s="163"/>
      <c r="AT419" s="164" t="s">
        <v>193</v>
      </c>
      <c r="AU419" s="164" t="s">
        <v>83</v>
      </c>
      <c r="AV419" s="10" t="s">
        <v>83</v>
      </c>
      <c r="AW419" s="10" t="s">
        <v>32</v>
      </c>
      <c r="AX419" s="10" t="s">
        <v>74</v>
      </c>
      <c r="AY419" s="164" t="s">
        <v>180</v>
      </c>
    </row>
    <row r="420" spans="2:65" s="10" customFormat="1" ht="16.5" customHeight="1">
      <c r="B420" s="157"/>
      <c r="C420" s="158"/>
      <c r="D420" s="158"/>
      <c r="E420" s="159" t="s">
        <v>5</v>
      </c>
      <c r="F420" s="235" t="s">
        <v>667</v>
      </c>
      <c r="G420" s="236"/>
      <c r="H420" s="236"/>
      <c r="I420" s="236"/>
      <c r="J420" s="158"/>
      <c r="K420" s="160">
        <v>0.15</v>
      </c>
      <c r="L420" s="158"/>
      <c r="M420" s="158"/>
      <c r="N420" s="158"/>
      <c r="O420" s="158"/>
      <c r="P420" s="158"/>
      <c r="Q420" s="158"/>
      <c r="R420" s="161"/>
      <c r="T420" s="162"/>
      <c r="U420" s="158"/>
      <c r="V420" s="158"/>
      <c r="W420" s="158"/>
      <c r="X420" s="158"/>
      <c r="Y420" s="158"/>
      <c r="Z420" s="158"/>
      <c r="AA420" s="163"/>
      <c r="AT420" s="164" t="s">
        <v>193</v>
      </c>
      <c r="AU420" s="164" t="s">
        <v>83</v>
      </c>
      <c r="AV420" s="10" t="s">
        <v>83</v>
      </c>
      <c r="AW420" s="10" t="s">
        <v>32</v>
      </c>
      <c r="AX420" s="10" t="s">
        <v>74</v>
      </c>
      <c r="AY420" s="164" t="s">
        <v>180</v>
      </c>
    </row>
    <row r="421" spans="2:65" s="10" customFormat="1" ht="16.5" customHeight="1">
      <c r="B421" s="157"/>
      <c r="C421" s="158"/>
      <c r="D421" s="158"/>
      <c r="E421" s="159" t="s">
        <v>5</v>
      </c>
      <c r="F421" s="235" t="s">
        <v>668</v>
      </c>
      <c r="G421" s="236"/>
      <c r="H421" s="236"/>
      <c r="I421" s="236"/>
      <c r="J421" s="158"/>
      <c r="K421" s="160">
        <v>2.2440000000000002</v>
      </c>
      <c r="L421" s="158"/>
      <c r="M421" s="158"/>
      <c r="N421" s="158"/>
      <c r="O421" s="158"/>
      <c r="P421" s="158"/>
      <c r="Q421" s="158"/>
      <c r="R421" s="161"/>
      <c r="T421" s="162"/>
      <c r="U421" s="158"/>
      <c r="V421" s="158"/>
      <c r="W421" s="158"/>
      <c r="X421" s="158"/>
      <c r="Y421" s="158"/>
      <c r="Z421" s="158"/>
      <c r="AA421" s="163"/>
      <c r="AT421" s="164" t="s">
        <v>193</v>
      </c>
      <c r="AU421" s="164" t="s">
        <v>83</v>
      </c>
      <c r="AV421" s="10" t="s">
        <v>83</v>
      </c>
      <c r="AW421" s="10" t="s">
        <v>32</v>
      </c>
      <c r="AX421" s="10" t="s">
        <v>74</v>
      </c>
      <c r="AY421" s="164" t="s">
        <v>180</v>
      </c>
    </row>
    <row r="422" spans="2:65" s="10" customFormat="1" ht="16.5" customHeight="1">
      <c r="B422" s="157"/>
      <c r="C422" s="158"/>
      <c r="D422" s="158"/>
      <c r="E422" s="159" t="s">
        <v>5</v>
      </c>
      <c r="F422" s="235" t="s">
        <v>669</v>
      </c>
      <c r="G422" s="236"/>
      <c r="H422" s="236"/>
      <c r="I422" s="236"/>
      <c r="J422" s="158"/>
      <c r="K422" s="160">
        <v>0.54</v>
      </c>
      <c r="L422" s="158"/>
      <c r="M422" s="158"/>
      <c r="N422" s="158"/>
      <c r="O422" s="158"/>
      <c r="P422" s="158"/>
      <c r="Q422" s="158"/>
      <c r="R422" s="161"/>
      <c r="T422" s="162"/>
      <c r="U422" s="158"/>
      <c r="V422" s="158"/>
      <c r="W422" s="158"/>
      <c r="X422" s="158"/>
      <c r="Y422" s="158"/>
      <c r="Z422" s="158"/>
      <c r="AA422" s="163"/>
      <c r="AT422" s="164" t="s">
        <v>193</v>
      </c>
      <c r="AU422" s="164" t="s">
        <v>83</v>
      </c>
      <c r="AV422" s="10" t="s">
        <v>83</v>
      </c>
      <c r="AW422" s="10" t="s">
        <v>32</v>
      </c>
      <c r="AX422" s="10" t="s">
        <v>74</v>
      </c>
      <c r="AY422" s="164" t="s">
        <v>180</v>
      </c>
    </row>
    <row r="423" spans="2:65" s="10" customFormat="1" ht="16.5" customHeight="1">
      <c r="B423" s="157"/>
      <c r="C423" s="158"/>
      <c r="D423" s="158"/>
      <c r="E423" s="159" t="s">
        <v>5</v>
      </c>
      <c r="F423" s="235" t="s">
        <v>670</v>
      </c>
      <c r="G423" s="236"/>
      <c r="H423" s="236"/>
      <c r="I423" s="236"/>
      <c r="J423" s="158"/>
      <c r="K423" s="160">
        <v>8.58</v>
      </c>
      <c r="L423" s="158"/>
      <c r="M423" s="158"/>
      <c r="N423" s="158"/>
      <c r="O423" s="158"/>
      <c r="P423" s="158"/>
      <c r="Q423" s="158"/>
      <c r="R423" s="161"/>
      <c r="T423" s="162"/>
      <c r="U423" s="158"/>
      <c r="V423" s="158"/>
      <c r="W423" s="158"/>
      <c r="X423" s="158"/>
      <c r="Y423" s="158"/>
      <c r="Z423" s="158"/>
      <c r="AA423" s="163"/>
      <c r="AT423" s="164" t="s">
        <v>193</v>
      </c>
      <c r="AU423" s="164" t="s">
        <v>83</v>
      </c>
      <c r="AV423" s="10" t="s">
        <v>83</v>
      </c>
      <c r="AW423" s="10" t="s">
        <v>32</v>
      </c>
      <c r="AX423" s="10" t="s">
        <v>74</v>
      </c>
      <c r="AY423" s="164" t="s">
        <v>180</v>
      </c>
    </row>
    <row r="424" spans="2:65" s="10" customFormat="1" ht="16.5" customHeight="1">
      <c r="B424" s="157"/>
      <c r="C424" s="158"/>
      <c r="D424" s="158"/>
      <c r="E424" s="159" t="s">
        <v>5</v>
      </c>
      <c r="F424" s="235" t="s">
        <v>671</v>
      </c>
      <c r="G424" s="236"/>
      <c r="H424" s="236"/>
      <c r="I424" s="236"/>
      <c r="J424" s="158"/>
      <c r="K424" s="160">
        <v>0.77700000000000002</v>
      </c>
      <c r="L424" s="158"/>
      <c r="M424" s="158"/>
      <c r="N424" s="158"/>
      <c r="O424" s="158"/>
      <c r="P424" s="158"/>
      <c r="Q424" s="158"/>
      <c r="R424" s="161"/>
      <c r="T424" s="162"/>
      <c r="U424" s="158"/>
      <c r="V424" s="158"/>
      <c r="W424" s="158"/>
      <c r="X424" s="158"/>
      <c r="Y424" s="158"/>
      <c r="Z424" s="158"/>
      <c r="AA424" s="163"/>
      <c r="AT424" s="164" t="s">
        <v>193</v>
      </c>
      <c r="AU424" s="164" t="s">
        <v>83</v>
      </c>
      <c r="AV424" s="10" t="s">
        <v>83</v>
      </c>
      <c r="AW424" s="10" t="s">
        <v>32</v>
      </c>
      <c r="AX424" s="10" t="s">
        <v>74</v>
      </c>
      <c r="AY424" s="164" t="s">
        <v>180</v>
      </c>
    </row>
    <row r="425" spans="2:65" s="10" customFormat="1" ht="16.5" customHeight="1">
      <c r="B425" s="157"/>
      <c r="C425" s="158"/>
      <c r="D425" s="158"/>
      <c r="E425" s="159" t="s">
        <v>5</v>
      </c>
      <c r="F425" s="235" t="s">
        <v>672</v>
      </c>
      <c r="G425" s="236"/>
      <c r="H425" s="236"/>
      <c r="I425" s="236"/>
      <c r="J425" s="158"/>
      <c r="K425" s="160">
        <v>0.32400000000000001</v>
      </c>
      <c r="L425" s="158"/>
      <c r="M425" s="158"/>
      <c r="N425" s="158"/>
      <c r="O425" s="158"/>
      <c r="P425" s="158"/>
      <c r="Q425" s="158"/>
      <c r="R425" s="161"/>
      <c r="T425" s="162"/>
      <c r="U425" s="158"/>
      <c r="V425" s="158"/>
      <c r="W425" s="158"/>
      <c r="X425" s="158"/>
      <c r="Y425" s="158"/>
      <c r="Z425" s="158"/>
      <c r="AA425" s="163"/>
      <c r="AT425" s="164" t="s">
        <v>193</v>
      </c>
      <c r="AU425" s="164" t="s">
        <v>83</v>
      </c>
      <c r="AV425" s="10" t="s">
        <v>83</v>
      </c>
      <c r="AW425" s="10" t="s">
        <v>32</v>
      </c>
      <c r="AX425" s="10" t="s">
        <v>74</v>
      </c>
      <c r="AY425" s="164" t="s">
        <v>180</v>
      </c>
    </row>
    <row r="426" spans="2:65" s="10" customFormat="1" ht="16.5" customHeight="1">
      <c r="B426" s="157"/>
      <c r="C426" s="158"/>
      <c r="D426" s="158"/>
      <c r="E426" s="159" t="s">
        <v>5</v>
      </c>
      <c r="F426" s="235" t="s">
        <v>673</v>
      </c>
      <c r="G426" s="236"/>
      <c r="H426" s="236"/>
      <c r="I426" s="236"/>
      <c r="J426" s="158"/>
      <c r="K426" s="160">
        <v>0.48</v>
      </c>
      <c r="L426" s="158"/>
      <c r="M426" s="158"/>
      <c r="N426" s="158"/>
      <c r="O426" s="158"/>
      <c r="P426" s="158"/>
      <c r="Q426" s="158"/>
      <c r="R426" s="161"/>
      <c r="T426" s="162"/>
      <c r="U426" s="158"/>
      <c r="V426" s="158"/>
      <c r="W426" s="158"/>
      <c r="X426" s="158"/>
      <c r="Y426" s="158"/>
      <c r="Z426" s="158"/>
      <c r="AA426" s="163"/>
      <c r="AT426" s="164" t="s">
        <v>193</v>
      </c>
      <c r="AU426" s="164" t="s">
        <v>83</v>
      </c>
      <c r="AV426" s="10" t="s">
        <v>83</v>
      </c>
      <c r="AW426" s="10" t="s">
        <v>32</v>
      </c>
      <c r="AX426" s="10" t="s">
        <v>74</v>
      </c>
      <c r="AY426" s="164" t="s">
        <v>180</v>
      </c>
    </row>
    <row r="427" spans="2:65" s="10" customFormat="1" ht="16.5" customHeight="1">
      <c r="B427" s="157"/>
      <c r="C427" s="158"/>
      <c r="D427" s="158"/>
      <c r="E427" s="159" t="s">
        <v>5</v>
      </c>
      <c r="F427" s="235" t="s">
        <v>301</v>
      </c>
      <c r="G427" s="236"/>
      <c r="H427" s="236"/>
      <c r="I427" s="236"/>
      <c r="J427" s="158"/>
      <c r="K427" s="160">
        <v>2</v>
      </c>
      <c r="L427" s="158"/>
      <c r="M427" s="158"/>
      <c r="N427" s="158"/>
      <c r="O427" s="158"/>
      <c r="P427" s="158"/>
      <c r="Q427" s="158"/>
      <c r="R427" s="161"/>
      <c r="T427" s="162"/>
      <c r="U427" s="158"/>
      <c r="V427" s="158"/>
      <c r="W427" s="158"/>
      <c r="X427" s="158"/>
      <c r="Y427" s="158"/>
      <c r="Z427" s="158"/>
      <c r="AA427" s="163"/>
      <c r="AT427" s="164" t="s">
        <v>193</v>
      </c>
      <c r="AU427" s="164" t="s">
        <v>83</v>
      </c>
      <c r="AV427" s="10" t="s">
        <v>83</v>
      </c>
      <c r="AW427" s="10" t="s">
        <v>32</v>
      </c>
      <c r="AX427" s="10" t="s">
        <v>74</v>
      </c>
      <c r="AY427" s="164" t="s">
        <v>180</v>
      </c>
    </row>
    <row r="428" spans="2:65" s="11" customFormat="1" ht="16.5" customHeight="1">
      <c r="B428" s="165"/>
      <c r="C428" s="166"/>
      <c r="D428" s="166"/>
      <c r="E428" s="167" t="s">
        <v>5</v>
      </c>
      <c r="F428" s="237" t="s">
        <v>214</v>
      </c>
      <c r="G428" s="238"/>
      <c r="H428" s="238"/>
      <c r="I428" s="238"/>
      <c r="J428" s="166"/>
      <c r="K428" s="168">
        <v>19.792999999999999</v>
      </c>
      <c r="L428" s="166"/>
      <c r="M428" s="166"/>
      <c r="N428" s="166"/>
      <c r="O428" s="166"/>
      <c r="P428" s="166"/>
      <c r="Q428" s="166"/>
      <c r="R428" s="169"/>
      <c r="T428" s="170"/>
      <c r="U428" s="166"/>
      <c r="V428" s="166"/>
      <c r="W428" s="166"/>
      <c r="X428" s="166"/>
      <c r="Y428" s="166"/>
      <c r="Z428" s="166"/>
      <c r="AA428" s="171"/>
      <c r="AT428" s="172" t="s">
        <v>193</v>
      </c>
      <c r="AU428" s="172" t="s">
        <v>83</v>
      </c>
      <c r="AV428" s="11" t="s">
        <v>89</v>
      </c>
      <c r="AW428" s="11" t="s">
        <v>32</v>
      </c>
      <c r="AX428" s="11" t="s">
        <v>80</v>
      </c>
      <c r="AY428" s="172" t="s">
        <v>180</v>
      </c>
    </row>
    <row r="429" spans="2:65" s="1" customFormat="1" ht="25.5" customHeight="1">
      <c r="B429" s="123"/>
      <c r="C429" s="149" t="s">
        <v>674</v>
      </c>
      <c r="D429" s="149" t="s">
        <v>181</v>
      </c>
      <c r="E429" s="150" t="s">
        <v>675</v>
      </c>
      <c r="F429" s="239" t="s">
        <v>676</v>
      </c>
      <c r="G429" s="239"/>
      <c r="H429" s="239"/>
      <c r="I429" s="239"/>
      <c r="J429" s="151" t="s">
        <v>206</v>
      </c>
      <c r="K429" s="152">
        <v>2.8570000000000002</v>
      </c>
      <c r="L429" s="266">
        <v>0</v>
      </c>
      <c r="M429" s="266"/>
      <c r="N429" s="266">
        <f>ROUND(L429*K429,2)</f>
        <v>0</v>
      </c>
      <c r="O429" s="266"/>
      <c r="P429" s="266"/>
      <c r="Q429" s="266"/>
      <c r="R429" s="125"/>
      <c r="T429" s="153" t="s">
        <v>5</v>
      </c>
      <c r="U429" s="44" t="s">
        <v>39</v>
      </c>
      <c r="V429" s="154">
        <v>0</v>
      </c>
      <c r="W429" s="154">
        <f>V429*K429</f>
        <v>0</v>
      </c>
      <c r="X429" s="154">
        <v>0</v>
      </c>
      <c r="Y429" s="154">
        <f>X429*K429</f>
        <v>0</v>
      </c>
      <c r="Z429" s="154">
        <v>0</v>
      </c>
      <c r="AA429" s="155">
        <f>Z429*K429</f>
        <v>0</v>
      </c>
      <c r="AR429" s="22" t="s">
        <v>89</v>
      </c>
      <c r="AT429" s="22" t="s">
        <v>181</v>
      </c>
      <c r="AU429" s="22" t="s">
        <v>83</v>
      </c>
      <c r="AY429" s="22" t="s">
        <v>180</v>
      </c>
      <c r="BE429" s="156">
        <f>IF(U429="základní",N429,0)</f>
        <v>0</v>
      </c>
      <c r="BF429" s="156">
        <f>IF(U429="snížená",N429,0)</f>
        <v>0</v>
      </c>
      <c r="BG429" s="156">
        <f>IF(U429="zákl. přenesená",N429,0)</f>
        <v>0</v>
      </c>
      <c r="BH429" s="156">
        <f>IF(U429="sníž. přenesená",N429,0)</f>
        <v>0</v>
      </c>
      <c r="BI429" s="156">
        <f>IF(U429="nulová",N429,0)</f>
        <v>0</v>
      </c>
      <c r="BJ429" s="22" t="s">
        <v>80</v>
      </c>
      <c r="BK429" s="156">
        <f>ROUND(L429*K429,2)</f>
        <v>0</v>
      </c>
      <c r="BL429" s="22" t="s">
        <v>89</v>
      </c>
      <c r="BM429" s="22" t="s">
        <v>677</v>
      </c>
    </row>
    <row r="430" spans="2:65" s="10" customFormat="1" ht="16.5" customHeight="1">
      <c r="B430" s="157"/>
      <c r="C430" s="158"/>
      <c r="D430" s="158"/>
      <c r="E430" s="159" t="s">
        <v>5</v>
      </c>
      <c r="F430" s="240" t="s">
        <v>678</v>
      </c>
      <c r="G430" s="241"/>
      <c r="H430" s="241"/>
      <c r="I430" s="241"/>
      <c r="J430" s="158"/>
      <c r="K430" s="160">
        <v>2.8570000000000002</v>
      </c>
      <c r="L430" s="158"/>
      <c r="M430" s="158"/>
      <c r="N430" s="158"/>
      <c r="O430" s="158"/>
      <c r="P430" s="158"/>
      <c r="Q430" s="158"/>
      <c r="R430" s="161"/>
      <c r="T430" s="162"/>
      <c r="U430" s="158"/>
      <c r="V430" s="158"/>
      <c r="W430" s="158"/>
      <c r="X430" s="158"/>
      <c r="Y430" s="158"/>
      <c r="Z430" s="158"/>
      <c r="AA430" s="163"/>
      <c r="AT430" s="164" t="s">
        <v>193</v>
      </c>
      <c r="AU430" s="164" t="s">
        <v>83</v>
      </c>
      <c r="AV430" s="10" t="s">
        <v>83</v>
      </c>
      <c r="AW430" s="10" t="s">
        <v>32</v>
      </c>
      <c r="AX430" s="10" t="s">
        <v>80</v>
      </c>
      <c r="AY430" s="164" t="s">
        <v>180</v>
      </c>
    </row>
    <row r="431" spans="2:65" s="1" customFormat="1" ht="25.5" customHeight="1">
      <c r="B431" s="123"/>
      <c r="C431" s="149" t="s">
        <v>679</v>
      </c>
      <c r="D431" s="149" t="s">
        <v>181</v>
      </c>
      <c r="E431" s="150" t="s">
        <v>680</v>
      </c>
      <c r="F431" s="239" t="s">
        <v>681</v>
      </c>
      <c r="G431" s="239"/>
      <c r="H431" s="239"/>
      <c r="I431" s="239"/>
      <c r="J431" s="151" t="s">
        <v>206</v>
      </c>
      <c r="K431" s="152">
        <v>12.42</v>
      </c>
      <c r="L431" s="266">
        <v>0</v>
      </c>
      <c r="M431" s="266"/>
      <c r="N431" s="266">
        <f>ROUND(L431*K431,2)</f>
        <v>0</v>
      </c>
      <c r="O431" s="266"/>
      <c r="P431" s="266"/>
      <c r="Q431" s="266"/>
      <c r="R431" s="125"/>
      <c r="T431" s="153" t="s">
        <v>5</v>
      </c>
      <c r="U431" s="44" t="s">
        <v>39</v>
      </c>
      <c r="V431" s="154">
        <v>0</v>
      </c>
      <c r="W431" s="154">
        <f>V431*K431</f>
        <v>0</v>
      </c>
      <c r="X431" s="154">
        <v>0</v>
      </c>
      <c r="Y431" s="154">
        <f>X431*K431</f>
        <v>0</v>
      </c>
      <c r="Z431" s="154">
        <v>0</v>
      </c>
      <c r="AA431" s="155">
        <f>Z431*K431</f>
        <v>0</v>
      </c>
      <c r="AR431" s="22" t="s">
        <v>89</v>
      </c>
      <c r="AT431" s="22" t="s">
        <v>181</v>
      </c>
      <c r="AU431" s="22" t="s">
        <v>83</v>
      </c>
      <c r="AY431" s="22" t="s">
        <v>180</v>
      </c>
      <c r="BE431" s="156">
        <f>IF(U431="základní",N431,0)</f>
        <v>0</v>
      </c>
      <c r="BF431" s="156">
        <f>IF(U431="snížená",N431,0)</f>
        <v>0</v>
      </c>
      <c r="BG431" s="156">
        <f>IF(U431="zákl. přenesená",N431,0)</f>
        <v>0</v>
      </c>
      <c r="BH431" s="156">
        <f>IF(U431="sníž. přenesená",N431,0)</f>
        <v>0</v>
      </c>
      <c r="BI431" s="156">
        <f>IF(U431="nulová",N431,0)</f>
        <v>0</v>
      </c>
      <c r="BJ431" s="22" t="s">
        <v>80</v>
      </c>
      <c r="BK431" s="156">
        <f>ROUND(L431*K431,2)</f>
        <v>0</v>
      </c>
      <c r="BL431" s="22" t="s">
        <v>89</v>
      </c>
      <c r="BM431" s="22" t="s">
        <v>682</v>
      </c>
    </row>
    <row r="432" spans="2:65" s="10" customFormat="1" ht="16.5" customHeight="1">
      <c r="B432" s="157"/>
      <c r="C432" s="158"/>
      <c r="D432" s="158"/>
      <c r="E432" s="159" t="s">
        <v>5</v>
      </c>
      <c r="F432" s="240" t="s">
        <v>683</v>
      </c>
      <c r="G432" s="241"/>
      <c r="H432" s="241"/>
      <c r="I432" s="241"/>
      <c r="J432" s="158"/>
      <c r="K432" s="160">
        <v>12.42</v>
      </c>
      <c r="L432" s="158"/>
      <c r="M432" s="158"/>
      <c r="N432" s="158"/>
      <c r="O432" s="158"/>
      <c r="P432" s="158"/>
      <c r="Q432" s="158"/>
      <c r="R432" s="161"/>
      <c r="T432" s="162"/>
      <c r="U432" s="158"/>
      <c r="V432" s="158"/>
      <c r="W432" s="158"/>
      <c r="X432" s="158"/>
      <c r="Y432" s="158"/>
      <c r="Z432" s="158"/>
      <c r="AA432" s="163"/>
      <c r="AT432" s="164" t="s">
        <v>193</v>
      </c>
      <c r="AU432" s="164" t="s">
        <v>83</v>
      </c>
      <c r="AV432" s="10" t="s">
        <v>83</v>
      </c>
      <c r="AW432" s="10" t="s">
        <v>32</v>
      </c>
      <c r="AX432" s="10" t="s">
        <v>80</v>
      </c>
      <c r="AY432" s="164" t="s">
        <v>180</v>
      </c>
    </row>
    <row r="433" spans="2:65" s="1" customFormat="1" ht="25.5" customHeight="1">
      <c r="B433" s="123"/>
      <c r="C433" s="149" t="s">
        <v>684</v>
      </c>
      <c r="D433" s="149" t="s">
        <v>181</v>
      </c>
      <c r="E433" s="150" t="s">
        <v>685</v>
      </c>
      <c r="F433" s="239" t="s">
        <v>686</v>
      </c>
      <c r="G433" s="239"/>
      <c r="H433" s="239"/>
      <c r="I433" s="239"/>
      <c r="J433" s="151" t="s">
        <v>206</v>
      </c>
      <c r="K433" s="152">
        <v>18.321000000000002</v>
      </c>
      <c r="L433" s="266">
        <v>0</v>
      </c>
      <c r="M433" s="266"/>
      <c r="N433" s="266">
        <f>ROUND(L433*K433,2)</f>
        <v>0</v>
      </c>
      <c r="O433" s="266"/>
      <c r="P433" s="266"/>
      <c r="Q433" s="266"/>
      <c r="R433" s="125"/>
      <c r="T433" s="153" t="s">
        <v>5</v>
      </c>
      <c r="U433" s="44" t="s">
        <v>39</v>
      </c>
      <c r="V433" s="154">
        <v>0</v>
      </c>
      <c r="W433" s="154">
        <f>V433*K433</f>
        <v>0</v>
      </c>
      <c r="X433" s="154">
        <v>0</v>
      </c>
      <c r="Y433" s="154">
        <f>X433*K433</f>
        <v>0</v>
      </c>
      <c r="Z433" s="154">
        <v>0</v>
      </c>
      <c r="AA433" s="155">
        <f>Z433*K433</f>
        <v>0</v>
      </c>
      <c r="AR433" s="22" t="s">
        <v>89</v>
      </c>
      <c r="AT433" s="22" t="s">
        <v>181</v>
      </c>
      <c r="AU433" s="22" t="s">
        <v>83</v>
      </c>
      <c r="AY433" s="22" t="s">
        <v>180</v>
      </c>
      <c r="BE433" s="156">
        <f>IF(U433="základní",N433,0)</f>
        <v>0</v>
      </c>
      <c r="BF433" s="156">
        <f>IF(U433="snížená",N433,0)</f>
        <v>0</v>
      </c>
      <c r="BG433" s="156">
        <f>IF(U433="zákl. přenesená",N433,0)</f>
        <v>0</v>
      </c>
      <c r="BH433" s="156">
        <f>IF(U433="sníž. přenesená",N433,0)</f>
        <v>0</v>
      </c>
      <c r="BI433" s="156">
        <f>IF(U433="nulová",N433,0)</f>
        <v>0</v>
      </c>
      <c r="BJ433" s="22" t="s">
        <v>80</v>
      </c>
      <c r="BK433" s="156">
        <f>ROUND(L433*K433,2)</f>
        <v>0</v>
      </c>
      <c r="BL433" s="22" t="s">
        <v>89</v>
      </c>
      <c r="BM433" s="22" t="s">
        <v>687</v>
      </c>
    </row>
    <row r="434" spans="2:65" s="12" customFormat="1" ht="16.5" customHeight="1">
      <c r="B434" s="173"/>
      <c r="C434" s="174"/>
      <c r="D434" s="174"/>
      <c r="E434" s="175" t="s">
        <v>5</v>
      </c>
      <c r="F434" s="243" t="s">
        <v>256</v>
      </c>
      <c r="G434" s="244"/>
      <c r="H434" s="244"/>
      <c r="I434" s="244"/>
      <c r="J434" s="174"/>
      <c r="K434" s="175" t="s">
        <v>5</v>
      </c>
      <c r="L434" s="174"/>
      <c r="M434" s="174"/>
      <c r="N434" s="174"/>
      <c r="O434" s="174"/>
      <c r="P434" s="174"/>
      <c r="Q434" s="174"/>
      <c r="R434" s="176"/>
      <c r="T434" s="177"/>
      <c r="U434" s="174"/>
      <c r="V434" s="174"/>
      <c r="W434" s="174"/>
      <c r="X434" s="174"/>
      <c r="Y434" s="174"/>
      <c r="Z434" s="174"/>
      <c r="AA434" s="178"/>
      <c r="AT434" s="179" t="s">
        <v>193</v>
      </c>
      <c r="AU434" s="179" t="s">
        <v>83</v>
      </c>
      <c r="AV434" s="12" t="s">
        <v>80</v>
      </c>
      <c r="AW434" s="12" t="s">
        <v>32</v>
      </c>
      <c r="AX434" s="12" t="s">
        <v>74</v>
      </c>
      <c r="AY434" s="179" t="s">
        <v>180</v>
      </c>
    </row>
    <row r="435" spans="2:65" s="10" customFormat="1" ht="16.5" customHeight="1">
      <c r="B435" s="157"/>
      <c r="C435" s="158"/>
      <c r="D435" s="158"/>
      <c r="E435" s="159" t="s">
        <v>5</v>
      </c>
      <c r="F435" s="235" t="s">
        <v>688</v>
      </c>
      <c r="G435" s="236"/>
      <c r="H435" s="236"/>
      <c r="I435" s="236"/>
      <c r="J435" s="158"/>
      <c r="K435" s="160">
        <v>14.183999999999999</v>
      </c>
      <c r="L435" s="158"/>
      <c r="M435" s="158"/>
      <c r="N435" s="158"/>
      <c r="O435" s="158"/>
      <c r="P435" s="158"/>
      <c r="Q435" s="158"/>
      <c r="R435" s="161"/>
      <c r="T435" s="162"/>
      <c r="U435" s="158"/>
      <c r="V435" s="158"/>
      <c r="W435" s="158"/>
      <c r="X435" s="158"/>
      <c r="Y435" s="158"/>
      <c r="Z435" s="158"/>
      <c r="AA435" s="163"/>
      <c r="AT435" s="164" t="s">
        <v>193</v>
      </c>
      <c r="AU435" s="164" t="s">
        <v>83</v>
      </c>
      <c r="AV435" s="10" t="s">
        <v>83</v>
      </c>
      <c r="AW435" s="10" t="s">
        <v>32</v>
      </c>
      <c r="AX435" s="10" t="s">
        <v>74</v>
      </c>
      <c r="AY435" s="164" t="s">
        <v>180</v>
      </c>
    </row>
    <row r="436" spans="2:65" s="10" customFormat="1" ht="16.5" customHeight="1">
      <c r="B436" s="157"/>
      <c r="C436" s="158"/>
      <c r="D436" s="158"/>
      <c r="E436" s="159" t="s">
        <v>5</v>
      </c>
      <c r="F436" s="235" t="s">
        <v>689</v>
      </c>
      <c r="G436" s="236"/>
      <c r="H436" s="236"/>
      <c r="I436" s="236"/>
      <c r="J436" s="158"/>
      <c r="K436" s="160">
        <v>1.7729999999999999</v>
      </c>
      <c r="L436" s="158"/>
      <c r="M436" s="158"/>
      <c r="N436" s="158"/>
      <c r="O436" s="158"/>
      <c r="P436" s="158"/>
      <c r="Q436" s="158"/>
      <c r="R436" s="161"/>
      <c r="T436" s="162"/>
      <c r="U436" s="158"/>
      <c r="V436" s="158"/>
      <c r="W436" s="158"/>
      <c r="X436" s="158"/>
      <c r="Y436" s="158"/>
      <c r="Z436" s="158"/>
      <c r="AA436" s="163"/>
      <c r="AT436" s="164" t="s">
        <v>193</v>
      </c>
      <c r="AU436" s="164" t="s">
        <v>83</v>
      </c>
      <c r="AV436" s="10" t="s">
        <v>83</v>
      </c>
      <c r="AW436" s="10" t="s">
        <v>32</v>
      </c>
      <c r="AX436" s="10" t="s">
        <v>74</v>
      </c>
      <c r="AY436" s="164" t="s">
        <v>180</v>
      </c>
    </row>
    <row r="437" spans="2:65" s="10" customFormat="1" ht="16.5" customHeight="1">
      <c r="B437" s="157"/>
      <c r="C437" s="158"/>
      <c r="D437" s="158"/>
      <c r="E437" s="159" t="s">
        <v>5</v>
      </c>
      <c r="F437" s="235" t="s">
        <v>690</v>
      </c>
      <c r="G437" s="236"/>
      <c r="H437" s="236"/>
      <c r="I437" s="236"/>
      <c r="J437" s="158"/>
      <c r="K437" s="160">
        <v>2.3639999999999999</v>
      </c>
      <c r="L437" s="158"/>
      <c r="M437" s="158"/>
      <c r="N437" s="158"/>
      <c r="O437" s="158"/>
      <c r="P437" s="158"/>
      <c r="Q437" s="158"/>
      <c r="R437" s="161"/>
      <c r="T437" s="162"/>
      <c r="U437" s="158"/>
      <c r="V437" s="158"/>
      <c r="W437" s="158"/>
      <c r="X437" s="158"/>
      <c r="Y437" s="158"/>
      <c r="Z437" s="158"/>
      <c r="AA437" s="163"/>
      <c r="AT437" s="164" t="s">
        <v>193</v>
      </c>
      <c r="AU437" s="164" t="s">
        <v>83</v>
      </c>
      <c r="AV437" s="10" t="s">
        <v>83</v>
      </c>
      <c r="AW437" s="10" t="s">
        <v>32</v>
      </c>
      <c r="AX437" s="10" t="s">
        <v>74</v>
      </c>
      <c r="AY437" s="164" t="s">
        <v>180</v>
      </c>
    </row>
    <row r="438" spans="2:65" s="11" customFormat="1" ht="16.5" customHeight="1">
      <c r="B438" s="165"/>
      <c r="C438" s="166"/>
      <c r="D438" s="166"/>
      <c r="E438" s="167" t="s">
        <v>5</v>
      </c>
      <c r="F438" s="237" t="s">
        <v>214</v>
      </c>
      <c r="G438" s="238"/>
      <c r="H438" s="238"/>
      <c r="I438" s="238"/>
      <c r="J438" s="166"/>
      <c r="K438" s="168">
        <v>18.321000000000002</v>
      </c>
      <c r="L438" s="166"/>
      <c r="M438" s="166"/>
      <c r="N438" s="166"/>
      <c r="O438" s="166"/>
      <c r="P438" s="166"/>
      <c r="Q438" s="166"/>
      <c r="R438" s="169"/>
      <c r="T438" s="170"/>
      <c r="U438" s="166"/>
      <c r="V438" s="166"/>
      <c r="W438" s="166"/>
      <c r="X438" s="166"/>
      <c r="Y438" s="166"/>
      <c r="Z438" s="166"/>
      <c r="AA438" s="171"/>
      <c r="AT438" s="172" t="s">
        <v>193</v>
      </c>
      <c r="AU438" s="172" t="s">
        <v>83</v>
      </c>
      <c r="AV438" s="11" t="s">
        <v>89</v>
      </c>
      <c r="AW438" s="11" t="s">
        <v>32</v>
      </c>
      <c r="AX438" s="11" t="s">
        <v>80</v>
      </c>
      <c r="AY438" s="172" t="s">
        <v>180</v>
      </c>
    </row>
    <row r="439" spans="2:65" s="1" customFormat="1" ht="16.5" customHeight="1">
      <c r="B439" s="123"/>
      <c r="C439" s="149" t="s">
        <v>691</v>
      </c>
      <c r="D439" s="149" t="s">
        <v>181</v>
      </c>
      <c r="E439" s="150" t="s">
        <v>692</v>
      </c>
      <c r="F439" s="239" t="s">
        <v>693</v>
      </c>
      <c r="G439" s="239"/>
      <c r="H439" s="239"/>
      <c r="I439" s="239"/>
      <c r="J439" s="151" t="s">
        <v>206</v>
      </c>
      <c r="K439" s="152">
        <v>12.42</v>
      </c>
      <c r="L439" s="266">
        <v>0</v>
      </c>
      <c r="M439" s="266"/>
      <c r="N439" s="266">
        <f>ROUND(L439*K439,2)</f>
        <v>0</v>
      </c>
      <c r="O439" s="266"/>
      <c r="P439" s="266"/>
      <c r="Q439" s="266"/>
      <c r="R439" s="125"/>
      <c r="T439" s="153" t="s">
        <v>5</v>
      </c>
      <c r="U439" s="44" t="s">
        <v>39</v>
      </c>
      <c r="V439" s="154">
        <v>0</v>
      </c>
      <c r="W439" s="154">
        <f>V439*K439</f>
        <v>0</v>
      </c>
      <c r="X439" s="154">
        <v>0</v>
      </c>
      <c r="Y439" s="154">
        <f>X439*K439</f>
        <v>0</v>
      </c>
      <c r="Z439" s="154">
        <v>0</v>
      </c>
      <c r="AA439" s="155">
        <f>Z439*K439</f>
        <v>0</v>
      </c>
      <c r="AR439" s="22" t="s">
        <v>89</v>
      </c>
      <c r="AT439" s="22" t="s">
        <v>181</v>
      </c>
      <c r="AU439" s="22" t="s">
        <v>83</v>
      </c>
      <c r="AY439" s="22" t="s">
        <v>180</v>
      </c>
      <c r="BE439" s="156">
        <f>IF(U439="základní",N439,0)</f>
        <v>0</v>
      </c>
      <c r="BF439" s="156">
        <f>IF(U439="snížená",N439,0)</f>
        <v>0</v>
      </c>
      <c r="BG439" s="156">
        <f>IF(U439="zákl. přenesená",N439,0)</f>
        <v>0</v>
      </c>
      <c r="BH439" s="156">
        <f>IF(U439="sníž. přenesená",N439,0)</f>
        <v>0</v>
      </c>
      <c r="BI439" s="156">
        <f>IF(U439="nulová",N439,0)</f>
        <v>0</v>
      </c>
      <c r="BJ439" s="22" t="s">
        <v>80</v>
      </c>
      <c r="BK439" s="156">
        <f>ROUND(L439*K439,2)</f>
        <v>0</v>
      </c>
      <c r="BL439" s="22" t="s">
        <v>89</v>
      </c>
      <c r="BM439" s="22" t="s">
        <v>694</v>
      </c>
    </row>
    <row r="440" spans="2:65" s="10" customFormat="1" ht="16.5" customHeight="1">
      <c r="B440" s="157"/>
      <c r="C440" s="158"/>
      <c r="D440" s="158"/>
      <c r="E440" s="159" t="s">
        <v>5</v>
      </c>
      <c r="F440" s="240" t="s">
        <v>683</v>
      </c>
      <c r="G440" s="241"/>
      <c r="H440" s="241"/>
      <c r="I440" s="241"/>
      <c r="J440" s="158"/>
      <c r="K440" s="160">
        <v>12.42</v>
      </c>
      <c r="L440" s="158"/>
      <c r="M440" s="158"/>
      <c r="N440" s="158"/>
      <c r="O440" s="158"/>
      <c r="P440" s="158"/>
      <c r="Q440" s="158"/>
      <c r="R440" s="161"/>
      <c r="T440" s="162"/>
      <c r="U440" s="158"/>
      <c r="V440" s="158"/>
      <c r="W440" s="158"/>
      <c r="X440" s="158"/>
      <c r="Y440" s="158"/>
      <c r="Z440" s="158"/>
      <c r="AA440" s="163"/>
      <c r="AT440" s="164" t="s">
        <v>193</v>
      </c>
      <c r="AU440" s="164" t="s">
        <v>83</v>
      </c>
      <c r="AV440" s="10" t="s">
        <v>83</v>
      </c>
      <c r="AW440" s="10" t="s">
        <v>32</v>
      </c>
      <c r="AX440" s="10" t="s">
        <v>80</v>
      </c>
      <c r="AY440" s="164" t="s">
        <v>180</v>
      </c>
    </row>
    <row r="441" spans="2:65" s="1" customFormat="1" ht="38.25" customHeight="1">
      <c r="B441" s="123"/>
      <c r="C441" s="149" t="s">
        <v>695</v>
      </c>
      <c r="D441" s="149" t="s">
        <v>181</v>
      </c>
      <c r="E441" s="150" t="s">
        <v>696</v>
      </c>
      <c r="F441" s="239" t="s">
        <v>697</v>
      </c>
      <c r="G441" s="239"/>
      <c r="H441" s="239"/>
      <c r="I441" s="239"/>
      <c r="J441" s="151" t="s">
        <v>184</v>
      </c>
      <c r="K441" s="152">
        <v>0.92300000000000004</v>
      </c>
      <c r="L441" s="266">
        <v>0</v>
      </c>
      <c r="M441" s="266"/>
      <c r="N441" s="266">
        <f>ROUND(L441*K441,2)</f>
        <v>0</v>
      </c>
      <c r="O441" s="266"/>
      <c r="P441" s="266"/>
      <c r="Q441" s="266"/>
      <c r="R441" s="125"/>
      <c r="T441" s="153" t="s">
        <v>5</v>
      </c>
      <c r="U441" s="44" t="s">
        <v>39</v>
      </c>
      <c r="V441" s="154">
        <v>0</v>
      </c>
      <c r="W441" s="154">
        <f>V441*K441</f>
        <v>0</v>
      </c>
      <c r="X441" s="154">
        <v>0</v>
      </c>
      <c r="Y441" s="154">
        <f>X441*K441</f>
        <v>0</v>
      </c>
      <c r="Z441" s="154">
        <v>0</v>
      </c>
      <c r="AA441" s="155">
        <f>Z441*K441</f>
        <v>0</v>
      </c>
      <c r="AR441" s="22" t="s">
        <v>89</v>
      </c>
      <c r="AT441" s="22" t="s">
        <v>181</v>
      </c>
      <c r="AU441" s="22" t="s">
        <v>83</v>
      </c>
      <c r="AY441" s="22" t="s">
        <v>180</v>
      </c>
      <c r="BE441" s="156">
        <f>IF(U441="základní",N441,0)</f>
        <v>0</v>
      </c>
      <c r="BF441" s="156">
        <f>IF(U441="snížená",N441,0)</f>
        <v>0</v>
      </c>
      <c r="BG441" s="156">
        <f>IF(U441="zákl. přenesená",N441,0)</f>
        <v>0</v>
      </c>
      <c r="BH441" s="156">
        <f>IF(U441="sníž. přenesená",N441,0)</f>
        <v>0</v>
      </c>
      <c r="BI441" s="156">
        <f>IF(U441="nulová",N441,0)</f>
        <v>0</v>
      </c>
      <c r="BJ441" s="22" t="s">
        <v>80</v>
      </c>
      <c r="BK441" s="156">
        <f>ROUND(L441*K441,2)</f>
        <v>0</v>
      </c>
      <c r="BL441" s="22" t="s">
        <v>89</v>
      </c>
      <c r="BM441" s="22" t="s">
        <v>698</v>
      </c>
    </row>
    <row r="442" spans="2:65" s="10" customFormat="1" ht="16.5" customHeight="1">
      <c r="B442" s="157"/>
      <c r="C442" s="158"/>
      <c r="D442" s="158"/>
      <c r="E442" s="159" t="s">
        <v>5</v>
      </c>
      <c r="F442" s="240" t="s">
        <v>699</v>
      </c>
      <c r="G442" s="241"/>
      <c r="H442" s="241"/>
      <c r="I442" s="241"/>
      <c r="J442" s="158"/>
      <c r="K442" s="160">
        <v>0.92300000000000004</v>
      </c>
      <c r="L442" s="158"/>
      <c r="M442" s="158"/>
      <c r="N442" s="158"/>
      <c r="O442" s="158"/>
      <c r="P442" s="158"/>
      <c r="Q442" s="158"/>
      <c r="R442" s="161"/>
      <c r="T442" s="162"/>
      <c r="U442" s="158"/>
      <c r="V442" s="158"/>
      <c r="W442" s="158"/>
      <c r="X442" s="158"/>
      <c r="Y442" s="158"/>
      <c r="Z442" s="158"/>
      <c r="AA442" s="163"/>
      <c r="AT442" s="164" t="s">
        <v>193</v>
      </c>
      <c r="AU442" s="164" t="s">
        <v>83</v>
      </c>
      <c r="AV442" s="10" t="s">
        <v>83</v>
      </c>
      <c r="AW442" s="10" t="s">
        <v>32</v>
      </c>
      <c r="AX442" s="10" t="s">
        <v>80</v>
      </c>
      <c r="AY442" s="164" t="s">
        <v>180</v>
      </c>
    </row>
    <row r="443" spans="2:65" s="1" customFormat="1" ht="25.5" customHeight="1">
      <c r="B443" s="123"/>
      <c r="C443" s="149" t="s">
        <v>700</v>
      </c>
      <c r="D443" s="149" t="s">
        <v>181</v>
      </c>
      <c r="E443" s="150" t="s">
        <v>701</v>
      </c>
      <c r="F443" s="239" t="s">
        <v>702</v>
      </c>
      <c r="G443" s="239"/>
      <c r="H443" s="239"/>
      <c r="I443" s="239"/>
      <c r="J443" s="151" t="s">
        <v>184</v>
      </c>
      <c r="K443" s="152">
        <v>0.216</v>
      </c>
      <c r="L443" s="266">
        <v>0</v>
      </c>
      <c r="M443" s="266"/>
      <c r="N443" s="266">
        <f>ROUND(L443*K443,2)</f>
        <v>0</v>
      </c>
      <c r="O443" s="266"/>
      <c r="P443" s="266"/>
      <c r="Q443" s="266"/>
      <c r="R443" s="125"/>
      <c r="T443" s="153" t="s">
        <v>5</v>
      </c>
      <c r="U443" s="44" t="s">
        <v>39</v>
      </c>
      <c r="V443" s="154">
        <v>0</v>
      </c>
      <c r="W443" s="154">
        <f>V443*K443</f>
        <v>0</v>
      </c>
      <c r="X443" s="154">
        <v>0</v>
      </c>
      <c r="Y443" s="154">
        <f>X443*K443</f>
        <v>0</v>
      </c>
      <c r="Z443" s="154">
        <v>0</v>
      </c>
      <c r="AA443" s="155">
        <f>Z443*K443</f>
        <v>0</v>
      </c>
      <c r="AR443" s="22" t="s">
        <v>89</v>
      </c>
      <c r="AT443" s="22" t="s">
        <v>181</v>
      </c>
      <c r="AU443" s="22" t="s">
        <v>83</v>
      </c>
      <c r="AY443" s="22" t="s">
        <v>180</v>
      </c>
      <c r="BE443" s="156">
        <f>IF(U443="základní",N443,0)</f>
        <v>0</v>
      </c>
      <c r="BF443" s="156">
        <f>IF(U443="snížená",N443,0)</f>
        <v>0</v>
      </c>
      <c r="BG443" s="156">
        <f>IF(U443="zákl. přenesená",N443,0)</f>
        <v>0</v>
      </c>
      <c r="BH443" s="156">
        <f>IF(U443="sníž. přenesená",N443,0)</f>
        <v>0</v>
      </c>
      <c r="BI443" s="156">
        <f>IF(U443="nulová",N443,0)</f>
        <v>0</v>
      </c>
      <c r="BJ443" s="22" t="s">
        <v>80</v>
      </c>
      <c r="BK443" s="156">
        <f>ROUND(L443*K443,2)</f>
        <v>0</v>
      </c>
      <c r="BL443" s="22" t="s">
        <v>89</v>
      </c>
      <c r="BM443" s="22" t="s">
        <v>703</v>
      </c>
    </row>
    <row r="444" spans="2:65" s="10" customFormat="1" ht="16.5" customHeight="1">
      <c r="B444" s="157"/>
      <c r="C444" s="158"/>
      <c r="D444" s="158"/>
      <c r="E444" s="159" t="s">
        <v>5</v>
      </c>
      <c r="F444" s="240" t="s">
        <v>704</v>
      </c>
      <c r="G444" s="241"/>
      <c r="H444" s="241"/>
      <c r="I444" s="241"/>
      <c r="J444" s="158"/>
      <c r="K444" s="160">
        <v>0.18</v>
      </c>
      <c r="L444" s="158"/>
      <c r="M444" s="158"/>
      <c r="N444" s="158"/>
      <c r="O444" s="158"/>
      <c r="P444" s="158"/>
      <c r="Q444" s="158"/>
      <c r="R444" s="161"/>
      <c r="T444" s="162"/>
      <c r="U444" s="158"/>
      <c r="V444" s="158"/>
      <c r="W444" s="158"/>
      <c r="X444" s="158"/>
      <c r="Y444" s="158"/>
      <c r="Z444" s="158"/>
      <c r="AA444" s="163"/>
      <c r="AT444" s="164" t="s">
        <v>193</v>
      </c>
      <c r="AU444" s="164" t="s">
        <v>83</v>
      </c>
      <c r="AV444" s="10" t="s">
        <v>83</v>
      </c>
      <c r="AW444" s="10" t="s">
        <v>32</v>
      </c>
      <c r="AX444" s="10" t="s">
        <v>74</v>
      </c>
      <c r="AY444" s="164" t="s">
        <v>180</v>
      </c>
    </row>
    <row r="445" spans="2:65" s="10" customFormat="1" ht="16.5" customHeight="1">
      <c r="B445" s="157"/>
      <c r="C445" s="158"/>
      <c r="D445" s="158"/>
      <c r="E445" s="159" t="s">
        <v>5</v>
      </c>
      <c r="F445" s="235" t="s">
        <v>705</v>
      </c>
      <c r="G445" s="236"/>
      <c r="H445" s="236"/>
      <c r="I445" s="236"/>
      <c r="J445" s="158"/>
      <c r="K445" s="160">
        <v>3.5999999999999997E-2</v>
      </c>
      <c r="L445" s="158"/>
      <c r="M445" s="158"/>
      <c r="N445" s="158"/>
      <c r="O445" s="158"/>
      <c r="P445" s="158"/>
      <c r="Q445" s="158"/>
      <c r="R445" s="161"/>
      <c r="T445" s="162"/>
      <c r="U445" s="158"/>
      <c r="V445" s="158"/>
      <c r="W445" s="158"/>
      <c r="X445" s="158"/>
      <c r="Y445" s="158"/>
      <c r="Z445" s="158"/>
      <c r="AA445" s="163"/>
      <c r="AT445" s="164" t="s">
        <v>193</v>
      </c>
      <c r="AU445" s="164" t="s">
        <v>83</v>
      </c>
      <c r="AV445" s="10" t="s">
        <v>83</v>
      </c>
      <c r="AW445" s="10" t="s">
        <v>32</v>
      </c>
      <c r="AX445" s="10" t="s">
        <v>74</v>
      </c>
      <c r="AY445" s="164" t="s">
        <v>180</v>
      </c>
    </row>
    <row r="446" spans="2:65" s="11" customFormat="1" ht="16.5" customHeight="1">
      <c r="B446" s="165"/>
      <c r="C446" s="166"/>
      <c r="D446" s="166"/>
      <c r="E446" s="167" t="s">
        <v>5</v>
      </c>
      <c r="F446" s="237" t="s">
        <v>214</v>
      </c>
      <c r="G446" s="238"/>
      <c r="H446" s="238"/>
      <c r="I446" s="238"/>
      <c r="J446" s="166"/>
      <c r="K446" s="168">
        <v>0.216</v>
      </c>
      <c r="L446" s="166"/>
      <c r="M446" s="166"/>
      <c r="N446" s="166"/>
      <c r="O446" s="166"/>
      <c r="P446" s="166"/>
      <c r="Q446" s="166"/>
      <c r="R446" s="169"/>
      <c r="T446" s="170"/>
      <c r="U446" s="166"/>
      <c r="V446" s="166"/>
      <c r="W446" s="166"/>
      <c r="X446" s="166"/>
      <c r="Y446" s="166"/>
      <c r="Z446" s="166"/>
      <c r="AA446" s="171"/>
      <c r="AT446" s="172" t="s">
        <v>193</v>
      </c>
      <c r="AU446" s="172" t="s">
        <v>83</v>
      </c>
      <c r="AV446" s="11" t="s">
        <v>89</v>
      </c>
      <c r="AW446" s="11" t="s">
        <v>32</v>
      </c>
      <c r="AX446" s="11" t="s">
        <v>80</v>
      </c>
      <c r="AY446" s="172" t="s">
        <v>180</v>
      </c>
    </row>
    <row r="447" spans="2:65" s="1" customFormat="1" ht="25.5" customHeight="1">
      <c r="B447" s="123"/>
      <c r="C447" s="149" t="s">
        <v>706</v>
      </c>
      <c r="D447" s="149" t="s">
        <v>181</v>
      </c>
      <c r="E447" s="150" t="s">
        <v>707</v>
      </c>
      <c r="F447" s="239" t="s">
        <v>708</v>
      </c>
      <c r="G447" s="239"/>
      <c r="H447" s="239"/>
      <c r="I447" s="239"/>
      <c r="J447" s="151" t="s">
        <v>242</v>
      </c>
      <c r="K447" s="152">
        <v>36</v>
      </c>
      <c r="L447" s="266">
        <v>0</v>
      </c>
      <c r="M447" s="266"/>
      <c r="N447" s="266">
        <f>ROUND(L447*K447,2)</f>
        <v>0</v>
      </c>
      <c r="O447" s="266"/>
      <c r="P447" s="266"/>
      <c r="Q447" s="266"/>
      <c r="R447" s="125"/>
      <c r="T447" s="153" t="s">
        <v>5</v>
      </c>
      <c r="U447" s="44" t="s">
        <v>39</v>
      </c>
      <c r="V447" s="154">
        <v>0</v>
      </c>
      <c r="W447" s="154">
        <f>V447*K447</f>
        <v>0</v>
      </c>
      <c r="X447" s="154">
        <v>0</v>
      </c>
      <c r="Y447" s="154">
        <f>X447*K447</f>
        <v>0</v>
      </c>
      <c r="Z447" s="154">
        <v>0</v>
      </c>
      <c r="AA447" s="155">
        <f>Z447*K447</f>
        <v>0</v>
      </c>
      <c r="AR447" s="22" t="s">
        <v>89</v>
      </c>
      <c r="AT447" s="22" t="s">
        <v>181</v>
      </c>
      <c r="AU447" s="22" t="s">
        <v>83</v>
      </c>
      <c r="AY447" s="22" t="s">
        <v>180</v>
      </c>
      <c r="BE447" s="156">
        <f>IF(U447="základní",N447,0)</f>
        <v>0</v>
      </c>
      <c r="BF447" s="156">
        <f>IF(U447="snížená",N447,0)</f>
        <v>0</v>
      </c>
      <c r="BG447" s="156">
        <f>IF(U447="zákl. přenesená",N447,0)</f>
        <v>0</v>
      </c>
      <c r="BH447" s="156">
        <f>IF(U447="sníž. přenesená",N447,0)</f>
        <v>0</v>
      </c>
      <c r="BI447" s="156">
        <f>IF(U447="nulová",N447,0)</f>
        <v>0</v>
      </c>
      <c r="BJ447" s="22" t="s">
        <v>80</v>
      </c>
      <c r="BK447" s="156">
        <f>ROUND(L447*K447,2)</f>
        <v>0</v>
      </c>
      <c r="BL447" s="22" t="s">
        <v>89</v>
      </c>
      <c r="BM447" s="22" t="s">
        <v>709</v>
      </c>
    </row>
    <row r="448" spans="2:65" s="1" customFormat="1" ht="38.25" customHeight="1">
      <c r="B448" s="123"/>
      <c r="C448" s="149" t="s">
        <v>710</v>
      </c>
      <c r="D448" s="149" t="s">
        <v>181</v>
      </c>
      <c r="E448" s="150" t="s">
        <v>711</v>
      </c>
      <c r="F448" s="239" t="s">
        <v>712</v>
      </c>
      <c r="G448" s="239"/>
      <c r="H448" s="239"/>
      <c r="I448" s="239"/>
      <c r="J448" s="151" t="s">
        <v>317</v>
      </c>
      <c r="K448" s="152">
        <v>4.2</v>
      </c>
      <c r="L448" s="266">
        <v>0</v>
      </c>
      <c r="M448" s="266"/>
      <c r="N448" s="266">
        <f>ROUND(L448*K448,2)</f>
        <v>0</v>
      </c>
      <c r="O448" s="266"/>
      <c r="P448" s="266"/>
      <c r="Q448" s="266"/>
      <c r="R448" s="125"/>
      <c r="T448" s="153" t="s">
        <v>5</v>
      </c>
      <c r="U448" s="44" t="s">
        <v>39</v>
      </c>
      <c r="V448" s="154">
        <v>0</v>
      </c>
      <c r="W448" s="154">
        <f>V448*K448</f>
        <v>0</v>
      </c>
      <c r="X448" s="154">
        <v>0</v>
      </c>
      <c r="Y448" s="154">
        <f>X448*K448</f>
        <v>0</v>
      </c>
      <c r="Z448" s="154">
        <v>0</v>
      </c>
      <c r="AA448" s="155">
        <f>Z448*K448</f>
        <v>0</v>
      </c>
      <c r="AR448" s="22" t="s">
        <v>89</v>
      </c>
      <c r="AT448" s="22" t="s">
        <v>181</v>
      </c>
      <c r="AU448" s="22" t="s">
        <v>83</v>
      </c>
      <c r="AY448" s="22" t="s">
        <v>180</v>
      </c>
      <c r="BE448" s="156">
        <f>IF(U448="základní",N448,0)</f>
        <v>0</v>
      </c>
      <c r="BF448" s="156">
        <f>IF(U448="snížená",N448,0)</f>
        <v>0</v>
      </c>
      <c r="BG448" s="156">
        <f>IF(U448="zákl. přenesená",N448,0)</f>
        <v>0</v>
      </c>
      <c r="BH448" s="156">
        <f>IF(U448="sníž. přenesená",N448,0)</f>
        <v>0</v>
      </c>
      <c r="BI448" s="156">
        <f>IF(U448="nulová",N448,0)</f>
        <v>0</v>
      </c>
      <c r="BJ448" s="22" t="s">
        <v>80</v>
      </c>
      <c r="BK448" s="156">
        <f>ROUND(L448*K448,2)</f>
        <v>0</v>
      </c>
      <c r="BL448" s="22" t="s">
        <v>89</v>
      </c>
      <c r="BM448" s="22" t="s">
        <v>713</v>
      </c>
    </row>
    <row r="449" spans="2:65" s="10" customFormat="1" ht="16.5" customHeight="1">
      <c r="B449" s="157"/>
      <c r="C449" s="158"/>
      <c r="D449" s="158"/>
      <c r="E449" s="159" t="s">
        <v>5</v>
      </c>
      <c r="F449" s="240" t="s">
        <v>714</v>
      </c>
      <c r="G449" s="241"/>
      <c r="H449" s="241"/>
      <c r="I449" s="241"/>
      <c r="J449" s="158"/>
      <c r="K449" s="160">
        <v>4.2</v>
      </c>
      <c r="L449" s="158"/>
      <c r="M449" s="158"/>
      <c r="N449" s="158"/>
      <c r="O449" s="158"/>
      <c r="P449" s="158"/>
      <c r="Q449" s="158"/>
      <c r="R449" s="161"/>
      <c r="T449" s="162"/>
      <c r="U449" s="158"/>
      <c r="V449" s="158"/>
      <c r="W449" s="158"/>
      <c r="X449" s="158"/>
      <c r="Y449" s="158"/>
      <c r="Z449" s="158"/>
      <c r="AA449" s="163"/>
      <c r="AT449" s="164" t="s">
        <v>193</v>
      </c>
      <c r="AU449" s="164" t="s">
        <v>83</v>
      </c>
      <c r="AV449" s="10" t="s">
        <v>83</v>
      </c>
      <c r="AW449" s="10" t="s">
        <v>32</v>
      </c>
      <c r="AX449" s="10" t="s">
        <v>80</v>
      </c>
      <c r="AY449" s="164" t="s">
        <v>180</v>
      </c>
    </row>
    <row r="450" spans="2:65" s="1" customFormat="1" ht="25.5" customHeight="1">
      <c r="B450" s="123"/>
      <c r="C450" s="149" t="s">
        <v>715</v>
      </c>
      <c r="D450" s="149" t="s">
        <v>181</v>
      </c>
      <c r="E450" s="150" t="s">
        <v>716</v>
      </c>
      <c r="F450" s="239" t="s">
        <v>717</v>
      </c>
      <c r="G450" s="239"/>
      <c r="H450" s="239"/>
      <c r="I450" s="239"/>
      <c r="J450" s="151" t="s">
        <v>317</v>
      </c>
      <c r="K450" s="152">
        <v>3.6</v>
      </c>
      <c r="L450" s="266">
        <v>0</v>
      </c>
      <c r="M450" s="266"/>
      <c r="N450" s="266">
        <f>ROUND(L450*K450,2)</f>
        <v>0</v>
      </c>
      <c r="O450" s="266"/>
      <c r="P450" s="266"/>
      <c r="Q450" s="266"/>
      <c r="R450" s="125"/>
      <c r="T450" s="153" t="s">
        <v>5</v>
      </c>
      <c r="U450" s="44" t="s">
        <v>39</v>
      </c>
      <c r="V450" s="154">
        <v>0</v>
      </c>
      <c r="W450" s="154">
        <f>V450*K450</f>
        <v>0</v>
      </c>
      <c r="X450" s="154">
        <v>0</v>
      </c>
      <c r="Y450" s="154">
        <f>X450*K450</f>
        <v>0</v>
      </c>
      <c r="Z450" s="154">
        <v>0</v>
      </c>
      <c r="AA450" s="155">
        <f>Z450*K450</f>
        <v>0</v>
      </c>
      <c r="AR450" s="22" t="s">
        <v>89</v>
      </c>
      <c r="AT450" s="22" t="s">
        <v>181</v>
      </c>
      <c r="AU450" s="22" t="s">
        <v>83</v>
      </c>
      <c r="AY450" s="22" t="s">
        <v>180</v>
      </c>
      <c r="BE450" s="156">
        <f>IF(U450="základní",N450,0)</f>
        <v>0</v>
      </c>
      <c r="BF450" s="156">
        <f>IF(U450="snížená",N450,0)</f>
        <v>0</v>
      </c>
      <c r="BG450" s="156">
        <f>IF(U450="zákl. přenesená",N450,0)</f>
        <v>0</v>
      </c>
      <c r="BH450" s="156">
        <f>IF(U450="sníž. přenesená",N450,0)</f>
        <v>0</v>
      </c>
      <c r="BI450" s="156">
        <f>IF(U450="nulová",N450,0)</f>
        <v>0</v>
      </c>
      <c r="BJ450" s="22" t="s">
        <v>80</v>
      </c>
      <c r="BK450" s="156">
        <f>ROUND(L450*K450,2)</f>
        <v>0</v>
      </c>
      <c r="BL450" s="22" t="s">
        <v>89</v>
      </c>
      <c r="BM450" s="22" t="s">
        <v>718</v>
      </c>
    </row>
    <row r="451" spans="2:65" s="10" customFormat="1" ht="16.5" customHeight="1">
      <c r="B451" s="157"/>
      <c r="C451" s="158"/>
      <c r="D451" s="158"/>
      <c r="E451" s="159" t="s">
        <v>5</v>
      </c>
      <c r="F451" s="240" t="s">
        <v>719</v>
      </c>
      <c r="G451" s="241"/>
      <c r="H451" s="241"/>
      <c r="I451" s="241"/>
      <c r="J451" s="158"/>
      <c r="K451" s="160">
        <v>3.6</v>
      </c>
      <c r="L451" s="158"/>
      <c r="M451" s="158"/>
      <c r="N451" s="158"/>
      <c r="O451" s="158"/>
      <c r="P451" s="158"/>
      <c r="Q451" s="158"/>
      <c r="R451" s="161"/>
      <c r="T451" s="162"/>
      <c r="U451" s="158"/>
      <c r="V451" s="158"/>
      <c r="W451" s="158"/>
      <c r="X451" s="158"/>
      <c r="Y451" s="158"/>
      <c r="Z451" s="158"/>
      <c r="AA451" s="163"/>
      <c r="AT451" s="164" t="s">
        <v>193</v>
      </c>
      <c r="AU451" s="164" t="s">
        <v>83</v>
      </c>
      <c r="AV451" s="10" t="s">
        <v>83</v>
      </c>
      <c r="AW451" s="10" t="s">
        <v>32</v>
      </c>
      <c r="AX451" s="10" t="s">
        <v>80</v>
      </c>
      <c r="AY451" s="164" t="s">
        <v>180</v>
      </c>
    </row>
    <row r="452" spans="2:65" s="1" customFormat="1" ht="25.5" customHeight="1">
      <c r="B452" s="123"/>
      <c r="C452" s="149" t="s">
        <v>720</v>
      </c>
      <c r="D452" s="149" t="s">
        <v>181</v>
      </c>
      <c r="E452" s="150" t="s">
        <v>721</v>
      </c>
      <c r="F452" s="239" t="s">
        <v>722</v>
      </c>
      <c r="G452" s="239"/>
      <c r="H452" s="239"/>
      <c r="I452" s="239"/>
      <c r="J452" s="151" t="s">
        <v>317</v>
      </c>
      <c r="K452" s="152">
        <v>4.5999999999999996</v>
      </c>
      <c r="L452" s="266">
        <v>0</v>
      </c>
      <c r="M452" s="266"/>
      <c r="N452" s="266">
        <f>ROUND(L452*K452,2)</f>
        <v>0</v>
      </c>
      <c r="O452" s="266"/>
      <c r="P452" s="266"/>
      <c r="Q452" s="266"/>
      <c r="R452" s="125"/>
      <c r="T452" s="153" t="s">
        <v>5</v>
      </c>
      <c r="U452" s="44" t="s">
        <v>39</v>
      </c>
      <c r="V452" s="154">
        <v>0</v>
      </c>
      <c r="W452" s="154">
        <f>V452*K452</f>
        <v>0</v>
      </c>
      <c r="X452" s="154">
        <v>0</v>
      </c>
      <c r="Y452" s="154">
        <f>X452*K452</f>
        <v>0</v>
      </c>
      <c r="Z452" s="154">
        <v>0</v>
      </c>
      <c r="AA452" s="155">
        <f>Z452*K452</f>
        <v>0</v>
      </c>
      <c r="AR452" s="22" t="s">
        <v>89</v>
      </c>
      <c r="AT452" s="22" t="s">
        <v>181</v>
      </c>
      <c r="AU452" s="22" t="s">
        <v>83</v>
      </c>
      <c r="AY452" s="22" t="s">
        <v>180</v>
      </c>
      <c r="BE452" s="156">
        <f>IF(U452="základní",N452,0)</f>
        <v>0</v>
      </c>
      <c r="BF452" s="156">
        <f>IF(U452="snížená",N452,0)</f>
        <v>0</v>
      </c>
      <c r="BG452" s="156">
        <f>IF(U452="zákl. přenesená",N452,0)</f>
        <v>0</v>
      </c>
      <c r="BH452" s="156">
        <f>IF(U452="sníž. přenesená",N452,0)</f>
        <v>0</v>
      </c>
      <c r="BI452" s="156">
        <f>IF(U452="nulová",N452,0)</f>
        <v>0</v>
      </c>
      <c r="BJ452" s="22" t="s">
        <v>80</v>
      </c>
      <c r="BK452" s="156">
        <f>ROUND(L452*K452,2)</f>
        <v>0</v>
      </c>
      <c r="BL452" s="22" t="s">
        <v>89</v>
      </c>
      <c r="BM452" s="22" t="s">
        <v>723</v>
      </c>
    </row>
    <row r="453" spans="2:65" s="10" customFormat="1" ht="16.5" customHeight="1">
      <c r="B453" s="157"/>
      <c r="C453" s="158"/>
      <c r="D453" s="158"/>
      <c r="E453" s="159" t="s">
        <v>5</v>
      </c>
      <c r="F453" s="240" t="s">
        <v>719</v>
      </c>
      <c r="G453" s="241"/>
      <c r="H453" s="241"/>
      <c r="I453" s="241"/>
      <c r="J453" s="158"/>
      <c r="K453" s="160">
        <v>3.6</v>
      </c>
      <c r="L453" s="158"/>
      <c r="M453" s="158"/>
      <c r="N453" s="158"/>
      <c r="O453" s="158"/>
      <c r="P453" s="158"/>
      <c r="Q453" s="158"/>
      <c r="R453" s="161"/>
      <c r="T453" s="162"/>
      <c r="U453" s="158"/>
      <c r="V453" s="158"/>
      <c r="W453" s="158"/>
      <c r="X453" s="158"/>
      <c r="Y453" s="158"/>
      <c r="Z453" s="158"/>
      <c r="AA453" s="163"/>
      <c r="AT453" s="164" t="s">
        <v>193</v>
      </c>
      <c r="AU453" s="164" t="s">
        <v>83</v>
      </c>
      <c r="AV453" s="10" t="s">
        <v>83</v>
      </c>
      <c r="AW453" s="10" t="s">
        <v>32</v>
      </c>
      <c r="AX453" s="10" t="s">
        <v>74</v>
      </c>
      <c r="AY453" s="164" t="s">
        <v>180</v>
      </c>
    </row>
    <row r="454" spans="2:65" s="10" customFormat="1" ht="16.5" customHeight="1">
      <c r="B454" s="157"/>
      <c r="C454" s="158"/>
      <c r="D454" s="158"/>
      <c r="E454" s="159" t="s">
        <v>5</v>
      </c>
      <c r="F454" s="235" t="s">
        <v>263</v>
      </c>
      <c r="G454" s="236"/>
      <c r="H454" s="236"/>
      <c r="I454" s="236"/>
      <c r="J454" s="158"/>
      <c r="K454" s="160">
        <v>1</v>
      </c>
      <c r="L454" s="158"/>
      <c r="M454" s="158"/>
      <c r="N454" s="158"/>
      <c r="O454" s="158"/>
      <c r="P454" s="158"/>
      <c r="Q454" s="158"/>
      <c r="R454" s="161"/>
      <c r="T454" s="162"/>
      <c r="U454" s="158"/>
      <c r="V454" s="158"/>
      <c r="W454" s="158"/>
      <c r="X454" s="158"/>
      <c r="Y454" s="158"/>
      <c r="Z454" s="158"/>
      <c r="AA454" s="163"/>
      <c r="AT454" s="164" t="s">
        <v>193</v>
      </c>
      <c r="AU454" s="164" t="s">
        <v>83</v>
      </c>
      <c r="AV454" s="10" t="s">
        <v>83</v>
      </c>
      <c r="AW454" s="10" t="s">
        <v>32</v>
      </c>
      <c r="AX454" s="10" t="s">
        <v>74</v>
      </c>
      <c r="AY454" s="164" t="s">
        <v>180</v>
      </c>
    </row>
    <row r="455" spans="2:65" s="11" customFormat="1" ht="16.5" customHeight="1">
      <c r="B455" s="165"/>
      <c r="C455" s="166"/>
      <c r="D455" s="166"/>
      <c r="E455" s="167" t="s">
        <v>5</v>
      </c>
      <c r="F455" s="237" t="s">
        <v>214</v>
      </c>
      <c r="G455" s="238"/>
      <c r="H455" s="238"/>
      <c r="I455" s="238"/>
      <c r="J455" s="166"/>
      <c r="K455" s="168">
        <v>4.5999999999999996</v>
      </c>
      <c r="L455" s="166"/>
      <c r="M455" s="166"/>
      <c r="N455" s="166"/>
      <c r="O455" s="166"/>
      <c r="P455" s="166"/>
      <c r="Q455" s="166"/>
      <c r="R455" s="169"/>
      <c r="T455" s="170"/>
      <c r="U455" s="166"/>
      <c r="V455" s="166"/>
      <c r="W455" s="166"/>
      <c r="X455" s="166"/>
      <c r="Y455" s="166"/>
      <c r="Z455" s="166"/>
      <c r="AA455" s="171"/>
      <c r="AT455" s="172" t="s">
        <v>193</v>
      </c>
      <c r="AU455" s="172" t="s">
        <v>83</v>
      </c>
      <c r="AV455" s="11" t="s">
        <v>89</v>
      </c>
      <c r="AW455" s="11" t="s">
        <v>32</v>
      </c>
      <c r="AX455" s="11" t="s">
        <v>80</v>
      </c>
      <c r="AY455" s="172" t="s">
        <v>180</v>
      </c>
    </row>
    <row r="456" spans="2:65" s="1" customFormat="1" ht="25.5" customHeight="1">
      <c r="B456" s="123"/>
      <c r="C456" s="149" t="s">
        <v>724</v>
      </c>
      <c r="D456" s="149" t="s">
        <v>181</v>
      </c>
      <c r="E456" s="150" t="s">
        <v>725</v>
      </c>
      <c r="F456" s="239" t="s">
        <v>726</v>
      </c>
      <c r="G456" s="239"/>
      <c r="H456" s="239"/>
      <c r="I456" s="239"/>
      <c r="J456" s="151" t="s">
        <v>317</v>
      </c>
      <c r="K456" s="152">
        <v>5.9</v>
      </c>
      <c r="L456" s="266">
        <v>0</v>
      </c>
      <c r="M456" s="266"/>
      <c r="N456" s="266">
        <f>ROUND(L456*K456,2)</f>
        <v>0</v>
      </c>
      <c r="O456" s="266"/>
      <c r="P456" s="266"/>
      <c r="Q456" s="266"/>
      <c r="R456" s="125"/>
      <c r="T456" s="153" t="s">
        <v>5</v>
      </c>
      <c r="U456" s="44" t="s">
        <v>39</v>
      </c>
      <c r="V456" s="154">
        <v>0</v>
      </c>
      <c r="W456" s="154">
        <f>V456*K456</f>
        <v>0</v>
      </c>
      <c r="X456" s="154">
        <v>0</v>
      </c>
      <c r="Y456" s="154">
        <f>X456*K456</f>
        <v>0</v>
      </c>
      <c r="Z456" s="154">
        <v>0</v>
      </c>
      <c r="AA456" s="155">
        <f>Z456*K456</f>
        <v>0</v>
      </c>
      <c r="AR456" s="22" t="s">
        <v>89</v>
      </c>
      <c r="AT456" s="22" t="s">
        <v>181</v>
      </c>
      <c r="AU456" s="22" t="s">
        <v>83</v>
      </c>
      <c r="AY456" s="22" t="s">
        <v>180</v>
      </c>
      <c r="BE456" s="156">
        <f>IF(U456="základní",N456,0)</f>
        <v>0</v>
      </c>
      <c r="BF456" s="156">
        <f>IF(U456="snížená",N456,0)</f>
        <v>0</v>
      </c>
      <c r="BG456" s="156">
        <f>IF(U456="zákl. přenesená",N456,0)</f>
        <v>0</v>
      </c>
      <c r="BH456" s="156">
        <f>IF(U456="sníž. přenesená",N456,0)</f>
        <v>0</v>
      </c>
      <c r="BI456" s="156">
        <f>IF(U456="nulová",N456,0)</f>
        <v>0</v>
      </c>
      <c r="BJ456" s="22" t="s">
        <v>80</v>
      </c>
      <c r="BK456" s="156">
        <f>ROUND(L456*K456,2)</f>
        <v>0</v>
      </c>
      <c r="BL456" s="22" t="s">
        <v>89</v>
      </c>
      <c r="BM456" s="22" t="s">
        <v>727</v>
      </c>
    </row>
    <row r="457" spans="2:65" s="10" customFormat="1" ht="16.5" customHeight="1">
      <c r="B457" s="157"/>
      <c r="C457" s="158"/>
      <c r="D457" s="158"/>
      <c r="E457" s="159" t="s">
        <v>5</v>
      </c>
      <c r="F457" s="240" t="s">
        <v>728</v>
      </c>
      <c r="G457" s="241"/>
      <c r="H457" s="241"/>
      <c r="I457" s="241"/>
      <c r="J457" s="158"/>
      <c r="K457" s="160">
        <v>5.9</v>
      </c>
      <c r="L457" s="158"/>
      <c r="M457" s="158"/>
      <c r="N457" s="158"/>
      <c r="O457" s="158"/>
      <c r="P457" s="158"/>
      <c r="Q457" s="158"/>
      <c r="R457" s="161"/>
      <c r="T457" s="162"/>
      <c r="U457" s="158"/>
      <c r="V457" s="158"/>
      <c r="W457" s="158"/>
      <c r="X457" s="158"/>
      <c r="Y457" s="158"/>
      <c r="Z457" s="158"/>
      <c r="AA457" s="163"/>
      <c r="AT457" s="164" t="s">
        <v>193</v>
      </c>
      <c r="AU457" s="164" t="s">
        <v>83</v>
      </c>
      <c r="AV457" s="10" t="s">
        <v>83</v>
      </c>
      <c r="AW457" s="10" t="s">
        <v>32</v>
      </c>
      <c r="AX457" s="10" t="s">
        <v>80</v>
      </c>
      <c r="AY457" s="164" t="s">
        <v>180</v>
      </c>
    </row>
    <row r="458" spans="2:65" s="1" customFormat="1" ht="25.5" customHeight="1">
      <c r="B458" s="123"/>
      <c r="C458" s="149" t="s">
        <v>729</v>
      </c>
      <c r="D458" s="149" t="s">
        <v>181</v>
      </c>
      <c r="E458" s="150" t="s">
        <v>730</v>
      </c>
      <c r="F458" s="239" t="s">
        <v>731</v>
      </c>
      <c r="G458" s="239"/>
      <c r="H458" s="239"/>
      <c r="I458" s="239"/>
      <c r="J458" s="151" t="s">
        <v>317</v>
      </c>
      <c r="K458" s="152">
        <v>0.72</v>
      </c>
      <c r="L458" s="266">
        <v>0</v>
      </c>
      <c r="M458" s="266"/>
      <c r="N458" s="266">
        <f>ROUND(L458*K458,2)</f>
        <v>0</v>
      </c>
      <c r="O458" s="266"/>
      <c r="P458" s="266"/>
      <c r="Q458" s="266"/>
      <c r="R458" s="125"/>
      <c r="T458" s="153" t="s">
        <v>5</v>
      </c>
      <c r="U458" s="44" t="s">
        <v>39</v>
      </c>
      <c r="V458" s="154">
        <v>0</v>
      </c>
      <c r="W458" s="154">
        <f>V458*K458</f>
        <v>0</v>
      </c>
      <c r="X458" s="154">
        <v>0</v>
      </c>
      <c r="Y458" s="154">
        <f>X458*K458</f>
        <v>0</v>
      </c>
      <c r="Z458" s="154">
        <v>0</v>
      </c>
      <c r="AA458" s="155">
        <f>Z458*K458</f>
        <v>0</v>
      </c>
      <c r="AR458" s="22" t="s">
        <v>89</v>
      </c>
      <c r="AT458" s="22" t="s">
        <v>181</v>
      </c>
      <c r="AU458" s="22" t="s">
        <v>83</v>
      </c>
      <c r="AY458" s="22" t="s">
        <v>180</v>
      </c>
      <c r="BE458" s="156">
        <f>IF(U458="základní",N458,0)</f>
        <v>0</v>
      </c>
      <c r="BF458" s="156">
        <f>IF(U458="snížená",N458,0)</f>
        <v>0</v>
      </c>
      <c r="BG458" s="156">
        <f>IF(U458="zákl. přenesená",N458,0)</f>
        <v>0</v>
      </c>
      <c r="BH458" s="156">
        <f>IF(U458="sníž. přenesená",N458,0)</f>
        <v>0</v>
      </c>
      <c r="BI458" s="156">
        <f>IF(U458="nulová",N458,0)</f>
        <v>0</v>
      </c>
      <c r="BJ458" s="22" t="s">
        <v>80</v>
      </c>
      <c r="BK458" s="156">
        <f>ROUND(L458*K458,2)</f>
        <v>0</v>
      </c>
      <c r="BL458" s="22" t="s">
        <v>89</v>
      </c>
      <c r="BM458" s="22" t="s">
        <v>732</v>
      </c>
    </row>
    <row r="459" spans="2:65" s="10" customFormat="1" ht="16.5" customHeight="1">
      <c r="B459" s="157"/>
      <c r="C459" s="158"/>
      <c r="D459" s="158"/>
      <c r="E459" s="159" t="s">
        <v>5</v>
      </c>
      <c r="F459" s="240" t="s">
        <v>733</v>
      </c>
      <c r="G459" s="241"/>
      <c r="H459" s="241"/>
      <c r="I459" s="241"/>
      <c r="J459" s="158"/>
      <c r="K459" s="160">
        <v>0.72</v>
      </c>
      <c r="L459" s="158"/>
      <c r="M459" s="158"/>
      <c r="N459" s="158"/>
      <c r="O459" s="158"/>
      <c r="P459" s="158"/>
      <c r="Q459" s="158"/>
      <c r="R459" s="161"/>
      <c r="T459" s="162"/>
      <c r="U459" s="158"/>
      <c r="V459" s="158"/>
      <c r="W459" s="158"/>
      <c r="X459" s="158"/>
      <c r="Y459" s="158"/>
      <c r="Z459" s="158"/>
      <c r="AA459" s="163"/>
      <c r="AT459" s="164" t="s">
        <v>193</v>
      </c>
      <c r="AU459" s="164" t="s">
        <v>83</v>
      </c>
      <c r="AV459" s="10" t="s">
        <v>83</v>
      </c>
      <c r="AW459" s="10" t="s">
        <v>32</v>
      </c>
      <c r="AX459" s="10" t="s">
        <v>80</v>
      </c>
      <c r="AY459" s="164" t="s">
        <v>180</v>
      </c>
    </row>
    <row r="460" spans="2:65" s="1" customFormat="1" ht="25.5" customHeight="1">
      <c r="B460" s="123"/>
      <c r="C460" s="149" t="s">
        <v>734</v>
      </c>
      <c r="D460" s="149" t="s">
        <v>181</v>
      </c>
      <c r="E460" s="150" t="s">
        <v>735</v>
      </c>
      <c r="F460" s="239" t="s">
        <v>736</v>
      </c>
      <c r="G460" s="239"/>
      <c r="H460" s="239"/>
      <c r="I460" s="239"/>
      <c r="J460" s="151" t="s">
        <v>317</v>
      </c>
      <c r="K460" s="152">
        <v>25.2</v>
      </c>
      <c r="L460" s="266">
        <v>0</v>
      </c>
      <c r="M460" s="266"/>
      <c r="N460" s="266">
        <f>ROUND(L460*K460,2)</f>
        <v>0</v>
      </c>
      <c r="O460" s="266"/>
      <c r="P460" s="266"/>
      <c r="Q460" s="266"/>
      <c r="R460" s="125"/>
      <c r="T460" s="153" t="s">
        <v>5</v>
      </c>
      <c r="U460" s="44" t="s">
        <v>39</v>
      </c>
      <c r="V460" s="154">
        <v>0</v>
      </c>
      <c r="W460" s="154">
        <f>V460*K460</f>
        <v>0</v>
      </c>
      <c r="X460" s="154">
        <v>0</v>
      </c>
      <c r="Y460" s="154">
        <f>X460*K460</f>
        <v>0</v>
      </c>
      <c r="Z460" s="154">
        <v>0</v>
      </c>
      <c r="AA460" s="155">
        <f>Z460*K460</f>
        <v>0</v>
      </c>
      <c r="AR460" s="22" t="s">
        <v>89</v>
      </c>
      <c r="AT460" s="22" t="s">
        <v>181</v>
      </c>
      <c r="AU460" s="22" t="s">
        <v>83</v>
      </c>
      <c r="AY460" s="22" t="s">
        <v>180</v>
      </c>
      <c r="BE460" s="156">
        <f>IF(U460="základní",N460,0)</f>
        <v>0</v>
      </c>
      <c r="BF460" s="156">
        <f>IF(U460="snížená",N460,0)</f>
        <v>0</v>
      </c>
      <c r="BG460" s="156">
        <f>IF(U460="zákl. přenesená",N460,0)</f>
        <v>0</v>
      </c>
      <c r="BH460" s="156">
        <f>IF(U460="sníž. přenesená",N460,0)</f>
        <v>0</v>
      </c>
      <c r="BI460" s="156">
        <f>IF(U460="nulová",N460,0)</f>
        <v>0</v>
      </c>
      <c r="BJ460" s="22" t="s">
        <v>80</v>
      </c>
      <c r="BK460" s="156">
        <f>ROUND(L460*K460,2)</f>
        <v>0</v>
      </c>
      <c r="BL460" s="22" t="s">
        <v>89</v>
      </c>
      <c r="BM460" s="22" t="s">
        <v>737</v>
      </c>
    </row>
    <row r="461" spans="2:65" s="10" customFormat="1" ht="16.5" customHeight="1">
      <c r="B461" s="157"/>
      <c r="C461" s="158"/>
      <c r="D461" s="158"/>
      <c r="E461" s="159" t="s">
        <v>5</v>
      </c>
      <c r="F461" s="240" t="s">
        <v>738</v>
      </c>
      <c r="G461" s="241"/>
      <c r="H461" s="241"/>
      <c r="I461" s="241"/>
      <c r="J461" s="158"/>
      <c r="K461" s="160">
        <v>25.2</v>
      </c>
      <c r="L461" s="158"/>
      <c r="M461" s="158"/>
      <c r="N461" s="158"/>
      <c r="O461" s="158"/>
      <c r="P461" s="158"/>
      <c r="Q461" s="158"/>
      <c r="R461" s="161"/>
      <c r="T461" s="162"/>
      <c r="U461" s="158"/>
      <c r="V461" s="158"/>
      <c r="W461" s="158"/>
      <c r="X461" s="158"/>
      <c r="Y461" s="158"/>
      <c r="Z461" s="158"/>
      <c r="AA461" s="163"/>
      <c r="AT461" s="164" t="s">
        <v>193</v>
      </c>
      <c r="AU461" s="164" t="s">
        <v>83</v>
      </c>
      <c r="AV461" s="10" t="s">
        <v>83</v>
      </c>
      <c r="AW461" s="10" t="s">
        <v>32</v>
      </c>
      <c r="AX461" s="10" t="s">
        <v>80</v>
      </c>
      <c r="AY461" s="164" t="s">
        <v>180</v>
      </c>
    </row>
    <row r="462" spans="2:65" s="1" customFormat="1" ht="38.25" customHeight="1">
      <c r="B462" s="123"/>
      <c r="C462" s="149" t="s">
        <v>739</v>
      </c>
      <c r="D462" s="149" t="s">
        <v>181</v>
      </c>
      <c r="E462" s="150" t="s">
        <v>740</v>
      </c>
      <c r="F462" s="239" t="s">
        <v>741</v>
      </c>
      <c r="G462" s="239"/>
      <c r="H462" s="239"/>
      <c r="I462" s="239"/>
      <c r="J462" s="151" t="s">
        <v>206</v>
      </c>
      <c r="K462" s="152">
        <v>313.01299999999998</v>
      </c>
      <c r="L462" s="266">
        <v>0</v>
      </c>
      <c r="M462" s="266"/>
      <c r="N462" s="266">
        <f>ROUND(L462*K462,2)</f>
        <v>0</v>
      </c>
      <c r="O462" s="266"/>
      <c r="P462" s="266"/>
      <c r="Q462" s="266"/>
      <c r="R462" s="125"/>
      <c r="T462" s="153" t="s">
        <v>5</v>
      </c>
      <c r="U462" s="44" t="s">
        <v>39</v>
      </c>
      <c r="V462" s="154">
        <v>0</v>
      </c>
      <c r="W462" s="154">
        <f>V462*K462</f>
        <v>0</v>
      </c>
      <c r="X462" s="154">
        <v>0</v>
      </c>
      <c r="Y462" s="154">
        <f>X462*K462</f>
        <v>0</v>
      </c>
      <c r="Z462" s="154">
        <v>0</v>
      </c>
      <c r="AA462" s="155">
        <f>Z462*K462</f>
        <v>0</v>
      </c>
      <c r="AR462" s="22" t="s">
        <v>89</v>
      </c>
      <c r="AT462" s="22" t="s">
        <v>181</v>
      </c>
      <c r="AU462" s="22" t="s">
        <v>83</v>
      </c>
      <c r="AY462" s="22" t="s">
        <v>180</v>
      </c>
      <c r="BE462" s="156">
        <f>IF(U462="základní",N462,0)</f>
        <v>0</v>
      </c>
      <c r="BF462" s="156">
        <f>IF(U462="snížená",N462,0)</f>
        <v>0</v>
      </c>
      <c r="BG462" s="156">
        <f>IF(U462="zákl. přenesená",N462,0)</f>
        <v>0</v>
      </c>
      <c r="BH462" s="156">
        <f>IF(U462="sníž. přenesená",N462,0)</f>
        <v>0</v>
      </c>
      <c r="BI462" s="156">
        <f>IF(U462="nulová",N462,0)</f>
        <v>0</v>
      </c>
      <c r="BJ462" s="22" t="s">
        <v>80</v>
      </c>
      <c r="BK462" s="156">
        <f>ROUND(L462*K462,2)</f>
        <v>0</v>
      </c>
      <c r="BL462" s="22" t="s">
        <v>89</v>
      </c>
      <c r="BM462" s="22" t="s">
        <v>742</v>
      </c>
    </row>
    <row r="463" spans="2:65" s="12" customFormat="1" ht="16.5" customHeight="1">
      <c r="B463" s="173"/>
      <c r="C463" s="174"/>
      <c r="D463" s="174"/>
      <c r="E463" s="175" t="s">
        <v>5</v>
      </c>
      <c r="F463" s="243" t="s">
        <v>389</v>
      </c>
      <c r="G463" s="244"/>
      <c r="H463" s="244"/>
      <c r="I463" s="244"/>
      <c r="J463" s="174"/>
      <c r="K463" s="175" t="s">
        <v>5</v>
      </c>
      <c r="L463" s="174"/>
      <c r="M463" s="174"/>
      <c r="N463" s="174"/>
      <c r="O463" s="174"/>
      <c r="P463" s="174"/>
      <c r="Q463" s="174"/>
      <c r="R463" s="176"/>
      <c r="T463" s="177"/>
      <c r="U463" s="174"/>
      <c r="V463" s="174"/>
      <c r="W463" s="174"/>
      <c r="X463" s="174"/>
      <c r="Y463" s="174"/>
      <c r="Z463" s="174"/>
      <c r="AA463" s="178"/>
      <c r="AT463" s="179" t="s">
        <v>193</v>
      </c>
      <c r="AU463" s="179" t="s">
        <v>83</v>
      </c>
      <c r="AV463" s="12" t="s">
        <v>80</v>
      </c>
      <c r="AW463" s="12" t="s">
        <v>32</v>
      </c>
      <c r="AX463" s="12" t="s">
        <v>74</v>
      </c>
      <c r="AY463" s="179" t="s">
        <v>180</v>
      </c>
    </row>
    <row r="464" spans="2:65" s="12" customFormat="1" ht="16.5" customHeight="1">
      <c r="B464" s="173"/>
      <c r="C464" s="174"/>
      <c r="D464" s="174"/>
      <c r="E464" s="175" t="s">
        <v>5</v>
      </c>
      <c r="F464" s="245" t="s">
        <v>743</v>
      </c>
      <c r="G464" s="246"/>
      <c r="H464" s="246"/>
      <c r="I464" s="246"/>
      <c r="J464" s="174"/>
      <c r="K464" s="175" t="s">
        <v>5</v>
      </c>
      <c r="L464" s="174"/>
      <c r="M464" s="174"/>
      <c r="N464" s="174"/>
      <c r="O464" s="174"/>
      <c r="P464" s="174"/>
      <c r="Q464" s="174"/>
      <c r="R464" s="176"/>
      <c r="T464" s="177"/>
      <c r="U464" s="174"/>
      <c r="V464" s="174"/>
      <c r="W464" s="174"/>
      <c r="X464" s="174"/>
      <c r="Y464" s="174"/>
      <c r="Z464" s="174"/>
      <c r="AA464" s="178"/>
      <c r="AT464" s="179" t="s">
        <v>193</v>
      </c>
      <c r="AU464" s="179" t="s">
        <v>83</v>
      </c>
      <c r="AV464" s="12" t="s">
        <v>80</v>
      </c>
      <c r="AW464" s="12" t="s">
        <v>32</v>
      </c>
      <c r="AX464" s="12" t="s">
        <v>74</v>
      </c>
      <c r="AY464" s="179" t="s">
        <v>180</v>
      </c>
    </row>
    <row r="465" spans="2:65" s="10" customFormat="1" ht="16.5" customHeight="1">
      <c r="B465" s="157"/>
      <c r="C465" s="158"/>
      <c r="D465" s="158"/>
      <c r="E465" s="159" t="s">
        <v>5</v>
      </c>
      <c r="F465" s="235" t="s">
        <v>744</v>
      </c>
      <c r="G465" s="236"/>
      <c r="H465" s="236"/>
      <c r="I465" s="236"/>
      <c r="J465" s="158"/>
      <c r="K465" s="160">
        <v>32.246000000000002</v>
      </c>
      <c r="L465" s="158"/>
      <c r="M465" s="158"/>
      <c r="N465" s="158"/>
      <c r="O465" s="158"/>
      <c r="P465" s="158"/>
      <c r="Q465" s="158"/>
      <c r="R465" s="161"/>
      <c r="T465" s="162"/>
      <c r="U465" s="158"/>
      <c r="V465" s="158"/>
      <c r="W465" s="158"/>
      <c r="X465" s="158"/>
      <c r="Y465" s="158"/>
      <c r="Z465" s="158"/>
      <c r="AA465" s="163"/>
      <c r="AT465" s="164" t="s">
        <v>193</v>
      </c>
      <c r="AU465" s="164" t="s">
        <v>83</v>
      </c>
      <c r="AV465" s="10" t="s">
        <v>83</v>
      </c>
      <c r="AW465" s="10" t="s">
        <v>32</v>
      </c>
      <c r="AX465" s="10" t="s">
        <v>74</v>
      </c>
      <c r="AY465" s="164" t="s">
        <v>180</v>
      </c>
    </row>
    <row r="466" spans="2:65" s="10" customFormat="1" ht="16.5" customHeight="1">
      <c r="B466" s="157"/>
      <c r="C466" s="158"/>
      <c r="D466" s="158"/>
      <c r="E466" s="159" t="s">
        <v>5</v>
      </c>
      <c r="F466" s="235" t="s">
        <v>745</v>
      </c>
      <c r="G466" s="236"/>
      <c r="H466" s="236"/>
      <c r="I466" s="236"/>
      <c r="J466" s="158"/>
      <c r="K466" s="160">
        <v>29.088000000000001</v>
      </c>
      <c r="L466" s="158"/>
      <c r="M466" s="158"/>
      <c r="N466" s="158"/>
      <c r="O466" s="158"/>
      <c r="P466" s="158"/>
      <c r="Q466" s="158"/>
      <c r="R466" s="161"/>
      <c r="T466" s="162"/>
      <c r="U466" s="158"/>
      <c r="V466" s="158"/>
      <c r="W466" s="158"/>
      <c r="X466" s="158"/>
      <c r="Y466" s="158"/>
      <c r="Z466" s="158"/>
      <c r="AA466" s="163"/>
      <c r="AT466" s="164" t="s">
        <v>193</v>
      </c>
      <c r="AU466" s="164" t="s">
        <v>83</v>
      </c>
      <c r="AV466" s="10" t="s">
        <v>83</v>
      </c>
      <c r="AW466" s="10" t="s">
        <v>32</v>
      </c>
      <c r="AX466" s="10" t="s">
        <v>74</v>
      </c>
      <c r="AY466" s="164" t="s">
        <v>180</v>
      </c>
    </row>
    <row r="467" spans="2:65" s="10" customFormat="1" ht="16.5" customHeight="1">
      <c r="B467" s="157"/>
      <c r="C467" s="158"/>
      <c r="D467" s="158"/>
      <c r="E467" s="159" t="s">
        <v>5</v>
      </c>
      <c r="F467" s="235" t="s">
        <v>746</v>
      </c>
      <c r="G467" s="236"/>
      <c r="H467" s="236"/>
      <c r="I467" s="236"/>
      <c r="J467" s="158"/>
      <c r="K467" s="160">
        <v>68.578999999999994</v>
      </c>
      <c r="L467" s="158"/>
      <c r="M467" s="158"/>
      <c r="N467" s="158"/>
      <c r="O467" s="158"/>
      <c r="P467" s="158"/>
      <c r="Q467" s="158"/>
      <c r="R467" s="161"/>
      <c r="T467" s="162"/>
      <c r="U467" s="158"/>
      <c r="V467" s="158"/>
      <c r="W467" s="158"/>
      <c r="X467" s="158"/>
      <c r="Y467" s="158"/>
      <c r="Z467" s="158"/>
      <c r="AA467" s="163"/>
      <c r="AT467" s="164" t="s">
        <v>193</v>
      </c>
      <c r="AU467" s="164" t="s">
        <v>83</v>
      </c>
      <c r="AV467" s="10" t="s">
        <v>83</v>
      </c>
      <c r="AW467" s="10" t="s">
        <v>32</v>
      </c>
      <c r="AX467" s="10" t="s">
        <v>74</v>
      </c>
      <c r="AY467" s="164" t="s">
        <v>180</v>
      </c>
    </row>
    <row r="468" spans="2:65" s="12" customFormat="1" ht="16.5" customHeight="1">
      <c r="B468" s="173"/>
      <c r="C468" s="174"/>
      <c r="D468" s="174"/>
      <c r="E468" s="175" t="s">
        <v>5</v>
      </c>
      <c r="F468" s="245" t="s">
        <v>747</v>
      </c>
      <c r="G468" s="246"/>
      <c r="H468" s="246"/>
      <c r="I468" s="246"/>
      <c r="J468" s="174"/>
      <c r="K468" s="175" t="s">
        <v>5</v>
      </c>
      <c r="L468" s="174"/>
      <c r="M468" s="174"/>
      <c r="N468" s="174"/>
      <c r="O468" s="174"/>
      <c r="P468" s="174"/>
      <c r="Q468" s="174"/>
      <c r="R468" s="176"/>
      <c r="T468" s="177"/>
      <c r="U468" s="174"/>
      <c r="V468" s="174"/>
      <c r="W468" s="174"/>
      <c r="X468" s="174"/>
      <c r="Y468" s="174"/>
      <c r="Z468" s="174"/>
      <c r="AA468" s="178"/>
      <c r="AT468" s="179" t="s">
        <v>193</v>
      </c>
      <c r="AU468" s="179" t="s">
        <v>83</v>
      </c>
      <c r="AV468" s="12" t="s">
        <v>80</v>
      </c>
      <c r="AW468" s="12" t="s">
        <v>32</v>
      </c>
      <c r="AX468" s="12" t="s">
        <v>74</v>
      </c>
      <c r="AY468" s="179" t="s">
        <v>180</v>
      </c>
    </row>
    <row r="469" spans="2:65" s="10" customFormat="1" ht="16.5" customHeight="1">
      <c r="B469" s="157"/>
      <c r="C469" s="158"/>
      <c r="D469" s="158"/>
      <c r="E469" s="159" t="s">
        <v>5</v>
      </c>
      <c r="F469" s="235" t="s">
        <v>748</v>
      </c>
      <c r="G469" s="236"/>
      <c r="H469" s="236"/>
      <c r="I469" s="236"/>
      <c r="J469" s="158"/>
      <c r="K469" s="160">
        <v>5.35</v>
      </c>
      <c r="L469" s="158"/>
      <c r="M469" s="158"/>
      <c r="N469" s="158"/>
      <c r="O469" s="158"/>
      <c r="P469" s="158"/>
      <c r="Q469" s="158"/>
      <c r="R469" s="161"/>
      <c r="T469" s="162"/>
      <c r="U469" s="158"/>
      <c r="V469" s="158"/>
      <c r="W469" s="158"/>
      <c r="X469" s="158"/>
      <c r="Y469" s="158"/>
      <c r="Z469" s="158"/>
      <c r="AA469" s="163"/>
      <c r="AT469" s="164" t="s">
        <v>193</v>
      </c>
      <c r="AU469" s="164" t="s">
        <v>83</v>
      </c>
      <c r="AV469" s="10" t="s">
        <v>83</v>
      </c>
      <c r="AW469" s="10" t="s">
        <v>32</v>
      </c>
      <c r="AX469" s="10" t="s">
        <v>74</v>
      </c>
      <c r="AY469" s="164" t="s">
        <v>180</v>
      </c>
    </row>
    <row r="470" spans="2:65" s="10" customFormat="1" ht="16.5" customHeight="1">
      <c r="B470" s="157"/>
      <c r="C470" s="158"/>
      <c r="D470" s="158"/>
      <c r="E470" s="159" t="s">
        <v>5</v>
      </c>
      <c r="F470" s="235" t="s">
        <v>749</v>
      </c>
      <c r="G470" s="236"/>
      <c r="H470" s="236"/>
      <c r="I470" s="236"/>
      <c r="J470" s="158"/>
      <c r="K470" s="160">
        <v>29.1</v>
      </c>
      <c r="L470" s="158"/>
      <c r="M470" s="158"/>
      <c r="N470" s="158"/>
      <c r="O470" s="158"/>
      <c r="P470" s="158"/>
      <c r="Q470" s="158"/>
      <c r="R470" s="161"/>
      <c r="T470" s="162"/>
      <c r="U470" s="158"/>
      <c r="V470" s="158"/>
      <c r="W470" s="158"/>
      <c r="X470" s="158"/>
      <c r="Y470" s="158"/>
      <c r="Z470" s="158"/>
      <c r="AA470" s="163"/>
      <c r="AT470" s="164" t="s">
        <v>193</v>
      </c>
      <c r="AU470" s="164" t="s">
        <v>83</v>
      </c>
      <c r="AV470" s="10" t="s">
        <v>83</v>
      </c>
      <c r="AW470" s="10" t="s">
        <v>32</v>
      </c>
      <c r="AX470" s="10" t="s">
        <v>74</v>
      </c>
      <c r="AY470" s="164" t="s">
        <v>180</v>
      </c>
    </row>
    <row r="471" spans="2:65" s="10" customFormat="1" ht="16.5" customHeight="1">
      <c r="B471" s="157"/>
      <c r="C471" s="158"/>
      <c r="D471" s="158"/>
      <c r="E471" s="159" t="s">
        <v>5</v>
      </c>
      <c r="F471" s="235" t="s">
        <v>750</v>
      </c>
      <c r="G471" s="236"/>
      <c r="H471" s="236"/>
      <c r="I471" s="236"/>
      <c r="J471" s="158"/>
      <c r="K471" s="160">
        <v>6.85</v>
      </c>
      <c r="L471" s="158"/>
      <c r="M471" s="158"/>
      <c r="N471" s="158"/>
      <c r="O471" s="158"/>
      <c r="P471" s="158"/>
      <c r="Q471" s="158"/>
      <c r="R471" s="161"/>
      <c r="T471" s="162"/>
      <c r="U471" s="158"/>
      <c r="V471" s="158"/>
      <c r="W471" s="158"/>
      <c r="X471" s="158"/>
      <c r="Y471" s="158"/>
      <c r="Z471" s="158"/>
      <c r="AA471" s="163"/>
      <c r="AT471" s="164" t="s">
        <v>193</v>
      </c>
      <c r="AU471" s="164" t="s">
        <v>83</v>
      </c>
      <c r="AV471" s="10" t="s">
        <v>83</v>
      </c>
      <c r="AW471" s="10" t="s">
        <v>32</v>
      </c>
      <c r="AX471" s="10" t="s">
        <v>74</v>
      </c>
      <c r="AY471" s="164" t="s">
        <v>180</v>
      </c>
    </row>
    <row r="472" spans="2:65" s="10" customFormat="1" ht="16.5" customHeight="1">
      <c r="B472" s="157"/>
      <c r="C472" s="158"/>
      <c r="D472" s="158"/>
      <c r="E472" s="159" t="s">
        <v>5</v>
      </c>
      <c r="F472" s="235" t="s">
        <v>751</v>
      </c>
      <c r="G472" s="236"/>
      <c r="H472" s="236"/>
      <c r="I472" s="236"/>
      <c r="J472" s="158"/>
      <c r="K472" s="160">
        <v>95.5</v>
      </c>
      <c r="L472" s="158"/>
      <c r="M472" s="158"/>
      <c r="N472" s="158"/>
      <c r="O472" s="158"/>
      <c r="P472" s="158"/>
      <c r="Q472" s="158"/>
      <c r="R472" s="161"/>
      <c r="T472" s="162"/>
      <c r="U472" s="158"/>
      <c r="V472" s="158"/>
      <c r="W472" s="158"/>
      <c r="X472" s="158"/>
      <c r="Y472" s="158"/>
      <c r="Z472" s="158"/>
      <c r="AA472" s="163"/>
      <c r="AT472" s="164" t="s">
        <v>193</v>
      </c>
      <c r="AU472" s="164" t="s">
        <v>83</v>
      </c>
      <c r="AV472" s="10" t="s">
        <v>83</v>
      </c>
      <c r="AW472" s="10" t="s">
        <v>32</v>
      </c>
      <c r="AX472" s="10" t="s">
        <v>74</v>
      </c>
      <c r="AY472" s="164" t="s">
        <v>180</v>
      </c>
    </row>
    <row r="473" spans="2:65" s="10" customFormat="1" ht="16.5" customHeight="1">
      <c r="B473" s="157"/>
      <c r="C473" s="158"/>
      <c r="D473" s="158"/>
      <c r="E473" s="159" t="s">
        <v>5</v>
      </c>
      <c r="F473" s="235" t="s">
        <v>752</v>
      </c>
      <c r="G473" s="236"/>
      <c r="H473" s="236"/>
      <c r="I473" s="236"/>
      <c r="J473" s="158"/>
      <c r="K473" s="160">
        <v>7.6</v>
      </c>
      <c r="L473" s="158"/>
      <c r="M473" s="158"/>
      <c r="N473" s="158"/>
      <c r="O473" s="158"/>
      <c r="P473" s="158"/>
      <c r="Q473" s="158"/>
      <c r="R473" s="161"/>
      <c r="T473" s="162"/>
      <c r="U473" s="158"/>
      <c r="V473" s="158"/>
      <c r="W473" s="158"/>
      <c r="X473" s="158"/>
      <c r="Y473" s="158"/>
      <c r="Z473" s="158"/>
      <c r="AA473" s="163"/>
      <c r="AT473" s="164" t="s">
        <v>193</v>
      </c>
      <c r="AU473" s="164" t="s">
        <v>83</v>
      </c>
      <c r="AV473" s="10" t="s">
        <v>83</v>
      </c>
      <c r="AW473" s="10" t="s">
        <v>32</v>
      </c>
      <c r="AX473" s="10" t="s">
        <v>74</v>
      </c>
      <c r="AY473" s="164" t="s">
        <v>180</v>
      </c>
    </row>
    <row r="474" spans="2:65" s="10" customFormat="1" ht="16.5" customHeight="1">
      <c r="B474" s="157"/>
      <c r="C474" s="158"/>
      <c r="D474" s="158"/>
      <c r="E474" s="159" t="s">
        <v>5</v>
      </c>
      <c r="F474" s="235" t="s">
        <v>753</v>
      </c>
      <c r="G474" s="236"/>
      <c r="H474" s="236"/>
      <c r="I474" s="236"/>
      <c r="J474" s="158"/>
      <c r="K474" s="160">
        <v>5.9</v>
      </c>
      <c r="L474" s="158"/>
      <c r="M474" s="158"/>
      <c r="N474" s="158"/>
      <c r="O474" s="158"/>
      <c r="P474" s="158"/>
      <c r="Q474" s="158"/>
      <c r="R474" s="161"/>
      <c r="T474" s="162"/>
      <c r="U474" s="158"/>
      <c r="V474" s="158"/>
      <c r="W474" s="158"/>
      <c r="X474" s="158"/>
      <c r="Y474" s="158"/>
      <c r="Z474" s="158"/>
      <c r="AA474" s="163"/>
      <c r="AT474" s="164" t="s">
        <v>193</v>
      </c>
      <c r="AU474" s="164" t="s">
        <v>83</v>
      </c>
      <c r="AV474" s="10" t="s">
        <v>83</v>
      </c>
      <c r="AW474" s="10" t="s">
        <v>32</v>
      </c>
      <c r="AX474" s="10" t="s">
        <v>74</v>
      </c>
      <c r="AY474" s="164" t="s">
        <v>180</v>
      </c>
    </row>
    <row r="475" spans="2:65" s="10" customFormat="1" ht="16.5" customHeight="1">
      <c r="B475" s="157"/>
      <c r="C475" s="158"/>
      <c r="D475" s="158"/>
      <c r="E475" s="159" t="s">
        <v>5</v>
      </c>
      <c r="F475" s="235" t="s">
        <v>754</v>
      </c>
      <c r="G475" s="236"/>
      <c r="H475" s="236"/>
      <c r="I475" s="236"/>
      <c r="J475" s="158"/>
      <c r="K475" s="160">
        <v>7</v>
      </c>
      <c r="L475" s="158"/>
      <c r="M475" s="158"/>
      <c r="N475" s="158"/>
      <c r="O475" s="158"/>
      <c r="P475" s="158"/>
      <c r="Q475" s="158"/>
      <c r="R475" s="161"/>
      <c r="T475" s="162"/>
      <c r="U475" s="158"/>
      <c r="V475" s="158"/>
      <c r="W475" s="158"/>
      <c r="X475" s="158"/>
      <c r="Y475" s="158"/>
      <c r="Z475" s="158"/>
      <c r="AA475" s="163"/>
      <c r="AT475" s="164" t="s">
        <v>193</v>
      </c>
      <c r="AU475" s="164" t="s">
        <v>83</v>
      </c>
      <c r="AV475" s="10" t="s">
        <v>83</v>
      </c>
      <c r="AW475" s="10" t="s">
        <v>32</v>
      </c>
      <c r="AX475" s="10" t="s">
        <v>74</v>
      </c>
      <c r="AY475" s="164" t="s">
        <v>180</v>
      </c>
    </row>
    <row r="476" spans="2:65" s="10" customFormat="1" ht="16.5" customHeight="1">
      <c r="B476" s="157"/>
      <c r="C476" s="158"/>
      <c r="D476" s="158"/>
      <c r="E476" s="159" t="s">
        <v>5</v>
      </c>
      <c r="F476" s="235" t="s">
        <v>755</v>
      </c>
      <c r="G476" s="236"/>
      <c r="H476" s="236"/>
      <c r="I476" s="236"/>
      <c r="J476" s="158"/>
      <c r="K476" s="160">
        <v>8.6</v>
      </c>
      <c r="L476" s="158"/>
      <c r="M476" s="158"/>
      <c r="N476" s="158"/>
      <c r="O476" s="158"/>
      <c r="P476" s="158"/>
      <c r="Q476" s="158"/>
      <c r="R476" s="161"/>
      <c r="T476" s="162"/>
      <c r="U476" s="158"/>
      <c r="V476" s="158"/>
      <c r="W476" s="158"/>
      <c r="X476" s="158"/>
      <c r="Y476" s="158"/>
      <c r="Z476" s="158"/>
      <c r="AA476" s="163"/>
      <c r="AT476" s="164" t="s">
        <v>193</v>
      </c>
      <c r="AU476" s="164" t="s">
        <v>83</v>
      </c>
      <c r="AV476" s="10" t="s">
        <v>83</v>
      </c>
      <c r="AW476" s="10" t="s">
        <v>32</v>
      </c>
      <c r="AX476" s="10" t="s">
        <v>74</v>
      </c>
      <c r="AY476" s="164" t="s">
        <v>180</v>
      </c>
    </row>
    <row r="477" spans="2:65" s="10" customFormat="1" ht="16.5" customHeight="1">
      <c r="B477" s="157"/>
      <c r="C477" s="158"/>
      <c r="D477" s="158"/>
      <c r="E477" s="159" t="s">
        <v>5</v>
      </c>
      <c r="F477" s="235" t="s">
        <v>756</v>
      </c>
      <c r="G477" s="236"/>
      <c r="H477" s="236"/>
      <c r="I477" s="236"/>
      <c r="J477" s="158"/>
      <c r="K477" s="160">
        <v>7.2</v>
      </c>
      <c r="L477" s="158"/>
      <c r="M477" s="158"/>
      <c r="N477" s="158"/>
      <c r="O477" s="158"/>
      <c r="P477" s="158"/>
      <c r="Q477" s="158"/>
      <c r="R477" s="161"/>
      <c r="T477" s="162"/>
      <c r="U477" s="158"/>
      <c r="V477" s="158"/>
      <c r="W477" s="158"/>
      <c r="X477" s="158"/>
      <c r="Y477" s="158"/>
      <c r="Z477" s="158"/>
      <c r="AA477" s="163"/>
      <c r="AT477" s="164" t="s">
        <v>193</v>
      </c>
      <c r="AU477" s="164" t="s">
        <v>83</v>
      </c>
      <c r="AV477" s="10" t="s">
        <v>83</v>
      </c>
      <c r="AW477" s="10" t="s">
        <v>32</v>
      </c>
      <c r="AX477" s="10" t="s">
        <v>74</v>
      </c>
      <c r="AY477" s="164" t="s">
        <v>180</v>
      </c>
    </row>
    <row r="478" spans="2:65" s="10" customFormat="1" ht="16.5" customHeight="1">
      <c r="B478" s="157"/>
      <c r="C478" s="158"/>
      <c r="D478" s="158"/>
      <c r="E478" s="159" t="s">
        <v>5</v>
      </c>
      <c r="F478" s="235" t="s">
        <v>380</v>
      </c>
      <c r="G478" s="236"/>
      <c r="H478" s="236"/>
      <c r="I478" s="236"/>
      <c r="J478" s="158"/>
      <c r="K478" s="160">
        <v>10</v>
      </c>
      <c r="L478" s="158"/>
      <c r="M478" s="158"/>
      <c r="N478" s="158"/>
      <c r="O478" s="158"/>
      <c r="P478" s="158"/>
      <c r="Q478" s="158"/>
      <c r="R478" s="161"/>
      <c r="T478" s="162"/>
      <c r="U478" s="158"/>
      <c r="V478" s="158"/>
      <c r="W478" s="158"/>
      <c r="X478" s="158"/>
      <c r="Y478" s="158"/>
      <c r="Z478" s="158"/>
      <c r="AA478" s="163"/>
      <c r="AT478" s="164" t="s">
        <v>193</v>
      </c>
      <c r="AU478" s="164" t="s">
        <v>83</v>
      </c>
      <c r="AV478" s="10" t="s">
        <v>83</v>
      </c>
      <c r="AW478" s="10" t="s">
        <v>32</v>
      </c>
      <c r="AX478" s="10" t="s">
        <v>74</v>
      </c>
      <c r="AY478" s="164" t="s">
        <v>180</v>
      </c>
    </row>
    <row r="479" spans="2:65" s="11" customFormat="1" ht="16.5" customHeight="1">
      <c r="B479" s="165"/>
      <c r="C479" s="166"/>
      <c r="D479" s="166"/>
      <c r="E479" s="167" t="s">
        <v>5</v>
      </c>
      <c r="F479" s="237" t="s">
        <v>214</v>
      </c>
      <c r="G479" s="238"/>
      <c r="H479" s="238"/>
      <c r="I479" s="238"/>
      <c r="J479" s="166"/>
      <c r="K479" s="168">
        <v>313.01299999999998</v>
      </c>
      <c r="L479" s="166"/>
      <c r="M479" s="166"/>
      <c r="N479" s="166"/>
      <c r="O479" s="166"/>
      <c r="P479" s="166"/>
      <c r="Q479" s="166"/>
      <c r="R479" s="169"/>
      <c r="T479" s="170"/>
      <c r="U479" s="166"/>
      <c r="V479" s="166"/>
      <c r="W479" s="166"/>
      <c r="X479" s="166"/>
      <c r="Y479" s="166"/>
      <c r="Z479" s="166"/>
      <c r="AA479" s="171"/>
      <c r="AT479" s="172" t="s">
        <v>193</v>
      </c>
      <c r="AU479" s="172" t="s">
        <v>83</v>
      </c>
      <c r="AV479" s="11" t="s">
        <v>89</v>
      </c>
      <c r="AW479" s="11" t="s">
        <v>32</v>
      </c>
      <c r="AX479" s="11" t="s">
        <v>80</v>
      </c>
      <c r="AY479" s="172" t="s">
        <v>180</v>
      </c>
    </row>
    <row r="480" spans="2:65" s="1" customFormat="1" ht="25.5" customHeight="1">
      <c r="B480" s="123"/>
      <c r="C480" s="149" t="s">
        <v>757</v>
      </c>
      <c r="D480" s="149" t="s">
        <v>181</v>
      </c>
      <c r="E480" s="150" t="s">
        <v>758</v>
      </c>
      <c r="F480" s="239" t="s">
        <v>759</v>
      </c>
      <c r="G480" s="239"/>
      <c r="H480" s="239"/>
      <c r="I480" s="239"/>
      <c r="J480" s="151" t="s">
        <v>206</v>
      </c>
      <c r="K480" s="152">
        <v>337.64299999999997</v>
      </c>
      <c r="L480" s="266">
        <v>0</v>
      </c>
      <c r="M480" s="266"/>
      <c r="N480" s="266">
        <f>ROUND(L480*K480,2)</f>
        <v>0</v>
      </c>
      <c r="O480" s="266"/>
      <c r="P480" s="266"/>
      <c r="Q480" s="266"/>
      <c r="R480" s="125"/>
      <c r="T480" s="153" t="s">
        <v>5</v>
      </c>
      <c r="U480" s="44" t="s">
        <v>39</v>
      </c>
      <c r="V480" s="154">
        <v>0</v>
      </c>
      <c r="W480" s="154">
        <f>V480*K480</f>
        <v>0</v>
      </c>
      <c r="X480" s="154">
        <v>0</v>
      </c>
      <c r="Y480" s="154">
        <f>X480*K480</f>
        <v>0</v>
      </c>
      <c r="Z480" s="154">
        <v>0</v>
      </c>
      <c r="AA480" s="155">
        <f>Z480*K480</f>
        <v>0</v>
      </c>
      <c r="AR480" s="22" t="s">
        <v>89</v>
      </c>
      <c r="AT480" s="22" t="s">
        <v>181</v>
      </c>
      <c r="AU480" s="22" t="s">
        <v>83</v>
      </c>
      <c r="AY480" s="22" t="s">
        <v>180</v>
      </c>
      <c r="BE480" s="156">
        <f>IF(U480="základní",N480,0)</f>
        <v>0</v>
      </c>
      <c r="BF480" s="156">
        <f>IF(U480="snížená",N480,0)</f>
        <v>0</v>
      </c>
      <c r="BG480" s="156">
        <f>IF(U480="zákl. přenesená",N480,0)</f>
        <v>0</v>
      </c>
      <c r="BH480" s="156">
        <f>IF(U480="sníž. přenesená",N480,0)</f>
        <v>0</v>
      </c>
      <c r="BI480" s="156">
        <f>IF(U480="nulová",N480,0)</f>
        <v>0</v>
      </c>
      <c r="BJ480" s="22" t="s">
        <v>80</v>
      </c>
      <c r="BK480" s="156">
        <f>ROUND(L480*K480,2)</f>
        <v>0</v>
      </c>
      <c r="BL480" s="22" t="s">
        <v>89</v>
      </c>
      <c r="BM480" s="22" t="s">
        <v>760</v>
      </c>
    </row>
    <row r="481" spans="2:65" s="1" customFormat="1" ht="25.5" customHeight="1">
      <c r="B481" s="123"/>
      <c r="C481" s="149" t="s">
        <v>761</v>
      </c>
      <c r="D481" s="149" t="s">
        <v>181</v>
      </c>
      <c r="E481" s="150" t="s">
        <v>762</v>
      </c>
      <c r="F481" s="239" t="s">
        <v>763</v>
      </c>
      <c r="G481" s="239"/>
      <c r="H481" s="239"/>
      <c r="I481" s="239"/>
      <c r="J481" s="151" t="s">
        <v>206</v>
      </c>
      <c r="K481" s="152">
        <v>436.322</v>
      </c>
      <c r="L481" s="266">
        <v>0</v>
      </c>
      <c r="M481" s="266"/>
      <c r="N481" s="266">
        <f>ROUND(L481*K481,2)</f>
        <v>0</v>
      </c>
      <c r="O481" s="266"/>
      <c r="P481" s="266"/>
      <c r="Q481" s="266"/>
      <c r="R481" s="125"/>
      <c r="T481" s="153" t="s">
        <v>5</v>
      </c>
      <c r="U481" s="44" t="s">
        <v>39</v>
      </c>
      <c r="V481" s="154">
        <v>0</v>
      </c>
      <c r="W481" s="154">
        <f>V481*K481</f>
        <v>0</v>
      </c>
      <c r="X481" s="154">
        <v>0</v>
      </c>
      <c r="Y481" s="154">
        <f>X481*K481</f>
        <v>0</v>
      </c>
      <c r="Z481" s="154">
        <v>0</v>
      </c>
      <c r="AA481" s="155">
        <f>Z481*K481</f>
        <v>0</v>
      </c>
      <c r="AR481" s="22" t="s">
        <v>89</v>
      </c>
      <c r="AT481" s="22" t="s">
        <v>181</v>
      </c>
      <c r="AU481" s="22" t="s">
        <v>83</v>
      </c>
      <c r="AY481" s="22" t="s">
        <v>180</v>
      </c>
      <c r="BE481" s="156">
        <f>IF(U481="základní",N481,0)</f>
        <v>0</v>
      </c>
      <c r="BF481" s="156">
        <f>IF(U481="snížená",N481,0)</f>
        <v>0</v>
      </c>
      <c r="BG481" s="156">
        <f>IF(U481="zákl. přenesená",N481,0)</f>
        <v>0</v>
      </c>
      <c r="BH481" s="156">
        <f>IF(U481="sníž. přenesená",N481,0)</f>
        <v>0</v>
      </c>
      <c r="BI481" s="156">
        <f>IF(U481="nulová",N481,0)</f>
        <v>0</v>
      </c>
      <c r="BJ481" s="22" t="s">
        <v>80</v>
      </c>
      <c r="BK481" s="156">
        <f>ROUND(L481*K481,2)</f>
        <v>0</v>
      </c>
      <c r="BL481" s="22" t="s">
        <v>89</v>
      </c>
      <c r="BM481" s="22" t="s">
        <v>764</v>
      </c>
    </row>
    <row r="482" spans="2:65" s="1" customFormat="1" ht="25.5" customHeight="1">
      <c r="B482" s="123"/>
      <c r="C482" s="149" t="s">
        <v>765</v>
      </c>
      <c r="D482" s="149" t="s">
        <v>181</v>
      </c>
      <c r="E482" s="150" t="s">
        <v>766</v>
      </c>
      <c r="F482" s="239" t="s">
        <v>767</v>
      </c>
      <c r="G482" s="239"/>
      <c r="H482" s="239"/>
      <c r="I482" s="239"/>
      <c r="J482" s="151" t="s">
        <v>206</v>
      </c>
      <c r="K482" s="152">
        <v>9.6</v>
      </c>
      <c r="L482" s="266">
        <v>0</v>
      </c>
      <c r="M482" s="266"/>
      <c r="N482" s="266">
        <f>ROUND(L482*K482,2)</f>
        <v>0</v>
      </c>
      <c r="O482" s="266"/>
      <c r="P482" s="266"/>
      <c r="Q482" s="266"/>
      <c r="R482" s="125"/>
      <c r="T482" s="153" t="s">
        <v>5</v>
      </c>
      <c r="U482" s="44" t="s">
        <v>39</v>
      </c>
      <c r="V482" s="154">
        <v>0</v>
      </c>
      <c r="W482" s="154">
        <f>V482*K482</f>
        <v>0</v>
      </c>
      <c r="X482" s="154">
        <v>0</v>
      </c>
      <c r="Y482" s="154">
        <f>X482*K482</f>
        <v>0</v>
      </c>
      <c r="Z482" s="154">
        <v>0</v>
      </c>
      <c r="AA482" s="155">
        <f>Z482*K482</f>
        <v>0</v>
      </c>
      <c r="AR482" s="22" t="s">
        <v>89</v>
      </c>
      <c r="AT482" s="22" t="s">
        <v>181</v>
      </c>
      <c r="AU482" s="22" t="s">
        <v>83</v>
      </c>
      <c r="AY482" s="22" t="s">
        <v>180</v>
      </c>
      <c r="BE482" s="156">
        <f>IF(U482="základní",N482,0)</f>
        <v>0</v>
      </c>
      <c r="BF482" s="156">
        <f>IF(U482="snížená",N482,0)</f>
        <v>0</v>
      </c>
      <c r="BG482" s="156">
        <f>IF(U482="zákl. přenesená",N482,0)</f>
        <v>0</v>
      </c>
      <c r="BH482" s="156">
        <f>IF(U482="sníž. přenesená",N482,0)</f>
        <v>0</v>
      </c>
      <c r="BI482" s="156">
        <f>IF(U482="nulová",N482,0)</f>
        <v>0</v>
      </c>
      <c r="BJ482" s="22" t="s">
        <v>80</v>
      </c>
      <c r="BK482" s="156">
        <f>ROUND(L482*K482,2)</f>
        <v>0</v>
      </c>
      <c r="BL482" s="22" t="s">
        <v>89</v>
      </c>
      <c r="BM482" s="22" t="s">
        <v>768</v>
      </c>
    </row>
    <row r="483" spans="2:65" s="12" customFormat="1" ht="16.5" customHeight="1">
      <c r="B483" s="173"/>
      <c r="C483" s="174"/>
      <c r="D483" s="174"/>
      <c r="E483" s="175" t="s">
        <v>5</v>
      </c>
      <c r="F483" s="243" t="s">
        <v>256</v>
      </c>
      <c r="G483" s="244"/>
      <c r="H483" s="244"/>
      <c r="I483" s="244"/>
      <c r="J483" s="174"/>
      <c r="K483" s="175" t="s">
        <v>5</v>
      </c>
      <c r="L483" s="174"/>
      <c r="M483" s="174"/>
      <c r="N483" s="174"/>
      <c r="O483" s="174"/>
      <c r="P483" s="174"/>
      <c r="Q483" s="174"/>
      <c r="R483" s="176"/>
      <c r="T483" s="177"/>
      <c r="U483" s="174"/>
      <c r="V483" s="174"/>
      <c r="W483" s="174"/>
      <c r="X483" s="174"/>
      <c r="Y483" s="174"/>
      <c r="Z483" s="174"/>
      <c r="AA483" s="178"/>
      <c r="AT483" s="179" t="s">
        <v>193</v>
      </c>
      <c r="AU483" s="179" t="s">
        <v>83</v>
      </c>
      <c r="AV483" s="12" t="s">
        <v>80</v>
      </c>
      <c r="AW483" s="12" t="s">
        <v>32</v>
      </c>
      <c r="AX483" s="12" t="s">
        <v>74</v>
      </c>
      <c r="AY483" s="179" t="s">
        <v>180</v>
      </c>
    </row>
    <row r="484" spans="2:65" s="10" customFormat="1" ht="16.5" customHeight="1">
      <c r="B484" s="157"/>
      <c r="C484" s="158"/>
      <c r="D484" s="158"/>
      <c r="E484" s="159" t="s">
        <v>5</v>
      </c>
      <c r="F484" s="235" t="s">
        <v>769</v>
      </c>
      <c r="G484" s="236"/>
      <c r="H484" s="236"/>
      <c r="I484" s="236"/>
      <c r="J484" s="158"/>
      <c r="K484" s="160">
        <v>10.8</v>
      </c>
      <c r="L484" s="158"/>
      <c r="M484" s="158"/>
      <c r="N484" s="158"/>
      <c r="O484" s="158"/>
      <c r="P484" s="158"/>
      <c r="Q484" s="158"/>
      <c r="R484" s="161"/>
      <c r="T484" s="162"/>
      <c r="U484" s="158"/>
      <c r="V484" s="158"/>
      <c r="W484" s="158"/>
      <c r="X484" s="158"/>
      <c r="Y484" s="158"/>
      <c r="Z484" s="158"/>
      <c r="AA484" s="163"/>
      <c r="AT484" s="164" t="s">
        <v>193</v>
      </c>
      <c r="AU484" s="164" t="s">
        <v>83</v>
      </c>
      <c r="AV484" s="10" t="s">
        <v>83</v>
      </c>
      <c r="AW484" s="10" t="s">
        <v>32</v>
      </c>
      <c r="AX484" s="10" t="s">
        <v>74</v>
      </c>
      <c r="AY484" s="164" t="s">
        <v>180</v>
      </c>
    </row>
    <row r="485" spans="2:65" s="10" customFormat="1" ht="16.5" customHeight="1">
      <c r="B485" s="157"/>
      <c r="C485" s="158"/>
      <c r="D485" s="158"/>
      <c r="E485" s="159" t="s">
        <v>5</v>
      </c>
      <c r="F485" s="235" t="s">
        <v>406</v>
      </c>
      <c r="G485" s="236"/>
      <c r="H485" s="236"/>
      <c r="I485" s="236"/>
      <c r="J485" s="158"/>
      <c r="K485" s="160">
        <v>-1.2</v>
      </c>
      <c r="L485" s="158"/>
      <c r="M485" s="158"/>
      <c r="N485" s="158"/>
      <c r="O485" s="158"/>
      <c r="P485" s="158"/>
      <c r="Q485" s="158"/>
      <c r="R485" s="161"/>
      <c r="T485" s="162"/>
      <c r="U485" s="158"/>
      <c r="V485" s="158"/>
      <c r="W485" s="158"/>
      <c r="X485" s="158"/>
      <c r="Y485" s="158"/>
      <c r="Z485" s="158"/>
      <c r="AA485" s="163"/>
      <c r="AT485" s="164" t="s">
        <v>193</v>
      </c>
      <c r="AU485" s="164" t="s">
        <v>83</v>
      </c>
      <c r="AV485" s="10" t="s">
        <v>83</v>
      </c>
      <c r="AW485" s="10" t="s">
        <v>32</v>
      </c>
      <c r="AX485" s="10" t="s">
        <v>74</v>
      </c>
      <c r="AY485" s="164" t="s">
        <v>180</v>
      </c>
    </row>
    <row r="486" spans="2:65" s="11" customFormat="1" ht="16.5" customHeight="1">
      <c r="B486" s="165"/>
      <c r="C486" s="166"/>
      <c r="D486" s="166"/>
      <c r="E486" s="167" t="s">
        <v>5</v>
      </c>
      <c r="F486" s="237" t="s">
        <v>214</v>
      </c>
      <c r="G486" s="238"/>
      <c r="H486" s="238"/>
      <c r="I486" s="238"/>
      <c r="J486" s="166"/>
      <c r="K486" s="168">
        <v>9.6</v>
      </c>
      <c r="L486" s="166"/>
      <c r="M486" s="166"/>
      <c r="N486" s="166"/>
      <c r="O486" s="166"/>
      <c r="P486" s="166"/>
      <c r="Q486" s="166"/>
      <c r="R486" s="169"/>
      <c r="T486" s="170"/>
      <c r="U486" s="166"/>
      <c r="V486" s="166"/>
      <c r="W486" s="166"/>
      <c r="X486" s="166"/>
      <c r="Y486" s="166"/>
      <c r="Z486" s="166"/>
      <c r="AA486" s="171"/>
      <c r="AT486" s="172" t="s">
        <v>193</v>
      </c>
      <c r="AU486" s="172" t="s">
        <v>83</v>
      </c>
      <c r="AV486" s="11" t="s">
        <v>89</v>
      </c>
      <c r="AW486" s="11" t="s">
        <v>32</v>
      </c>
      <c r="AX486" s="11" t="s">
        <v>80</v>
      </c>
      <c r="AY486" s="172" t="s">
        <v>180</v>
      </c>
    </row>
    <row r="487" spans="2:65" s="1" customFormat="1" ht="25.5" customHeight="1">
      <c r="B487" s="123"/>
      <c r="C487" s="149" t="s">
        <v>770</v>
      </c>
      <c r="D487" s="149" t="s">
        <v>181</v>
      </c>
      <c r="E487" s="150" t="s">
        <v>771</v>
      </c>
      <c r="F487" s="239" t="s">
        <v>772</v>
      </c>
      <c r="G487" s="239"/>
      <c r="H487" s="239"/>
      <c r="I487" s="239"/>
      <c r="J487" s="151" t="s">
        <v>206</v>
      </c>
      <c r="K487" s="152">
        <v>74.2</v>
      </c>
      <c r="L487" s="266">
        <v>0</v>
      </c>
      <c r="M487" s="266"/>
      <c r="N487" s="266">
        <f>ROUND(L487*K487,2)</f>
        <v>0</v>
      </c>
      <c r="O487" s="266"/>
      <c r="P487" s="266"/>
      <c r="Q487" s="266"/>
      <c r="R487" s="125"/>
      <c r="T487" s="153" t="s">
        <v>5</v>
      </c>
      <c r="U487" s="44" t="s">
        <v>39</v>
      </c>
      <c r="V487" s="154">
        <v>0</v>
      </c>
      <c r="W487" s="154">
        <f>V487*K487</f>
        <v>0</v>
      </c>
      <c r="X487" s="154">
        <v>0</v>
      </c>
      <c r="Y487" s="154">
        <f>X487*K487</f>
        <v>0</v>
      </c>
      <c r="Z487" s="154">
        <v>0</v>
      </c>
      <c r="AA487" s="155">
        <f>Z487*K487</f>
        <v>0</v>
      </c>
      <c r="AR487" s="22" t="s">
        <v>89</v>
      </c>
      <c r="AT487" s="22" t="s">
        <v>181</v>
      </c>
      <c r="AU487" s="22" t="s">
        <v>83</v>
      </c>
      <c r="AY487" s="22" t="s">
        <v>180</v>
      </c>
      <c r="BE487" s="156">
        <f>IF(U487="základní",N487,0)</f>
        <v>0</v>
      </c>
      <c r="BF487" s="156">
        <f>IF(U487="snížená",N487,0)</f>
        <v>0</v>
      </c>
      <c r="BG487" s="156">
        <f>IF(U487="zákl. přenesená",N487,0)</f>
        <v>0</v>
      </c>
      <c r="BH487" s="156">
        <f>IF(U487="sníž. přenesená",N487,0)</f>
        <v>0</v>
      </c>
      <c r="BI487" s="156">
        <f>IF(U487="nulová",N487,0)</f>
        <v>0</v>
      </c>
      <c r="BJ487" s="22" t="s">
        <v>80</v>
      </c>
      <c r="BK487" s="156">
        <f>ROUND(L487*K487,2)</f>
        <v>0</v>
      </c>
      <c r="BL487" s="22" t="s">
        <v>89</v>
      </c>
      <c r="BM487" s="22" t="s">
        <v>773</v>
      </c>
    </row>
    <row r="488" spans="2:65" s="10" customFormat="1" ht="16.5" customHeight="1">
      <c r="B488" s="157"/>
      <c r="C488" s="158"/>
      <c r="D488" s="158"/>
      <c r="E488" s="159" t="s">
        <v>5</v>
      </c>
      <c r="F488" s="240" t="s">
        <v>774</v>
      </c>
      <c r="G488" s="241"/>
      <c r="H488" s="241"/>
      <c r="I488" s="241"/>
      <c r="J488" s="158"/>
      <c r="K488" s="160">
        <v>74.2</v>
      </c>
      <c r="L488" s="158"/>
      <c r="M488" s="158"/>
      <c r="N488" s="158"/>
      <c r="O488" s="158"/>
      <c r="P488" s="158"/>
      <c r="Q488" s="158"/>
      <c r="R488" s="161"/>
      <c r="T488" s="162"/>
      <c r="U488" s="158"/>
      <c r="V488" s="158"/>
      <c r="W488" s="158"/>
      <c r="X488" s="158"/>
      <c r="Y488" s="158"/>
      <c r="Z488" s="158"/>
      <c r="AA488" s="163"/>
      <c r="AT488" s="164" t="s">
        <v>193</v>
      </c>
      <c r="AU488" s="164" t="s">
        <v>83</v>
      </c>
      <c r="AV488" s="10" t="s">
        <v>83</v>
      </c>
      <c r="AW488" s="10" t="s">
        <v>32</v>
      </c>
      <c r="AX488" s="10" t="s">
        <v>80</v>
      </c>
      <c r="AY488" s="164" t="s">
        <v>180</v>
      </c>
    </row>
    <row r="489" spans="2:65" s="1" customFormat="1" ht="25.5" customHeight="1">
      <c r="B489" s="123"/>
      <c r="C489" s="149" t="s">
        <v>775</v>
      </c>
      <c r="D489" s="149" t="s">
        <v>181</v>
      </c>
      <c r="E489" s="150" t="s">
        <v>776</v>
      </c>
      <c r="F489" s="239" t="s">
        <v>777</v>
      </c>
      <c r="G489" s="239"/>
      <c r="H489" s="239"/>
      <c r="I489" s="239"/>
      <c r="J489" s="151" t="s">
        <v>206</v>
      </c>
      <c r="K489" s="152">
        <v>82.06</v>
      </c>
      <c r="L489" s="266">
        <v>0</v>
      </c>
      <c r="M489" s="266"/>
      <c r="N489" s="266">
        <f>ROUND(L489*K489,2)</f>
        <v>0</v>
      </c>
      <c r="O489" s="266"/>
      <c r="P489" s="266"/>
      <c r="Q489" s="266"/>
      <c r="R489" s="125"/>
      <c r="T489" s="153" t="s">
        <v>5</v>
      </c>
      <c r="U489" s="44" t="s">
        <v>39</v>
      </c>
      <c r="V489" s="154">
        <v>0</v>
      </c>
      <c r="W489" s="154">
        <f>V489*K489</f>
        <v>0</v>
      </c>
      <c r="X489" s="154">
        <v>0</v>
      </c>
      <c r="Y489" s="154">
        <f>X489*K489</f>
        <v>0</v>
      </c>
      <c r="Z489" s="154">
        <v>0</v>
      </c>
      <c r="AA489" s="155">
        <f>Z489*K489</f>
        <v>0</v>
      </c>
      <c r="AR489" s="22" t="s">
        <v>89</v>
      </c>
      <c r="AT489" s="22" t="s">
        <v>181</v>
      </c>
      <c r="AU489" s="22" t="s">
        <v>83</v>
      </c>
      <c r="AY489" s="22" t="s">
        <v>180</v>
      </c>
      <c r="BE489" s="156">
        <f>IF(U489="základní",N489,0)</f>
        <v>0</v>
      </c>
      <c r="BF489" s="156">
        <f>IF(U489="snížená",N489,0)</f>
        <v>0</v>
      </c>
      <c r="BG489" s="156">
        <f>IF(U489="zákl. přenesená",N489,0)</f>
        <v>0</v>
      </c>
      <c r="BH489" s="156">
        <f>IF(U489="sníž. přenesená",N489,0)</f>
        <v>0</v>
      </c>
      <c r="BI489" s="156">
        <f>IF(U489="nulová",N489,0)</f>
        <v>0</v>
      </c>
      <c r="BJ489" s="22" t="s">
        <v>80</v>
      </c>
      <c r="BK489" s="156">
        <f>ROUND(L489*K489,2)</f>
        <v>0</v>
      </c>
      <c r="BL489" s="22" t="s">
        <v>89</v>
      </c>
      <c r="BM489" s="22" t="s">
        <v>778</v>
      </c>
    </row>
    <row r="490" spans="2:65" s="1" customFormat="1" ht="16.5" customHeight="1">
      <c r="B490" s="123"/>
      <c r="C490" s="149" t="s">
        <v>779</v>
      </c>
      <c r="D490" s="149" t="s">
        <v>181</v>
      </c>
      <c r="E490" s="150" t="s">
        <v>780</v>
      </c>
      <c r="F490" s="239" t="s">
        <v>781</v>
      </c>
      <c r="G490" s="239"/>
      <c r="H490" s="239"/>
      <c r="I490" s="239"/>
      <c r="J490" s="151" t="s">
        <v>206</v>
      </c>
      <c r="K490" s="152">
        <v>12.15</v>
      </c>
      <c r="L490" s="266">
        <v>0</v>
      </c>
      <c r="M490" s="266"/>
      <c r="N490" s="266">
        <f>ROUND(L490*K490,2)</f>
        <v>0</v>
      </c>
      <c r="O490" s="266"/>
      <c r="P490" s="266"/>
      <c r="Q490" s="266"/>
      <c r="R490" s="125"/>
      <c r="T490" s="153" t="s">
        <v>5</v>
      </c>
      <c r="U490" s="44" t="s">
        <v>39</v>
      </c>
      <c r="V490" s="154">
        <v>0</v>
      </c>
      <c r="W490" s="154">
        <f>V490*K490</f>
        <v>0</v>
      </c>
      <c r="X490" s="154">
        <v>0</v>
      </c>
      <c r="Y490" s="154">
        <f>X490*K490</f>
        <v>0</v>
      </c>
      <c r="Z490" s="154">
        <v>0</v>
      </c>
      <c r="AA490" s="155">
        <f>Z490*K490</f>
        <v>0</v>
      </c>
      <c r="AR490" s="22" t="s">
        <v>89</v>
      </c>
      <c r="AT490" s="22" t="s">
        <v>181</v>
      </c>
      <c r="AU490" s="22" t="s">
        <v>83</v>
      </c>
      <c r="AY490" s="22" t="s">
        <v>180</v>
      </c>
      <c r="BE490" s="156">
        <f>IF(U490="základní",N490,0)</f>
        <v>0</v>
      </c>
      <c r="BF490" s="156">
        <f>IF(U490="snížená",N490,0)</f>
        <v>0</v>
      </c>
      <c r="BG490" s="156">
        <f>IF(U490="zákl. přenesená",N490,0)</f>
        <v>0</v>
      </c>
      <c r="BH490" s="156">
        <f>IF(U490="sníž. přenesená",N490,0)</f>
        <v>0</v>
      </c>
      <c r="BI490" s="156">
        <f>IF(U490="nulová",N490,0)</f>
        <v>0</v>
      </c>
      <c r="BJ490" s="22" t="s">
        <v>80</v>
      </c>
      <c r="BK490" s="156">
        <f>ROUND(L490*K490,2)</f>
        <v>0</v>
      </c>
      <c r="BL490" s="22" t="s">
        <v>89</v>
      </c>
      <c r="BM490" s="22" t="s">
        <v>782</v>
      </c>
    </row>
    <row r="491" spans="2:65" s="10" customFormat="1" ht="16.5" customHeight="1">
      <c r="B491" s="157"/>
      <c r="C491" s="158"/>
      <c r="D491" s="158"/>
      <c r="E491" s="159" t="s">
        <v>5</v>
      </c>
      <c r="F491" s="240" t="s">
        <v>783</v>
      </c>
      <c r="G491" s="241"/>
      <c r="H491" s="241"/>
      <c r="I491" s="241"/>
      <c r="J491" s="158"/>
      <c r="K491" s="160">
        <v>8.1</v>
      </c>
      <c r="L491" s="158"/>
      <c r="M491" s="158"/>
      <c r="N491" s="158"/>
      <c r="O491" s="158"/>
      <c r="P491" s="158"/>
      <c r="Q491" s="158"/>
      <c r="R491" s="161"/>
      <c r="T491" s="162"/>
      <c r="U491" s="158"/>
      <c r="V491" s="158"/>
      <c r="W491" s="158"/>
      <c r="X491" s="158"/>
      <c r="Y491" s="158"/>
      <c r="Z491" s="158"/>
      <c r="AA491" s="163"/>
      <c r="AT491" s="164" t="s">
        <v>193</v>
      </c>
      <c r="AU491" s="164" t="s">
        <v>83</v>
      </c>
      <c r="AV491" s="10" t="s">
        <v>83</v>
      </c>
      <c r="AW491" s="10" t="s">
        <v>32</v>
      </c>
      <c r="AX491" s="10" t="s">
        <v>74</v>
      </c>
      <c r="AY491" s="164" t="s">
        <v>180</v>
      </c>
    </row>
    <row r="492" spans="2:65" s="10" customFormat="1" ht="16.5" customHeight="1">
      <c r="B492" s="157"/>
      <c r="C492" s="158"/>
      <c r="D492" s="158"/>
      <c r="E492" s="159" t="s">
        <v>5</v>
      </c>
      <c r="F492" s="235" t="s">
        <v>784</v>
      </c>
      <c r="G492" s="236"/>
      <c r="H492" s="236"/>
      <c r="I492" s="236"/>
      <c r="J492" s="158"/>
      <c r="K492" s="160">
        <v>3.24</v>
      </c>
      <c r="L492" s="158"/>
      <c r="M492" s="158"/>
      <c r="N492" s="158"/>
      <c r="O492" s="158"/>
      <c r="P492" s="158"/>
      <c r="Q492" s="158"/>
      <c r="R492" s="161"/>
      <c r="T492" s="162"/>
      <c r="U492" s="158"/>
      <c r="V492" s="158"/>
      <c r="W492" s="158"/>
      <c r="X492" s="158"/>
      <c r="Y492" s="158"/>
      <c r="Z492" s="158"/>
      <c r="AA492" s="163"/>
      <c r="AT492" s="164" t="s">
        <v>193</v>
      </c>
      <c r="AU492" s="164" t="s">
        <v>83</v>
      </c>
      <c r="AV492" s="10" t="s">
        <v>83</v>
      </c>
      <c r="AW492" s="10" t="s">
        <v>32</v>
      </c>
      <c r="AX492" s="10" t="s">
        <v>74</v>
      </c>
      <c r="AY492" s="164" t="s">
        <v>180</v>
      </c>
    </row>
    <row r="493" spans="2:65" s="10" customFormat="1" ht="16.5" customHeight="1">
      <c r="B493" s="157"/>
      <c r="C493" s="158"/>
      <c r="D493" s="158"/>
      <c r="E493" s="159" t="s">
        <v>5</v>
      </c>
      <c r="F493" s="235" t="s">
        <v>785</v>
      </c>
      <c r="G493" s="236"/>
      <c r="H493" s="236"/>
      <c r="I493" s="236"/>
      <c r="J493" s="158"/>
      <c r="K493" s="160">
        <v>0.81</v>
      </c>
      <c r="L493" s="158"/>
      <c r="M493" s="158"/>
      <c r="N493" s="158"/>
      <c r="O493" s="158"/>
      <c r="P493" s="158"/>
      <c r="Q493" s="158"/>
      <c r="R493" s="161"/>
      <c r="T493" s="162"/>
      <c r="U493" s="158"/>
      <c r="V493" s="158"/>
      <c r="W493" s="158"/>
      <c r="X493" s="158"/>
      <c r="Y493" s="158"/>
      <c r="Z493" s="158"/>
      <c r="AA493" s="163"/>
      <c r="AT493" s="164" t="s">
        <v>193</v>
      </c>
      <c r="AU493" s="164" t="s">
        <v>83</v>
      </c>
      <c r="AV493" s="10" t="s">
        <v>83</v>
      </c>
      <c r="AW493" s="10" t="s">
        <v>32</v>
      </c>
      <c r="AX493" s="10" t="s">
        <v>74</v>
      </c>
      <c r="AY493" s="164" t="s">
        <v>180</v>
      </c>
    </row>
    <row r="494" spans="2:65" s="11" customFormat="1" ht="16.5" customHeight="1">
      <c r="B494" s="165"/>
      <c r="C494" s="166"/>
      <c r="D494" s="166"/>
      <c r="E494" s="167" t="s">
        <v>5</v>
      </c>
      <c r="F494" s="237" t="s">
        <v>214</v>
      </c>
      <c r="G494" s="238"/>
      <c r="H494" s="238"/>
      <c r="I494" s="238"/>
      <c r="J494" s="166"/>
      <c r="K494" s="168">
        <v>12.15</v>
      </c>
      <c r="L494" s="166"/>
      <c r="M494" s="166"/>
      <c r="N494" s="166"/>
      <c r="O494" s="166"/>
      <c r="P494" s="166"/>
      <c r="Q494" s="166"/>
      <c r="R494" s="169"/>
      <c r="T494" s="170"/>
      <c r="U494" s="166"/>
      <c r="V494" s="166"/>
      <c r="W494" s="166"/>
      <c r="X494" s="166"/>
      <c r="Y494" s="166"/>
      <c r="Z494" s="166"/>
      <c r="AA494" s="171"/>
      <c r="AT494" s="172" t="s">
        <v>193</v>
      </c>
      <c r="AU494" s="172" t="s">
        <v>83</v>
      </c>
      <c r="AV494" s="11" t="s">
        <v>89</v>
      </c>
      <c r="AW494" s="11" t="s">
        <v>32</v>
      </c>
      <c r="AX494" s="11" t="s">
        <v>80</v>
      </c>
      <c r="AY494" s="172" t="s">
        <v>180</v>
      </c>
    </row>
    <row r="495" spans="2:65" s="1" customFormat="1" ht="16.5" customHeight="1">
      <c r="B495" s="123"/>
      <c r="C495" s="149" t="s">
        <v>786</v>
      </c>
      <c r="D495" s="149" t="s">
        <v>181</v>
      </c>
      <c r="E495" s="150" t="s">
        <v>787</v>
      </c>
      <c r="F495" s="239" t="s">
        <v>788</v>
      </c>
      <c r="G495" s="239"/>
      <c r="H495" s="239"/>
      <c r="I495" s="239"/>
      <c r="J495" s="151" t="s">
        <v>789</v>
      </c>
      <c r="K495" s="152">
        <v>80</v>
      </c>
      <c r="L495" s="266">
        <v>0</v>
      </c>
      <c r="M495" s="266"/>
      <c r="N495" s="266">
        <f>ROUND(L495*K495,2)</f>
        <v>0</v>
      </c>
      <c r="O495" s="266"/>
      <c r="P495" s="266"/>
      <c r="Q495" s="266"/>
      <c r="R495" s="125"/>
      <c r="T495" s="153" t="s">
        <v>5</v>
      </c>
      <c r="U495" s="44" t="s">
        <v>39</v>
      </c>
      <c r="V495" s="154">
        <v>0</v>
      </c>
      <c r="W495" s="154">
        <f>V495*K495</f>
        <v>0</v>
      </c>
      <c r="X495" s="154">
        <v>0</v>
      </c>
      <c r="Y495" s="154">
        <f>X495*K495</f>
        <v>0</v>
      </c>
      <c r="Z495" s="154">
        <v>0</v>
      </c>
      <c r="AA495" s="155">
        <f>Z495*K495</f>
        <v>0</v>
      </c>
      <c r="AR495" s="22" t="s">
        <v>89</v>
      </c>
      <c r="AT495" s="22" t="s">
        <v>181</v>
      </c>
      <c r="AU495" s="22" t="s">
        <v>83</v>
      </c>
      <c r="AY495" s="22" t="s">
        <v>180</v>
      </c>
      <c r="BE495" s="156">
        <f>IF(U495="základní",N495,0)</f>
        <v>0</v>
      </c>
      <c r="BF495" s="156">
        <f>IF(U495="snížená",N495,0)</f>
        <v>0</v>
      </c>
      <c r="BG495" s="156">
        <f>IF(U495="zákl. přenesená",N495,0)</f>
        <v>0</v>
      </c>
      <c r="BH495" s="156">
        <f>IF(U495="sníž. přenesená",N495,0)</f>
        <v>0</v>
      </c>
      <c r="BI495" s="156">
        <f>IF(U495="nulová",N495,0)</f>
        <v>0</v>
      </c>
      <c r="BJ495" s="22" t="s">
        <v>80</v>
      </c>
      <c r="BK495" s="156">
        <f>ROUND(L495*K495,2)</f>
        <v>0</v>
      </c>
      <c r="BL495" s="22" t="s">
        <v>89</v>
      </c>
      <c r="BM495" s="22" t="s">
        <v>790</v>
      </c>
    </row>
    <row r="496" spans="2:65" s="1" customFormat="1" ht="25.5" customHeight="1">
      <c r="B496" s="123"/>
      <c r="C496" s="149" t="s">
        <v>791</v>
      </c>
      <c r="D496" s="149" t="s">
        <v>181</v>
      </c>
      <c r="E496" s="150" t="s">
        <v>792</v>
      </c>
      <c r="F496" s="239" t="s">
        <v>793</v>
      </c>
      <c r="G496" s="239"/>
      <c r="H496" s="239"/>
      <c r="I496" s="239"/>
      <c r="J496" s="151" t="s">
        <v>206</v>
      </c>
      <c r="K496" s="152">
        <v>618.76400000000001</v>
      </c>
      <c r="L496" s="266">
        <v>0</v>
      </c>
      <c r="M496" s="266"/>
      <c r="N496" s="266">
        <f>ROUND(L496*K496,2)</f>
        <v>0</v>
      </c>
      <c r="O496" s="266"/>
      <c r="P496" s="266"/>
      <c r="Q496" s="266"/>
      <c r="R496" s="125"/>
      <c r="T496" s="153" t="s">
        <v>5</v>
      </c>
      <c r="U496" s="44" t="s">
        <v>39</v>
      </c>
      <c r="V496" s="154">
        <v>0</v>
      </c>
      <c r="W496" s="154">
        <f>V496*K496</f>
        <v>0</v>
      </c>
      <c r="X496" s="154">
        <v>0</v>
      </c>
      <c r="Y496" s="154">
        <f>X496*K496</f>
        <v>0</v>
      </c>
      <c r="Z496" s="154">
        <v>0</v>
      </c>
      <c r="AA496" s="155">
        <f>Z496*K496</f>
        <v>0</v>
      </c>
      <c r="AR496" s="22" t="s">
        <v>89</v>
      </c>
      <c r="AT496" s="22" t="s">
        <v>181</v>
      </c>
      <c r="AU496" s="22" t="s">
        <v>83</v>
      </c>
      <c r="AY496" s="22" t="s">
        <v>180</v>
      </c>
      <c r="BE496" s="156">
        <f>IF(U496="základní",N496,0)</f>
        <v>0</v>
      </c>
      <c r="BF496" s="156">
        <f>IF(U496="snížená",N496,0)</f>
        <v>0</v>
      </c>
      <c r="BG496" s="156">
        <f>IF(U496="zákl. přenesená",N496,0)</f>
        <v>0</v>
      </c>
      <c r="BH496" s="156">
        <f>IF(U496="sníž. přenesená",N496,0)</f>
        <v>0</v>
      </c>
      <c r="BI496" s="156">
        <f>IF(U496="nulová",N496,0)</f>
        <v>0</v>
      </c>
      <c r="BJ496" s="22" t="s">
        <v>80</v>
      </c>
      <c r="BK496" s="156">
        <f>ROUND(L496*K496,2)</f>
        <v>0</v>
      </c>
      <c r="BL496" s="22" t="s">
        <v>89</v>
      </c>
      <c r="BM496" s="22" t="s">
        <v>794</v>
      </c>
    </row>
    <row r="497" spans="2:63" s="10" customFormat="1" ht="16.5" customHeight="1">
      <c r="B497" s="157"/>
      <c r="C497" s="158"/>
      <c r="D497" s="158"/>
      <c r="E497" s="159" t="s">
        <v>5</v>
      </c>
      <c r="F497" s="240" t="s">
        <v>439</v>
      </c>
      <c r="G497" s="241"/>
      <c r="H497" s="241"/>
      <c r="I497" s="241"/>
      <c r="J497" s="158"/>
      <c r="K497" s="160">
        <v>404.39</v>
      </c>
      <c r="L497" s="158"/>
      <c r="M497" s="158"/>
      <c r="N497" s="158"/>
      <c r="O497" s="158"/>
      <c r="P497" s="158"/>
      <c r="Q497" s="158"/>
      <c r="R497" s="161"/>
      <c r="T497" s="162"/>
      <c r="U497" s="158"/>
      <c r="V497" s="158"/>
      <c r="W497" s="158"/>
      <c r="X497" s="158"/>
      <c r="Y497" s="158"/>
      <c r="Z497" s="158"/>
      <c r="AA497" s="163"/>
      <c r="AT497" s="164" t="s">
        <v>193</v>
      </c>
      <c r="AU497" s="164" t="s">
        <v>83</v>
      </c>
      <c r="AV497" s="10" t="s">
        <v>83</v>
      </c>
      <c r="AW497" s="10" t="s">
        <v>32</v>
      </c>
      <c r="AX497" s="10" t="s">
        <v>74</v>
      </c>
      <c r="AY497" s="164" t="s">
        <v>180</v>
      </c>
    </row>
    <row r="498" spans="2:63" s="10" customFormat="1" ht="16.5" customHeight="1">
      <c r="B498" s="157"/>
      <c r="C498" s="158"/>
      <c r="D498" s="158"/>
      <c r="E498" s="159" t="s">
        <v>5</v>
      </c>
      <c r="F498" s="235" t="s">
        <v>440</v>
      </c>
      <c r="G498" s="236"/>
      <c r="H498" s="236"/>
      <c r="I498" s="236"/>
      <c r="J498" s="158"/>
      <c r="K498" s="160">
        <v>118.895</v>
      </c>
      <c r="L498" s="158"/>
      <c r="M498" s="158"/>
      <c r="N498" s="158"/>
      <c r="O498" s="158"/>
      <c r="P498" s="158"/>
      <c r="Q498" s="158"/>
      <c r="R498" s="161"/>
      <c r="T498" s="162"/>
      <c r="U498" s="158"/>
      <c r="V498" s="158"/>
      <c r="W498" s="158"/>
      <c r="X498" s="158"/>
      <c r="Y498" s="158"/>
      <c r="Z498" s="158"/>
      <c r="AA498" s="163"/>
      <c r="AT498" s="164" t="s">
        <v>193</v>
      </c>
      <c r="AU498" s="164" t="s">
        <v>83</v>
      </c>
      <c r="AV498" s="10" t="s">
        <v>83</v>
      </c>
      <c r="AW498" s="10" t="s">
        <v>32</v>
      </c>
      <c r="AX498" s="10" t="s">
        <v>74</v>
      </c>
      <c r="AY498" s="164" t="s">
        <v>180</v>
      </c>
    </row>
    <row r="499" spans="2:63" s="10" customFormat="1" ht="16.5" customHeight="1">
      <c r="B499" s="157"/>
      <c r="C499" s="158"/>
      <c r="D499" s="158"/>
      <c r="E499" s="159" t="s">
        <v>5</v>
      </c>
      <c r="F499" s="235" t="s">
        <v>795</v>
      </c>
      <c r="G499" s="236"/>
      <c r="H499" s="236"/>
      <c r="I499" s="236"/>
      <c r="J499" s="158"/>
      <c r="K499" s="160">
        <v>-12.42</v>
      </c>
      <c r="L499" s="158"/>
      <c r="M499" s="158"/>
      <c r="N499" s="158"/>
      <c r="O499" s="158"/>
      <c r="P499" s="158"/>
      <c r="Q499" s="158"/>
      <c r="R499" s="161"/>
      <c r="T499" s="162"/>
      <c r="U499" s="158"/>
      <c r="V499" s="158"/>
      <c r="W499" s="158"/>
      <c r="X499" s="158"/>
      <c r="Y499" s="158"/>
      <c r="Z499" s="158"/>
      <c r="AA499" s="163"/>
      <c r="AT499" s="164" t="s">
        <v>193</v>
      </c>
      <c r="AU499" s="164" t="s">
        <v>83</v>
      </c>
      <c r="AV499" s="10" t="s">
        <v>83</v>
      </c>
      <c r="AW499" s="10" t="s">
        <v>32</v>
      </c>
      <c r="AX499" s="10" t="s">
        <v>74</v>
      </c>
      <c r="AY499" s="164" t="s">
        <v>180</v>
      </c>
    </row>
    <row r="500" spans="2:63" s="10" customFormat="1" ht="16.5" customHeight="1">
      <c r="B500" s="157"/>
      <c r="C500" s="158"/>
      <c r="D500" s="158"/>
      <c r="E500" s="159" t="s">
        <v>5</v>
      </c>
      <c r="F500" s="235" t="s">
        <v>796</v>
      </c>
      <c r="G500" s="236"/>
      <c r="H500" s="236"/>
      <c r="I500" s="236"/>
      <c r="J500" s="158"/>
      <c r="K500" s="160">
        <v>-24.3</v>
      </c>
      <c r="L500" s="158"/>
      <c r="M500" s="158"/>
      <c r="N500" s="158"/>
      <c r="O500" s="158"/>
      <c r="P500" s="158"/>
      <c r="Q500" s="158"/>
      <c r="R500" s="161"/>
      <c r="T500" s="162"/>
      <c r="U500" s="158"/>
      <c r="V500" s="158"/>
      <c r="W500" s="158"/>
      <c r="X500" s="158"/>
      <c r="Y500" s="158"/>
      <c r="Z500" s="158"/>
      <c r="AA500" s="163"/>
      <c r="AT500" s="164" t="s">
        <v>193</v>
      </c>
      <c r="AU500" s="164" t="s">
        <v>83</v>
      </c>
      <c r="AV500" s="10" t="s">
        <v>83</v>
      </c>
      <c r="AW500" s="10" t="s">
        <v>32</v>
      </c>
      <c r="AX500" s="10" t="s">
        <v>74</v>
      </c>
      <c r="AY500" s="164" t="s">
        <v>180</v>
      </c>
    </row>
    <row r="501" spans="2:63" s="10" customFormat="1" ht="16.5" customHeight="1">
      <c r="B501" s="157"/>
      <c r="C501" s="158"/>
      <c r="D501" s="158"/>
      <c r="E501" s="159" t="s">
        <v>5</v>
      </c>
      <c r="F501" s="235" t="s">
        <v>797</v>
      </c>
      <c r="G501" s="236"/>
      <c r="H501" s="236"/>
      <c r="I501" s="236"/>
      <c r="J501" s="158"/>
      <c r="K501" s="160">
        <v>-19.89</v>
      </c>
      <c r="L501" s="158"/>
      <c r="M501" s="158"/>
      <c r="N501" s="158"/>
      <c r="O501" s="158"/>
      <c r="P501" s="158"/>
      <c r="Q501" s="158"/>
      <c r="R501" s="161"/>
      <c r="T501" s="162"/>
      <c r="U501" s="158"/>
      <c r="V501" s="158"/>
      <c r="W501" s="158"/>
      <c r="X501" s="158"/>
      <c r="Y501" s="158"/>
      <c r="Z501" s="158"/>
      <c r="AA501" s="163"/>
      <c r="AT501" s="164" t="s">
        <v>193</v>
      </c>
      <c r="AU501" s="164" t="s">
        <v>83</v>
      </c>
      <c r="AV501" s="10" t="s">
        <v>83</v>
      </c>
      <c r="AW501" s="10" t="s">
        <v>32</v>
      </c>
      <c r="AX501" s="10" t="s">
        <v>74</v>
      </c>
      <c r="AY501" s="164" t="s">
        <v>180</v>
      </c>
    </row>
    <row r="502" spans="2:63" s="10" customFormat="1" ht="16.5" customHeight="1">
      <c r="B502" s="157"/>
      <c r="C502" s="158"/>
      <c r="D502" s="158"/>
      <c r="E502" s="159" t="s">
        <v>5</v>
      </c>
      <c r="F502" s="235" t="s">
        <v>798</v>
      </c>
      <c r="G502" s="236"/>
      <c r="H502" s="236"/>
      <c r="I502" s="236"/>
      <c r="J502" s="158"/>
      <c r="K502" s="160">
        <v>-7.88</v>
      </c>
      <c r="L502" s="158"/>
      <c r="M502" s="158"/>
      <c r="N502" s="158"/>
      <c r="O502" s="158"/>
      <c r="P502" s="158"/>
      <c r="Q502" s="158"/>
      <c r="R502" s="161"/>
      <c r="T502" s="162"/>
      <c r="U502" s="158"/>
      <c r="V502" s="158"/>
      <c r="W502" s="158"/>
      <c r="X502" s="158"/>
      <c r="Y502" s="158"/>
      <c r="Z502" s="158"/>
      <c r="AA502" s="163"/>
      <c r="AT502" s="164" t="s">
        <v>193</v>
      </c>
      <c r="AU502" s="164" t="s">
        <v>83</v>
      </c>
      <c r="AV502" s="10" t="s">
        <v>83</v>
      </c>
      <c r="AW502" s="10" t="s">
        <v>32</v>
      </c>
      <c r="AX502" s="10" t="s">
        <v>74</v>
      </c>
      <c r="AY502" s="164" t="s">
        <v>180</v>
      </c>
    </row>
    <row r="503" spans="2:63" s="10" customFormat="1" ht="16.5" customHeight="1">
      <c r="B503" s="157"/>
      <c r="C503" s="158"/>
      <c r="D503" s="158"/>
      <c r="E503" s="159" t="s">
        <v>5</v>
      </c>
      <c r="F503" s="235" t="s">
        <v>799</v>
      </c>
      <c r="G503" s="236"/>
      <c r="H503" s="236"/>
      <c r="I503" s="236"/>
      <c r="J503" s="158"/>
      <c r="K503" s="160">
        <v>-16.2</v>
      </c>
      <c r="L503" s="158"/>
      <c r="M503" s="158"/>
      <c r="N503" s="158"/>
      <c r="O503" s="158"/>
      <c r="P503" s="158"/>
      <c r="Q503" s="158"/>
      <c r="R503" s="161"/>
      <c r="T503" s="162"/>
      <c r="U503" s="158"/>
      <c r="V503" s="158"/>
      <c r="W503" s="158"/>
      <c r="X503" s="158"/>
      <c r="Y503" s="158"/>
      <c r="Z503" s="158"/>
      <c r="AA503" s="163"/>
      <c r="AT503" s="164" t="s">
        <v>193</v>
      </c>
      <c r="AU503" s="164" t="s">
        <v>83</v>
      </c>
      <c r="AV503" s="10" t="s">
        <v>83</v>
      </c>
      <c r="AW503" s="10" t="s">
        <v>32</v>
      </c>
      <c r="AX503" s="10" t="s">
        <v>74</v>
      </c>
      <c r="AY503" s="164" t="s">
        <v>180</v>
      </c>
    </row>
    <row r="504" spans="2:63" s="10" customFormat="1" ht="16.5" customHeight="1">
      <c r="B504" s="157"/>
      <c r="C504" s="158"/>
      <c r="D504" s="158"/>
      <c r="E504" s="159" t="s">
        <v>5</v>
      </c>
      <c r="F504" s="235" t="s">
        <v>444</v>
      </c>
      <c r="G504" s="236"/>
      <c r="H504" s="236"/>
      <c r="I504" s="236"/>
      <c r="J504" s="158"/>
      <c r="K504" s="160">
        <v>-1.7729999999999999</v>
      </c>
      <c r="L504" s="158"/>
      <c r="M504" s="158"/>
      <c r="N504" s="158"/>
      <c r="O504" s="158"/>
      <c r="P504" s="158"/>
      <c r="Q504" s="158"/>
      <c r="R504" s="161"/>
      <c r="T504" s="162"/>
      <c r="U504" s="158"/>
      <c r="V504" s="158"/>
      <c r="W504" s="158"/>
      <c r="X504" s="158"/>
      <c r="Y504" s="158"/>
      <c r="Z504" s="158"/>
      <c r="AA504" s="163"/>
      <c r="AT504" s="164" t="s">
        <v>193</v>
      </c>
      <c r="AU504" s="164" t="s">
        <v>83</v>
      </c>
      <c r="AV504" s="10" t="s">
        <v>83</v>
      </c>
      <c r="AW504" s="10" t="s">
        <v>32</v>
      </c>
      <c r="AX504" s="10" t="s">
        <v>74</v>
      </c>
      <c r="AY504" s="164" t="s">
        <v>180</v>
      </c>
    </row>
    <row r="505" spans="2:63" s="10" customFormat="1" ht="16.5" customHeight="1">
      <c r="B505" s="157"/>
      <c r="C505" s="158"/>
      <c r="D505" s="158"/>
      <c r="E505" s="159" t="s">
        <v>5</v>
      </c>
      <c r="F505" s="235" t="s">
        <v>443</v>
      </c>
      <c r="G505" s="236"/>
      <c r="H505" s="236"/>
      <c r="I505" s="236"/>
      <c r="J505" s="158"/>
      <c r="K505" s="160">
        <v>-4.5</v>
      </c>
      <c r="L505" s="158"/>
      <c r="M505" s="158"/>
      <c r="N505" s="158"/>
      <c r="O505" s="158"/>
      <c r="P505" s="158"/>
      <c r="Q505" s="158"/>
      <c r="R505" s="161"/>
      <c r="T505" s="162"/>
      <c r="U505" s="158"/>
      <c r="V505" s="158"/>
      <c r="W505" s="158"/>
      <c r="X505" s="158"/>
      <c r="Y505" s="158"/>
      <c r="Z505" s="158"/>
      <c r="AA505" s="163"/>
      <c r="AT505" s="164" t="s">
        <v>193</v>
      </c>
      <c r="AU505" s="164" t="s">
        <v>83</v>
      </c>
      <c r="AV505" s="10" t="s">
        <v>83</v>
      </c>
      <c r="AW505" s="10" t="s">
        <v>32</v>
      </c>
      <c r="AX505" s="10" t="s">
        <v>74</v>
      </c>
      <c r="AY505" s="164" t="s">
        <v>180</v>
      </c>
    </row>
    <row r="506" spans="2:63" s="12" customFormat="1" ht="16.5" customHeight="1">
      <c r="B506" s="173"/>
      <c r="C506" s="174"/>
      <c r="D506" s="174"/>
      <c r="E506" s="175" t="s">
        <v>5</v>
      </c>
      <c r="F506" s="245" t="s">
        <v>800</v>
      </c>
      <c r="G506" s="246"/>
      <c r="H506" s="246"/>
      <c r="I506" s="246"/>
      <c r="J506" s="174"/>
      <c r="K506" s="175" t="s">
        <v>5</v>
      </c>
      <c r="L506" s="174"/>
      <c r="M506" s="174"/>
      <c r="N506" s="174"/>
      <c r="O506" s="174"/>
      <c r="P506" s="174"/>
      <c r="Q506" s="174"/>
      <c r="R506" s="176"/>
      <c r="T506" s="177"/>
      <c r="U506" s="174"/>
      <c r="V506" s="174"/>
      <c r="W506" s="174"/>
      <c r="X506" s="174"/>
      <c r="Y506" s="174"/>
      <c r="Z506" s="174"/>
      <c r="AA506" s="178"/>
      <c r="AT506" s="179" t="s">
        <v>193</v>
      </c>
      <c r="AU506" s="179" t="s">
        <v>83</v>
      </c>
      <c r="AV506" s="12" t="s">
        <v>80</v>
      </c>
      <c r="AW506" s="12" t="s">
        <v>32</v>
      </c>
      <c r="AX506" s="12" t="s">
        <v>74</v>
      </c>
      <c r="AY506" s="179" t="s">
        <v>180</v>
      </c>
    </row>
    <row r="507" spans="2:63" s="10" customFormat="1" ht="16.5" customHeight="1">
      <c r="B507" s="157"/>
      <c r="C507" s="158"/>
      <c r="D507" s="158"/>
      <c r="E507" s="159" t="s">
        <v>5</v>
      </c>
      <c r="F507" s="235" t="s">
        <v>801</v>
      </c>
      <c r="G507" s="236"/>
      <c r="H507" s="236"/>
      <c r="I507" s="236"/>
      <c r="J507" s="158"/>
      <c r="K507" s="160">
        <v>51.95</v>
      </c>
      <c r="L507" s="158"/>
      <c r="M507" s="158"/>
      <c r="N507" s="158"/>
      <c r="O507" s="158"/>
      <c r="P507" s="158"/>
      <c r="Q507" s="158"/>
      <c r="R507" s="161"/>
      <c r="T507" s="162"/>
      <c r="U507" s="158"/>
      <c r="V507" s="158"/>
      <c r="W507" s="158"/>
      <c r="X507" s="158"/>
      <c r="Y507" s="158"/>
      <c r="Z507" s="158"/>
      <c r="AA507" s="163"/>
      <c r="AT507" s="164" t="s">
        <v>193</v>
      </c>
      <c r="AU507" s="164" t="s">
        <v>83</v>
      </c>
      <c r="AV507" s="10" t="s">
        <v>83</v>
      </c>
      <c r="AW507" s="10" t="s">
        <v>32</v>
      </c>
      <c r="AX507" s="10" t="s">
        <v>74</v>
      </c>
      <c r="AY507" s="164" t="s">
        <v>180</v>
      </c>
    </row>
    <row r="508" spans="2:63" s="10" customFormat="1" ht="16.5" customHeight="1">
      <c r="B508" s="157"/>
      <c r="C508" s="158"/>
      <c r="D508" s="158"/>
      <c r="E508" s="159" t="s">
        <v>5</v>
      </c>
      <c r="F508" s="235" t="s">
        <v>802</v>
      </c>
      <c r="G508" s="236"/>
      <c r="H508" s="236"/>
      <c r="I508" s="236"/>
      <c r="J508" s="158"/>
      <c r="K508" s="160">
        <v>21.614000000000001</v>
      </c>
      <c r="L508" s="158"/>
      <c r="M508" s="158"/>
      <c r="N508" s="158"/>
      <c r="O508" s="158"/>
      <c r="P508" s="158"/>
      <c r="Q508" s="158"/>
      <c r="R508" s="161"/>
      <c r="T508" s="162"/>
      <c r="U508" s="158"/>
      <c r="V508" s="158"/>
      <c r="W508" s="158"/>
      <c r="X508" s="158"/>
      <c r="Y508" s="158"/>
      <c r="Z508" s="158"/>
      <c r="AA508" s="163"/>
      <c r="AT508" s="164" t="s">
        <v>193</v>
      </c>
      <c r="AU508" s="164" t="s">
        <v>83</v>
      </c>
      <c r="AV508" s="10" t="s">
        <v>83</v>
      </c>
      <c r="AW508" s="10" t="s">
        <v>32</v>
      </c>
      <c r="AX508" s="10" t="s">
        <v>74</v>
      </c>
      <c r="AY508" s="164" t="s">
        <v>180</v>
      </c>
    </row>
    <row r="509" spans="2:63" s="10" customFormat="1" ht="16.5" customHeight="1">
      <c r="B509" s="157"/>
      <c r="C509" s="158"/>
      <c r="D509" s="158"/>
      <c r="E509" s="159" t="s">
        <v>5</v>
      </c>
      <c r="F509" s="235" t="s">
        <v>803</v>
      </c>
      <c r="G509" s="236"/>
      <c r="H509" s="236"/>
      <c r="I509" s="236"/>
      <c r="J509" s="158"/>
      <c r="K509" s="160">
        <v>81.203999999999994</v>
      </c>
      <c r="L509" s="158"/>
      <c r="M509" s="158"/>
      <c r="N509" s="158"/>
      <c r="O509" s="158"/>
      <c r="P509" s="158"/>
      <c r="Q509" s="158"/>
      <c r="R509" s="161"/>
      <c r="T509" s="162"/>
      <c r="U509" s="158"/>
      <c r="V509" s="158"/>
      <c r="W509" s="158"/>
      <c r="X509" s="158"/>
      <c r="Y509" s="158"/>
      <c r="Z509" s="158"/>
      <c r="AA509" s="163"/>
      <c r="AT509" s="164" t="s">
        <v>193</v>
      </c>
      <c r="AU509" s="164" t="s">
        <v>83</v>
      </c>
      <c r="AV509" s="10" t="s">
        <v>83</v>
      </c>
      <c r="AW509" s="10" t="s">
        <v>32</v>
      </c>
      <c r="AX509" s="10" t="s">
        <v>74</v>
      </c>
      <c r="AY509" s="164" t="s">
        <v>180</v>
      </c>
    </row>
    <row r="510" spans="2:63" s="10" customFormat="1" ht="16.5" customHeight="1">
      <c r="B510" s="157"/>
      <c r="C510" s="158"/>
      <c r="D510" s="158"/>
      <c r="E510" s="159" t="s">
        <v>5</v>
      </c>
      <c r="F510" s="235" t="s">
        <v>804</v>
      </c>
      <c r="G510" s="236"/>
      <c r="H510" s="236"/>
      <c r="I510" s="236"/>
      <c r="J510" s="158"/>
      <c r="K510" s="160">
        <v>27.673999999999999</v>
      </c>
      <c r="L510" s="158"/>
      <c r="M510" s="158"/>
      <c r="N510" s="158"/>
      <c r="O510" s="158"/>
      <c r="P510" s="158"/>
      <c r="Q510" s="158"/>
      <c r="R510" s="161"/>
      <c r="T510" s="162"/>
      <c r="U510" s="158"/>
      <c r="V510" s="158"/>
      <c r="W510" s="158"/>
      <c r="X510" s="158"/>
      <c r="Y510" s="158"/>
      <c r="Z510" s="158"/>
      <c r="AA510" s="163"/>
      <c r="AT510" s="164" t="s">
        <v>193</v>
      </c>
      <c r="AU510" s="164" t="s">
        <v>83</v>
      </c>
      <c r="AV510" s="10" t="s">
        <v>83</v>
      </c>
      <c r="AW510" s="10" t="s">
        <v>32</v>
      </c>
      <c r="AX510" s="10" t="s">
        <v>74</v>
      </c>
      <c r="AY510" s="164" t="s">
        <v>180</v>
      </c>
    </row>
    <row r="511" spans="2:63" s="11" customFormat="1" ht="16.5" customHeight="1">
      <c r="B511" s="165"/>
      <c r="C511" s="166"/>
      <c r="D511" s="166"/>
      <c r="E511" s="167" t="s">
        <v>5</v>
      </c>
      <c r="F511" s="237" t="s">
        <v>214</v>
      </c>
      <c r="G511" s="238"/>
      <c r="H511" s="238"/>
      <c r="I511" s="238"/>
      <c r="J511" s="166"/>
      <c r="K511" s="168">
        <v>618.76400000000001</v>
      </c>
      <c r="L511" s="166"/>
      <c r="M511" s="166"/>
      <c r="N511" s="166"/>
      <c r="O511" s="166"/>
      <c r="P511" s="166"/>
      <c r="Q511" s="166"/>
      <c r="R511" s="169"/>
      <c r="T511" s="170"/>
      <c r="U511" s="166"/>
      <c r="V511" s="166"/>
      <c r="W511" s="166"/>
      <c r="X511" s="166"/>
      <c r="Y511" s="166"/>
      <c r="Z511" s="166"/>
      <c r="AA511" s="171"/>
      <c r="AT511" s="172" t="s">
        <v>193</v>
      </c>
      <c r="AU511" s="172" t="s">
        <v>83</v>
      </c>
      <c r="AV511" s="11" t="s">
        <v>89</v>
      </c>
      <c r="AW511" s="11" t="s">
        <v>32</v>
      </c>
      <c r="AX511" s="11" t="s">
        <v>80</v>
      </c>
      <c r="AY511" s="172" t="s">
        <v>180</v>
      </c>
    </row>
    <row r="512" spans="2:63" s="9" customFormat="1" ht="29.85" customHeight="1">
      <c r="B512" s="138"/>
      <c r="C512" s="139"/>
      <c r="D512" s="148" t="s">
        <v>145</v>
      </c>
      <c r="E512" s="148"/>
      <c r="F512" s="148"/>
      <c r="G512" s="148"/>
      <c r="H512" s="148"/>
      <c r="I512" s="148"/>
      <c r="J512" s="148"/>
      <c r="K512" s="148"/>
      <c r="L512" s="148"/>
      <c r="M512" s="148"/>
      <c r="N512" s="279">
        <f>BK512</f>
        <v>0</v>
      </c>
      <c r="O512" s="280"/>
      <c r="P512" s="280"/>
      <c r="Q512" s="280"/>
      <c r="R512" s="141"/>
      <c r="T512" s="142"/>
      <c r="U512" s="139"/>
      <c r="V512" s="139"/>
      <c r="W512" s="143">
        <f>SUM(W513:W517)</f>
        <v>0</v>
      </c>
      <c r="X512" s="139"/>
      <c r="Y512" s="143">
        <f>SUM(Y513:Y517)</f>
        <v>0</v>
      </c>
      <c r="Z512" s="139"/>
      <c r="AA512" s="144">
        <f>SUM(AA513:AA517)</f>
        <v>0</v>
      </c>
      <c r="AR512" s="145" t="s">
        <v>80</v>
      </c>
      <c r="AT512" s="146" t="s">
        <v>73</v>
      </c>
      <c r="AU512" s="146" t="s">
        <v>80</v>
      </c>
      <c r="AY512" s="145" t="s">
        <v>180</v>
      </c>
      <c r="BK512" s="147">
        <f>SUM(BK513:BK517)</f>
        <v>0</v>
      </c>
    </row>
    <row r="513" spans="2:65" s="1" customFormat="1" ht="38.25" customHeight="1">
      <c r="B513" s="123"/>
      <c r="C513" s="149" t="s">
        <v>805</v>
      </c>
      <c r="D513" s="149" t="s">
        <v>181</v>
      </c>
      <c r="E513" s="150" t="s">
        <v>806</v>
      </c>
      <c r="F513" s="239" t="s">
        <v>807</v>
      </c>
      <c r="G513" s="239"/>
      <c r="H513" s="239"/>
      <c r="I513" s="239"/>
      <c r="J513" s="151" t="s">
        <v>200</v>
      </c>
      <c r="K513" s="152">
        <v>112.054</v>
      </c>
      <c r="L513" s="266">
        <v>0</v>
      </c>
      <c r="M513" s="266"/>
      <c r="N513" s="266">
        <f>ROUND(L513*K513,2)</f>
        <v>0</v>
      </c>
      <c r="O513" s="266"/>
      <c r="P513" s="266"/>
      <c r="Q513" s="266"/>
      <c r="R513" s="125"/>
      <c r="T513" s="153" t="s">
        <v>5</v>
      </c>
      <c r="U513" s="44" t="s">
        <v>39</v>
      </c>
      <c r="V513" s="154">
        <v>0</v>
      </c>
      <c r="W513" s="154">
        <f>V513*K513</f>
        <v>0</v>
      </c>
      <c r="X513" s="154">
        <v>0</v>
      </c>
      <c r="Y513" s="154">
        <f>X513*K513</f>
        <v>0</v>
      </c>
      <c r="Z513" s="154">
        <v>0</v>
      </c>
      <c r="AA513" s="155">
        <f>Z513*K513</f>
        <v>0</v>
      </c>
      <c r="AR513" s="22" t="s">
        <v>89</v>
      </c>
      <c r="AT513" s="22" t="s">
        <v>181</v>
      </c>
      <c r="AU513" s="22" t="s">
        <v>83</v>
      </c>
      <c r="AY513" s="22" t="s">
        <v>180</v>
      </c>
      <c r="BE513" s="156">
        <f>IF(U513="základní",N513,0)</f>
        <v>0</v>
      </c>
      <c r="BF513" s="156">
        <f>IF(U513="snížená",N513,0)</f>
        <v>0</v>
      </c>
      <c r="BG513" s="156">
        <f>IF(U513="zákl. přenesená",N513,0)</f>
        <v>0</v>
      </c>
      <c r="BH513" s="156">
        <f>IF(U513="sníž. přenesená",N513,0)</f>
        <v>0</v>
      </c>
      <c r="BI513" s="156">
        <f>IF(U513="nulová",N513,0)</f>
        <v>0</v>
      </c>
      <c r="BJ513" s="22" t="s">
        <v>80</v>
      </c>
      <c r="BK513" s="156">
        <f>ROUND(L513*K513,2)</f>
        <v>0</v>
      </c>
      <c r="BL513" s="22" t="s">
        <v>89</v>
      </c>
      <c r="BM513" s="22" t="s">
        <v>808</v>
      </c>
    </row>
    <row r="514" spans="2:65" s="1" customFormat="1" ht="38.25" customHeight="1">
      <c r="B514" s="123"/>
      <c r="C514" s="149" t="s">
        <v>809</v>
      </c>
      <c r="D514" s="149" t="s">
        <v>181</v>
      </c>
      <c r="E514" s="150" t="s">
        <v>810</v>
      </c>
      <c r="F514" s="239" t="s">
        <v>811</v>
      </c>
      <c r="G514" s="239"/>
      <c r="H514" s="239"/>
      <c r="I514" s="239"/>
      <c r="J514" s="151" t="s">
        <v>200</v>
      </c>
      <c r="K514" s="152">
        <v>112.054</v>
      </c>
      <c r="L514" s="266">
        <v>0</v>
      </c>
      <c r="M514" s="266"/>
      <c r="N514" s="266">
        <f>ROUND(L514*K514,2)</f>
        <v>0</v>
      </c>
      <c r="O514" s="266"/>
      <c r="P514" s="266"/>
      <c r="Q514" s="266"/>
      <c r="R514" s="125"/>
      <c r="T514" s="153" t="s">
        <v>5</v>
      </c>
      <c r="U514" s="44" t="s">
        <v>39</v>
      </c>
      <c r="V514" s="154">
        <v>0</v>
      </c>
      <c r="W514" s="154">
        <f>V514*K514</f>
        <v>0</v>
      </c>
      <c r="X514" s="154">
        <v>0</v>
      </c>
      <c r="Y514" s="154">
        <f>X514*K514</f>
        <v>0</v>
      </c>
      <c r="Z514" s="154">
        <v>0</v>
      </c>
      <c r="AA514" s="155">
        <f>Z514*K514</f>
        <v>0</v>
      </c>
      <c r="AR514" s="22" t="s">
        <v>89</v>
      </c>
      <c r="AT514" s="22" t="s">
        <v>181</v>
      </c>
      <c r="AU514" s="22" t="s">
        <v>83</v>
      </c>
      <c r="AY514" s="22" t="s">
        <v>180</v>
      </c>
      <c r="BE514" s="156">
        <f>IF(U514="základní",N514,0)</f>
        <v>0</v>
      </c>
      <c r="BF514" s="156">
        <f>IF(U514="snížená",N514,0)</f>
        <v>0</v>
      </c>
      <c r="BG514" s="156">
        <f>IF(U514="zákl. přenesená",N514,0)</f>
        <v>0</v>
      </c>
      <c r="BH514" s="156">
        <f>IF(U514="sníž. přenesená",N514,0)</f>
        <v>0</v>
      </c>
      <c r="BI514" s="156">
        <f>IF(U514="nulová",N514,0)</f>
        <v>0</v>
      </c>
      <c r="BJ514" s="22" t="s">
        <v>80</v>
      </c>
      <c r="BK514" s="156">
        <f>ROUND(L514*K514,2)</f>
        <v>0</v>
      </c>
      <c r="BL514" s="22" t="s">
        <v>89</v>
      </c>
      <c r="BM514" s="22" t="s">
        <v>812</v>
      </c>
    </row>
    <row r="515" spans="2:65" s="1" customFormat="1" ht="25.5" customHeight="1">
      <c r="B515" s="123"/>
      <c r="C515" s="149" t="s">
        <v>813</v>
      </c>
      <c r="D515" s="149" t="s">
        <v>181</v>
      </c>
      <c r="E515" s="150" t="s">
        <v>814</v>
      </c>
      <c r="F515" s="239" t="s">
        <v>815</v>
      </c>
      <c r="G515" s="239"/>
      <c r="H515" s="239"/>
      <c r="I515" s="239"/>
      <c r="J515" s="151" t="s">
        <v>200</v>
      </c>
      <c r="K515" s="152">
        <v>1568.7560000000001</v>
      </c>
      <c r="L515" s="266">
        <v>0</v>
      </c>
      <c r="M515" s="266"/>
      <c r="N515" s="266">
        <f>ROUND(L515*K515,2)</f>
        <v>0</v>
      </c>
      <c r="O515" s="266"/>
      <c r="P515" s="266"/>
      <c r="Q515" s="266"/>
      <c r="R515" s="125"/>
      <c r="T515" s="153" t="s">
        <v>5</v>
      </c>
      <c r="U515" s="44" t="s">
        <v>39</v>
      </c>
      <c r="V515" s="154">
        <v>0</v>
      </c>
      <c r="W515" s="154">
        <f>V515*K515</f>
        <v>0</v>
      </c>
      <c r="X515" s="154">
        <v>0</v>
      </c>
      <c r="Y515" s="154">
        <f>X515*K515</f>
        <v>0</v>
      </c>
      <c r="Z515" s="154">
        <v>0</v>
      </c>
      <c r="AA515" s="155">
        <f>Z515*K515</f>
        <v>0</v>
      </c>
      <c r="AR515" s="22" t="s">
        <v>89</v>
      </c>
      <c r="AT515" s="22" t="s">
        <v>181</v>
      </c>
      <c r="AU515" s="22" t="s">
        <v>83</v>
      </c>
      <c r="AY515" s="22" t="s">
        <v>180</v>
      </c>
      <c r="BE515" s="156">
        <f>IF(U515="základní",N515,0)</f>
        <v>0</v>
      </c>
      <c r="BF515" s="156">
        <f>IF(U515="snížená",N515,0)</f>
        <v>0</v>
      </c>
      <c r="BG515" s="156">
        <f>IF(U515="zákl. přenesená",N515,0)</f>
        <v>0</v>
      </c>
      <c r="BH515" s="156">
        <f>IF(U515="sníž. přenesená",N515,0)</f>
        <v>0</v>
      </c>
      <c r="BI515" s="156">
        <f>IF(U515="nulová",N515,0)</f>
        <v>0</v>
      </c>
      <c r="BJ515" s="22" t="s">
        <v>80</v>
      </c>
      <c r="BK515" s="156">
        <f>ROUND(L515*K515,2)</f>
        <v>0</v>
      </c>
      <c r="BL515" s="22" t="s">
        <v>89</v>
      </c>
      <c r="BM515" s="22" t="s">
        <v>816</v>
      </c>
    </row>
    <row r="516" spans="2:65" s="10" customFormat="1" ht="16.5" customHeight="1">
      <c r="B516" s="157"/>
      <c r="C516" s="158"/>
      <c r="D516" s="158"/>
      <c r="E516" s="159" t="s">
        <v>5</v>
      </c>
      <c r="F516" s="240" t="s">
        <v>817</v>
      </c>
      <c r="G516" s="241"/>
      <c r="H516" s="241"/>
      <c r="I516" s="241"/>
      <c r="J516" s="158"/>
      <c r="K516" s="160">
        <v>1568.7560000000001</v>
      </c>
      <c r="L516" s="158"/>
      <c r="M516" s="158"/>
      <c r="N516" s="158"/>
      <c r="O516" s="158"/>
      <c r="P516" s="158"/>
      <c r="Q516" s="158"/>
      <c r="R516" s="161"/>
      <c r="T516" s="162"/>
      <c r="U516" s="158"/>
      <c r="V516" s="158"/>
      <c r="W516" s="158"/>
      <c r="X516" s="158"/>
      <c r="Y516" s="158"/>
      <c r="Z516" s="158"/>
      <c r="AA516" s="163"/>
      <c r="AT516" s="164" t="s">
        <v>193</v>
      </c>
      <c r="AU516" s="164" t="s">
        <v>83</v>
      </c>
      <c r="AV516" s="10" t="s">
        <v>83</v>
      </c>
      <c r="AW516" s="10" t="s">
        <v>32</v>
      </c>
      <c r="AX516" s="10" t="s">
        <v>80</v>
      </c>
      <c r="AY516" s="164" t="s">
        <v>180</v>
      </c>
    </row>
    <row r="517" spans="2:65" s="1" customFormat="1" ht="25.5" customHeight="1">
      <c r="B517" s="123"/>
      <c r="C517" s="149" t="s">
        <v>818</v>
      </c>
      <c r="D517" s="149" t="s">
        <v>181</v>
      </c>
      <c r="E517" s="150" t="s">
        <v>819</v>
      </c>
      <c r="F517" s="239" t="s">
        <v>820</v>
      </c>
      <c r="G517" s="239"/>
      <c r="H517" s="239"/>
      <c r="I517" s="239"/>
      <c r="J517" s="151" t="s">
        <v>200</v>
      </c>
      <c r="K517" s="152">
        <v>112.054</v>
      </c>
      <c r="L517" s="266">
        <v>0</v>
      </c>
      <c r="M517" s="266"/>
      <c r="N517" s="266">
        <f>ROUND(L517*K517,2)</f>
        <v>0</v>
      </c>
      <c r="O517" s="266"/>
      <c r="P517" s="266"/>
      <c r="Q517" s="266"/>
      <c r="R517" s="125"/>
      <c r="T517" s="153" t="s">
        <v>5</v>
      </c>
      <c r="U517" s="44" t="s">
        <v>39</v>
      </c>
      <c r="V517" s="154">
        <v>0</v>
      </c>
      <c r="W517" s="154">
        <f>V517*K517</f>
        <v>0</v>
      </c>
      <c r="X517" s="154">
        <v>0</v>
      </c>
      <c r="Y517" s="154">
        <f>X517*K517</f>
        <v>0</v>
      </c>
      <c r="Z517" s="154">
        <v>0</v>
      </c>
      <c r="AA517" s="155">
        <f>Z517*K517</f>
        <v>0</v>
      </c>
      <c r="AR517" s="22" t="s">
        <v>89</v>
      </c>
      <c r="AT517" s="22" t="s">
        <v>181</v>
      </c>
      <c r="AU517" s="22" t="s">
        <v>83</v>
      </c>
      <c r="AY517" s="22" t="s">
        <v>180</v>
      </c>
      <c r="BE517" s="156">
        <f>IF(U517="základní",N517,0)</f>
        <v>0</v>
      </c>
      <c r="BF517" s="156">
        <f>IF(U517="snížená",N517,0)</f>
        <v>0</v>
      </c>
      <c r="BG517" s="156">
        <f>IF(U517="zákl. přenesená",N517,0)</f>
        <v>0</v>
      </c>
      <c r="BH517" s="156">
        <f>IF(U517="sníž. přenesená",N517,0)</f>
        <v>0</v>
      </c>
      <c r="BI517" s="156">
        <f>IF(U517="nulová",N517,0)</f>
        <v>0</v>
      </c>
      <c r="BJ517" s="22" t="s">
        <v>80</v>
      </c>
      <c r="BK517" s="156">
        <f>ROUND(L517*K517,2)</f>
        <v>0</v>
      </c>
      <c r="BL517" s="22" t="s">
        <v>89</v>
      </c>
      <c r="BM517" s="22" t="s">
        <v>821</v>
      </c>
    </row>
    <row r="518" spans="2:65" s="9" customFormat="1" ht="29.85" customHeight="1">
      <c r="B518" s="138"/>
      <c r="C518" s="139"/>
      <c r="D518" s="148" t="s">
        <v>146</v>
      </c>
      <c r="E518" s="148"/>
      <c r="F518" s="148"/>
      <c r="G518" s="148"/>
      <c r="H518" s="148"/>
      <c r="I518" s="148"/>
      <c r="J518" s="148"/>
      <c r="K518" s="148"/>
      <c r="L518" s="148"/>
      <c r="M518" s="148"/>
      <c r="N518" s="269">
        <f>BK518</f>
        <v>0</v>
      </c>
      <c r="O518" s="270"/>
      <c r="P518" s="270"/>
      <c r="Q518" s="270"/>
      <c r="R518" s="141"/>
      <c r="T518" s="142"/>
      <c r="U518" s="139"/>
      <c r="V518" s="139"/>
      <c r="W518" s="143">
        <f>W519</f>
        <v>0</v>
      </c>
      <c r="X518" s="139"/>
      <c r="Y518" s="143">
        <f>Y519</f>
        <v>0</v>
      </c>
      <c r="Z518" s="139"/>
      <c r="AA518" s="144">
        <f>AA519</f>
        <v>0</v>
      </c>
      <c r="AR518" s="145" t="s">
        <v>80</v>
      </c>
      <c r="AT518" s="146" t="s">
        <v>73</v>
      </c>
      <c r="AU518" s="146" t="s">
        <v>80</v>
      </c>
      <c r="AY518" s="145" t="s">
        <v>180</v>
      </c>
      <c r="BK518" s="147">
        <f>BK519</f>
        <v>0</v>
      </c>
    </row>
    <row r="519" spans="2:65" s="1" customFormat="1" ht="25.5" customHeight="1">
      <c r="B519" s="123"/>
      <c r="C519" s="149" t="s">
        <v>822</v>
      </c>
      <c r="D519" s="149" t="s">
        <v>181</v>
      </c>
      <c r="E519" s="150" t="s">
        <v>823</v>
      </c>
      <c r="F519" s="239" t="s">
        <v>824</v>
      </c>
      <c r="G519" s="239"/>
      <c r="H519" s="239"/>
      <c r="I519" s="239"/>
      <c r="J519" s="151" t="s">
        <v>200</v>
      </c>
      <c r="K519" s="152">
        <v>83.204999999999998</v>
      </c>
      <c r="L519" s="266">
        <v>0</v>
      </c>
      <c r="M519" s="266"/>
      <c r="N519" s="266">
        <f>ROUND(L519*K519,2)</f>
        <v>0</v>
      </c>
      <c r="O519" s="266"/>
      <c r="P519" s="266"/>
      <c r="Q519" s="266"/>
      <c r="R519" s="125"/>
      <c r="T519" s="153" t="s">
        <v>5</v>
      </c>
      <c r="U519" s="44" t="s">
        <v>39</v>
      </c>
      <c r="V519" s="154">
        <v>0</v>
      </c>
      <c r="W519" s="154">
        <f>V519*K519</f>
        <v>0</v>
      </c>
      <c r="X519" s="154">
        <v>0</v>
      </c>
      <c r="Y519" s="154">
        <f>X519*K519</f>
        <v>0</v>
      </c>
      <c r="Z519" s="154">
        <v>0</v>
      </c>
      <c r="AA519" s="155">
        <f>Z519*K519</f>
        <v>0</v>
      </c>
      <c r="AR519" s="22" t="s">
        <v>89</v>
      </c>
      <c r="AT519" s="22" t="s">
        <v>181</v>
      </c>
      <c r="AU519" s="22" t="s">
        <v>83</v>
      </c>
      <c r="AY519" s="22" t="s">
        <v>180</v>
      </c>
      <c r="BE519" s="156">
        <f>IF(U519="základní",N519,0)</f>
        <v>0</v>
      </c>
      <c r="BF519" s="156">
        <f>IF(U519="snížená",N519,0)</f>
        <v>0</v>
      </c>
      <c r="BG519" s="156">
        <f>IF(U519="zákl. přenesená",N519,0)</f>
        <v>0</v>
      </c>
      <c r="BH519" s="156">
        <f>IF(U519="sníž. přenesená",N519,0)</f>
        <v>0</v>
      </c>
      <c r="BI519" s="156">
        <f>IF(U519="nulová",N519,0)</f>
        <v>0</v>
      </c>
      <c r="BJ519" s="22" t="s">
        <v>80</v>
      </c>
      <c r="BK519" s="156">
        <f>ROUND(L519*K519,2)</f>
        <v>0</v>
      </c>
      <c r="BL519" s="22" t="s">
        <v>89</v>
      </c>
      <c r="BM519" s="22" t="s">
        <v>825</v>
      </c>
    </row>
    <row r="520" spans="2:65" s="9" customFormat="1" ht="37.35" customHeight="1">
      <c r="B520" s="138"/>
      <c r="C520" s="139"/>
      <c r="D520" s="140" t="s">
        <v>147</v>
      </c>
      <c r="E520" s="140"/>
      <c r="F520" s="140"/>
      <c r="G520" s="140"/>
      <c r="H520" s="140"/>
      <c r="I520" s="140"/>
      <c r="J520" s="140"/>
      <c r="K520" s="140"/>
      <c r="L520" s="140"/>
      <c r="M520" s="140"/>
      <c r="N520" s="281">
        <f>BK520</f>
        <v>0</v>
      </c>
      <c r="O520" s="282"/>
      <c r="P520" s="282"/>
      <c r="Q520" s="282"/>
      <c r="R520" s="141"/>
      <c r="T520" s="142"/>
      <c r="U520" s="139"/>
      <c r="V520" s="139"/>
      <c r="W520" s="143">
        <f>W521+W540+W562+W570+W591+W612+W628+W633+W654+W676+W708+W716+W735</f>
        <v>0</v>
      </c>
      <c r="X520" s="139"/>
      <c r="Y520" s="143">
        <f>Y521+Y540+Y562+Y570+Y591+Y612+Y628+Y633+Y654+Y676+Y708+Y716+Y735</f>
        <v>0</v>
      </c>
      <c r="Z520" s="139"/>
      <c r="AA520" s="144">
        <f>AA521+AA540+AA562+AA570+AA591+AA612+AA628+AA633+AA654+AA676+AA708+AA716+AA735</f>
        <v>0</v>
      </c>
      <c r="AR520" s="145" t="s">
        <v>83</v>
      </c>
      <c r="AT520" s="146" t="s">
        <v>73</v>
      </c>
      <c r="AU520" s="146" t="s">
        <v>74</v>
      </c>
      <c r="AY520" s="145" t="s">
        <v>180</v>
      </c>
      <c r="BK520" s="147">
        <f>BK521+BK540+BK562+BK570+BK591+BK612+BK628+BK633+BK654+BK676+BK708+BK716+BK735</f>
        <v>0</v>
      </c>
    </row>
    <row r="521" spans="2:65" s="9" customFormat="1" ht="19.899999999999999" customHeight="1">
      <c r="B521" s="138"/>
      <c r="C521" s="139"/>
      <c r="D521" s="148" t="s">
        <v>148</v>
      </c>
      <c r="E521" s="148"/>
      <c r="F521" s="148"/>
      <c r="G521" s="148"/>
      <c r="H521" s="148"/>
      <c r="I521" s="148"/>
      <c r="J521" s="148"/>
      <c r="K521" s="148"/>
      <c r="L521" s="148"/>
      <c r="M521" s="148"/>
      <c r="N521" s="279">
        <f>BK521</f>
        <v>0</v>
      </c>
      <c r="O521" s="280"/>
      <c r="P521" s="280"/>
      <c r="Q521" s="280"/>
      <c r="R521" s="141"/>
      <c r="T521" s="142"/>
      <c r="U521" s="139"/>
      <c r="V521" s="139"/>
      <c r="W521" s="143">
        <f>SUM(W522:W539)</f>
        <v>0</v>
      </c>
      <c r="X521" s="139"/>
      <c r="Y521" s="143">
        <f>SUM(Y522:Y539)</f>
        <v>0</v>
      </c>
      <c r="Z521" s="139"/>
      <c r="AA521" s="144">
        <f>SUM(AA522:AA539)</f>
        <v>0</v>
      </c>
      <c r="AR521" s="145" t="s">
        <v>83</v>
      </c>
      <c r="AT521" s="146" t="s">
        <v>73</v>
      </c>
      <c r="AU521" s="146" t="s">
        <v>80</v>
      </c>
      <c r="AY521" s="145" t="s">
        <v>180</v>
      </c>
      <c r="BK521" s="147">
        <f>SUM(BK522:BK539)</f>
        <v>0</v>
      </c>
    </row>
    <row r="522" spans="2:65" s="1" customFormat="1" ht="25.5" customHeight="1">
      <c r="B522" s="123"/>
      <c r="C522" s="149" t="s">
        <v>826</v>
      </c>
      <c r="D522" s="149" t="s">
        <v>181</v>
      </c>
      <c r="E522" s="150" t="s">
        <v>827</v>
      </c>
      <c r="F522" s="239" t="s">
        <v>828</v>
      </c>
      <c r="G522" s="239"/>
      <c r="H522" s="239"/>
      <c r="I522" s="239"/>
      <c r="J522" s="151" t="s">
        <v>433</v>
      </c>
      <c r="K522" s="152">
        <v>22</v>
      </c>
      <c r="L522" s="266">
        <v>0</v>
      </c>
      <c r="M522" s="266"/>
      <c r="N522" s="266">
        <f>ROUND(L522*K522,2)</f>
        <v>0</v>
      </c>
      <c r="O522" s="266"/>
      <c r="P522" s="266"/>
      <c r="Q522" s="266"/>
      <c r="R522" s="125"/>
      <c r="T522" s="153" t="s">
        <v>5</v>
      </c>
      <c r="U522" s="44" t="s">
        <v>39</v>
      </c>
      <c r="V522" s="154">
        <v>0</v>
      </c>
      <c r="W522" s="154">
        <f>V522*K522</f>
        <v>0</v>
      </c>
      <c r="X522" s="154">
        <v>0</v>
      </c>
      <c r="Y522" s="154">
        <f>X522*K522</f>
        <v>0</v>
      </c>
      <c r="Z522" s="154">
        <v>0</v>
      </c>
      <c r="AA522" s="155">
        <f>Z522*K522</f>
        <v>0</v>
      </c>
      <c r="AR522" s="22" t="s">
        <v>278</v>
      </c>
      <c r="AT522" s="22" t="s">
        <v>181</v>
      </c>
      <c r="AU522" s="22" t="s">
        <v>83</v>
      </c>
      <c r="AY522" s="22" t="s">
        <v>180</v>
      </c>
      <c r="BE522" s="156">
        <f>IF(U522="základní",N522,0)</f>
        <v>0</v>
      </c>
      <c r="BF522" s="156">
        <f>IF(U522="snížená",N522,0)</f>
        <v>0</v>
      </c>
      <c r="BG522" s="156">
        <f>IF(U522="zákl. přenesená",N522,0)</f>
        <v>0</v>
      </c>
      <c r="BH522" s="156">
        <f>IF(U522="sníž. přenesená",N522,0)</f>
        <v>0</v>
      </c>
      <c r="BI522" s="156">
        <f>IF(U522="nulová",N522,0)</f>
        <v>0</v>
      </c>
      <c r="BJ522" s="22" t="s">
        <v>80</v>
      </c>
      <c r="BK522" s="156">
        <f>ROUND(L522*K522,2)</f>
        <v>0</v>
      </c>
      <c r="BL522" s="22" t="s">
        <v>278</v>
      </c>
      <c r="BM522" s="22" t="s">
        <v>829</v>
      </c>
    </row>
    <row r="523" spans="2:65" s="1" customFormat="1" ht="25.5" customHeight="1">
      <c r="B523" s="123"/>
      <c r="C523" s="149" t="s">
        <v>830</v>
      </c>
      <c r="D523" s="149" t="s">
        <v>181</v>
      </c>
      <c r="E523" s="150" t="s">
        <v>831</v>
      </c>
      <c r="F523" s="239" t="s">
        <v>832</v>
      </c>
      <c r="G523" s="239"/>
      <c r="H523" s="239"/>
      <c r="I523" s="239"/>
      <c r="J523" s="151" t="s">
        <v>206</v>
      </c>
      <c r="K523" s="152">
        <v>214.88</v>
      </c>
      <c r="L523" s="266">
        <v>0</v>
      </c>
      <c r="M523" s="266"/>
      <c r="N523" s="266">
        <f>ROUND(L523*K523,2)</f>
        <v>0</v>
      </c>
      <c r="O523" s="266"/>
      <c r="P523" s="266"/>
      <c r="Q523" s="266"/>
      <c r="R523" s="125"/>
      <c r="T523" s="153" t="s">
        <v>5</v>
      </c>
      <c r="U523" s="44" t="s">
        <v>39</v>
      </c>
      <c r="V523" s="154">
        <v>0</v>
      </c>
      <c r="W523" s="154">
        <f>V523*K523</f>
        <v>0</v>
      </c>
      <c r="X523" s="154">
        <v>0</v>
      </c>
      <c r="Y523" s="154">
        <f>X523*K523</f>
        <v>0</v>
      </c>
      <c r="Z523" s="154">
        <v>0</v>
      </c>
      <c r="AA523" s="155">
        <f>Z523*K523</f>
        <v>0</v>
      </c>
      <c r="AR523" s="22" t="s">
        <v>278</v>
      </c>
      <c r="AT523" s="22" t="s">
        <v>181</v>
      </c>
      <c r="AU523" s="22" t="s">
        <v>83</v>
      </c>
      <c r="AY523" s="22" t="s">
        <v>180</v>
      </c>
      <c r="BE523" s="156">
        <f>IF(U523="základní",N523,0)</f>
        <v>0</v>
      </c>
      <c r="BF523" s="156">
        <f>IF(U523="snížená",N523,0)</f>
        <v>0</v>
      </c>
      <c r="BG523" s="156">
        <f>IF(U523="zákl. přenesená",N523,0)</f>
        <v>0</v>
      </c>
      <c r="BH523" s="156">
        <f>IF(U523="sníž. přenesená",N523,0)</f>
        <v>0</v>
      </c>
      <c r="BI523" s="156">
        <f>IF(U523="nulová",N523,0)</f>
        <v>0</v>
      </c>
      <c r="BJ523" s="22" t="s">
        <v>80</v>
      </c>
      <c r="BK523" s="156">
        <f>ROUND(L523*K523,2)</f>
        <v>0</v>
      </c>
      <c r="BL523" s="22" t="s">
        <v>278</v>
      </c>
      <c r="BM523" s="22" t="s">
        <v>833</v>
      </c>
    </row>
    <row r="524" spans="2:65" s="10" customFormat="1" ht="16.5" customHeight="1">
      <c r="B524" s="157"/>
      <c r="C524" s="158"/>
      <c r="D524" s="158"/>
      <c r="E524" s="159" t="s">
        <v>5</v>
      </c>
      <c r="F524" s="240" t="s">
        <v>456</v>
      </c>
      <c r="G524" s="241"/>
      <c r="H524" s="241"/>
      <c r="I524" s="241"/>
      <c r="J524" s="158"/>
      <c r="K524" s="160">
        <v>103.88</v>
      </c>
      <c r="L524" s="158"/>
      <c r="M524" s="158"/>
      <c r="N524" s="158"/>
      <c r="O524" s="158"/>
      <c r="P524" s="158"/>
      <c r="Q524" s="158"/>
      <c r="R524" s="161"/>
      <c r="T524" s="162"/>
      <c r="U524" s="158"/>
      <c r="V524" s="158"/>
      <c r="W524" s="158"/>
      <c r="X524" s="158"/>
      <c r="Y524" s="158"/>
      <c r="Z524" s="158"/>
      <c r="AA524" s="163"/>
      <c r="AT524" s="164" t="s">
        <v>193</v>
      </c>
      <c r="AU524" s="164" t="s">
        <v>83</v>
      </c>
      <c r="AV524" s="10" t="s">
        <v>83</v>
      </c>
      <c r="AW524" s="10" t="s">
        <v>32</v>
      </c>
      <c r="AX524" s="10" t="s">
        <v>74</v>
      </c>
      <c r="AY524" s="164" t="s">
        <v>180</v>
      </c>
    </row>
    <row r="525" spans="2:65" s="12" customFormat="1" ht="16.5" customHeight="1">
      <c r="B525" s="173"/>
      <c r="C525" s="174"/>
      <c r="D525" s="174"/>
      <c r="E525" s="175" t="s">
        <v>5</v>
      </c>
      <c r="F525" s="245" t="s">
        <v>834</v>
      </c>
      <c r="G525" s="246"/>
      <c r="H525" s="246"/>
      <c r="I525" s="246"/>
      <c r="J525" s="174"/>
      <c r="K525" s="175" t="s">
        <v>5</v>
      </c>
      <c r="L525" s="174"/>
      <c r="M525" s="174"/>
      <c r="N525" s="174"/>
      <c r="O525" s="174"/>
      <c r="P525" s="174"/>
      <c r="Q525" s="174"/>
      <c r="R525" s="176"/>
      <c r="T525" s="177"/>
      <c r="U525" s="174"/>
      <c r="V525" s="174"/>
      <c r="W525" s="174"/>
      <c r="X525" s="174"/>
      <c r="Y525" s="174"/>
      <c r="Z525" s="174"/>
      <c r="AA525" s="178"/>
      <c r="AT525" s="179" t="s">
        <v>193</v>
      </c>
      <c r="AU525" s="179" t="s">
        <v>83</v>
      </c>
      <c r="AV525" s="12" t="s">
        <v>80</v>
      </c>
      <c r="AW525" s="12" t="s">
        <v>32</v>
      </c>
      <c r="AX525" s="12" t="s">
        <v>74</v>
      </c>
      <c r="AY525" s="179" t="s">
        <v>180</v>
      </c>
    </row>
    <row r="526" spans="2:65" s="10" customFormat="1" ht="16.5" customHeight="1">
      <c r="B526" s="157"/>
      <c r="C526" s="158"/>
      <c r="D526" s="158"/>
      <c r="E526" s="159" t="s">
        <v>5</v>
      </c>
      <c r="F526" s="235" t="s">
        <v>835</v>
      </c>
      <c r="G526" s="236"/>
      <c r="H526" s="236"/>
      <c r="I526" s="236"/>
      <c r="J526" s="158"/>
      <c r="K526" s="160">
        <v>111</v>
      </c>
      <c r="L526" s="158"/>
      <c r="M526" s="158"/>
      <c r="N526" s="158"/>
      <c r="O526" s="158"/>
      <c r="P526" s="158"/>
      <c r="Q526" s="158"/>
      <c r="R526" s="161"/>
      <c r="T526" s="162"/>
      <c r="U526" s="158"/>
      <c r="V526" s="158"/>
      <c r="W526" s="158"/>
      <c r="X526" s="158"/>
      <c r="Y526" s="158"/>
      <c r="Z526" s="158"/>
      <c r="AA526" s="163"/>
      <c r="AT526" s="164" t="s">
        <v>193</v>
      </c>
      <c r="AU526" s="164" t="s">
        <v>83</v>
      </c>
      <c r="AV526" s="10" t="s">
        <v>83</v>
      </c>
      <c r="AW526" s="10" t="s">
        <v>32</v>
      </c>
      <c r="AX526" s="10" t="s">
        <v>74</v>
      </c>
      <c r="AY526" s="164" t="s">
        <v>180</v>
      </c>
    </row>
    <row r="527" spans="2:65" s="11" customFormat="1" ht="16.5" customHeight="1">
      <c r="B527" s="165"/>
      <c r="C527" s="166"/>
      <c r="D527" s="166"/>
      <c r="E527" s="167" t="s">
        <v>5</v>
      </c>
      <c r="F527" s="237" t="s">
        <v>214</v>
      </c>
      <c r="G527" s="238"/>
      <c r="H527" s="238"/>
      <c r="I527" s="238"/>
      <c r="J527" s="166"/>
      <c r="K527" s="168">
        <v>214.88</v>
      </c>
      <c r="L527" s="166"/>
      <c r="M527" s="166"/>
      <c r="N527" s="166"/>
      <c r="O527" s="166"/>
      <c r="P527" s="166"/>
      <c r="Q527" s="166"/>
      <c r="R527" s="169"/>
      <c r="T527" s="170"/>
      <c r="U527" s="166"/>
      <c r="V527" s="166"/>
      <c r="W527" s="166"/>
      <c r="X527" s="166"/>
      <c r="Y527" s="166"/>
      <c r="Z527" s="166"/>
      <c r="AA527" s="171"/>
      <c r="AT527" s="172" t="s">
        <v>193</v>
      </c>
      <c r="AU527" s="172" t="s">
        <v>83</v>
      </c>
      <c r="AV527" s="11" t="s">
        <v>89</v>
      </c>
      <c r="AW527" s="11" t="s">
        <v>32</v>
      </c>
      <c r="AX527" s="11" t="s">
        <v>80</v>
      </c>
      <c r="AY527" s="172" t="s">
        <v>180</v>
      </c>
    </row>
    <row r="528" spans="2:65" s="1" customFormat="1" ht="16.5" customHeight="1">
      <c r="B528" s="123"/>
      <c r="C528" s="180" t="s">
        <v>836</v>
      </c>
      <c r="D528" s="180" t="s">
        <v>279</v>
      </c>
      <c r="E528" s="181" t="s">
        <v>837</v>
      </c>
      <c r="F528" s="242" t="s">
        <v>838</v>
      </c>
      <c r="G528" s="242"/>
      <c r="H528" s="242"/>
      <c r="I528" s="242"/>
      <c r="J528" s="182" t="s">
        <v>200</v>
      </c>
      <c r="K528" s="183">
        <v>7.4999999999999997E-2</v>
      </c>
      <c r="L528" s="271">
        <v>0</v>
      </c>
      <c r="M528" s="271"/>
      <c r="N528" s="271">
        <f>ROUND(L528*K528,2)</f>
        <v>0</v>
      </c>
      <c r="O528" s="266"/>
      <c r="P528" s="266"/>
      <c r="Q528" s="266"/>
      <c r="R528" s="125"/>
      <c r="T528" s="153" t="s">
        <v>5</v>
      </c>
      <c r="U528" s="44" t="s">
        <v>39</v>
      </c>
      <c r="V528" s="154">
        <v>0</v>
      </c>
      <c r="W528" s="154">
        <f>V528*K528</f>
        <v>0</v>
      </c>
      <c r="X528" s="154">
        <v>0</v>
      </c>
      <c r="Y528" s="154">
        <f>X528*K528</f>
        <v>0</v>
      </c>
      <c r="Z528" s="154">
        <v>0</v>
      </c>
      <c r="AA528" s="155">
        <f>Z528*K528</f>
        <v>0</v>
      </c>
      <c r="AR528" s="22" t="s">
        <v>353</v>
      </c>
      <c r="AT528" s="22" t="s">
        <v>279</v>
      </c>
      <c r="AU528" s="22" t="s">
        <v>83</v>
      </c>
      <c r="AY528" s="22" t="s">
        <v>180</v>
      </c>
      <c r="BE528" s="156">
        <f>IF(U528="základní",N528,0)</f>
        <v>0</v>
      </c>
      <c r="BF528" s="156">
        <f>IF(U528="snížená",N528,0)</f>
        <v>0</v>
      </c>
      <c r="BG528" s="156">
        <f>IF(U528="zákl. přenesená",N528,0)</f>
        <v>0</v>
      </c>
      <c r="BH528" s="156">
        <f>IF(U528="sníž. přenesená",N528,0)</f>
        <v>0</v>
      </c>
      <c r="BI528" s="156">
        <f>IF(U528="nulová",N528,0)</f>
        <v>0</v>
      </c>
      <c r="BJ528" s="22" t="s">
        <v>80</v>
      </c>
      <c r="BK528" s="156">
        <f>ROUND(L528*K528,2)</f>
        <v>0</v>
      </c>
      <c r="BL528" s="22" t="s">
        <v>278</v>
      </c>
      <c r="BM528" s="22" t="s">
        <v>839</v>
      </c>
    </row>
    <row r="529" spans="2:65" s="1" customFormat="1" ht="25.5" customHeight="1">
      <c r="B529" s="123"/>
      <c r="C529" s="149" t="s">
        <v>840</v>
      </c>
      <c r="D529" s="149" t="s">
        <v>181</v>
      </c>
      <c r="E529" s="150" t="s">
        <v>841</v>
      </c>
      <c r="F529" s="239" t="s">
        <v>842</v>
      </c>
      <c r="G529" s="239"/>
      <c r="H529" s="239"/>
      <c r="I529" s="239"/>
      <c r="J529" s="151" t="s">
        <v>317</v>
      </c>
      <c r="K529" s="152">
        <v>74.2</v>
      </c>
      <c r="L529" s="266">
        <v>0</v>
      </c>
      <c r="M529" s="266"/>
      <c r="N529" s="266">
        <f>ROUND(L529*K529,2)</f>
        <v>0</v>
      </c>
      <c r="O529" s="266"/>
      <c r="P529" s="266"/>
      <c r="Q529" s="266"/>
      <c r="R529" s="125"/>
      <c r="T529" s="153" t="s">
        <v>5</v>
      </c>
      <c r="U529" s="44" t="s">
        <v>39</v>
      </c>
      <c r="V529" s="154">
        <v>0</v>
      </c>
      <c r="W529" s="154">
        <f>V529*K529</f>
        <v>0</v>
      </c>
      <c r="X529" s="154">
        <v>0</v>
      </c>
      <c r="Y529" s="154">
        <f>X529*K529</f>
        <v>0</v>
      </c>
      <c r="Z529" s="154">
        <v>0</v>
      </c>
      <c r="AA529" s="155">
        <f>Z529*K529</f>
        <v>0</v>
      </c>
      <c r="AR529" s="22" t="s">
        <v>278</v>
      </c>
      <c r="AT529" s="22" t="s">
        <v>181</v>
      </c>
      <c r="AU529" s="22" t="s">
        <v>83</v>
      </c>
      <c r="AY529" s="22" t="s">
        <v>180</v>
      </c>
      <c r="BE529" s="156">
        <f>IF(U529="základní",N529,0)</f>
        <v>0</v>
      </c>
      <c r="BF529" s="156">
        <f>IF(U529="snížená",N529,0)</f>
        <v>0</v>
      </c>
      <c r="BG529" s="156">
        <f>IF(U529="zákl. přenesená",N529,0)</f>
        <v>0</v>
      </c>
      <c r="BH529" s="156">
        <f>IF(U529="sníž. přenesená",N529,0)</f>
        <v>0</v>
      </c>
      <c r="BI529" s="156">
        <f>IF(U529="nulová",N529,0)</f>
        <v>0</v>
      </c>
      <c r="BJ529" s="22" t="s">
        <v>80</v>
      </c>
      <c r="BK529" s="156">
        <f>ROUND(L529*K529,2)</f>
        <v>0</v>
      </c>
      <c r="BL529" s="22" t="s">
        <v>278</v>
      </c>
      <c r="BM529" s="22" t="s">
        <v>843</v>
      </c>
    </row>
    <row r="530" spans="2:65" s="10" customFormat="1" ht="16.5" customHeight="1">
      <c r="B530" s="157"/>
      <c r="C530" s="158"/>
      <c r="D530" s="158"/>
      <c r="E530" s="159" t="s">
        <v>5</v>
      </c>
      <c r="F530" s="240" t="s">
        <v>415</v>
      </c>
      <c r="G530" s="241"/>
      <c r="H530" s="241"/>
      <c r="I530" s="241"/>
      <c r="J530" s="158"/>
      <c r="K530" s="160">
        <v>74.2</v>
      </c>
      <c r="L530" s="158"/>
      <c r="M530" s="158"/>
      <c r="N530" s="158"/>
      <c r="O530" s="158"/>
      <c r="P530" s="158"/>
      <c r="Q530" s="158"/>
      <c r="R530" s="161"/>
      <c r="T530" s="162"/>
      <c r="U530" s="158"/>
      <c r="V530" s="158"/>
      <c r="W530" s="158"/>
      <c r="X530" s="158"/>
      <c r="Y530" s="158"/>
      <c r="Z530" s="158"/>
      <c r="AA530" s="163"/>
      <c r="AT530" s="164" t="s">
        <v>193</v>
      </c>
      <c r="AU530" s="164" t="s">
        <v>83</v>
      </c>
      <c r="AV530" s="10" t="s">
        <v>83</v>
      </c>
      <c r="AW530" s="10" t="s">
        <v>32</v>
      </c>
      <c r="AX530" s="10" t="s">
        <v>80</v>
      </c>
      <c r="AY530" s="164" t="s">
        <v>180</v>
      </c>
    </row>
    <row r="531" spans="2:65" s="1" customFormat="1" ht="25.5" customHeight="1">
      <c r="B531" s="123"/>
      <c r="C531" s="149" t="s">
        <v>844</v>
      </c>
      <c r="D531" s="149" t="s">
        <v>181</v>
      </c>
      <c r="E531" s="150" t="s">
        <v>845</v>
      </c>
      <c r="F531" s="239" t="s">
        <v>846</v>
      </c>
      <c r="G531" s="239"/>
      <c r="H531" s="239"/>
      <c r="I531" s="239"/>
      <c r="J531" s="151" t="s">
        <v>206</v>
      </c>
      <c r="K531" s="152">
        <v>4.95</v>
      </c>
      <c r="L531" s="266">
        <v>0</v>
      </c>
      <c r="M531" s="266"/>
      <c r="N531" s="266">
        <f>ROUND(L531*K531,2)</f>
        <v>0</v>
      </c>
      <c r="O531" s="266"/>
      <c r="P531" s="266"/>
      <c r="Q531" s="266"/>
      <c r="R531" s="125"/>
      <c r="T531" s="153" t="s">
        <v>5</v>
      </c>
      <c r="U531" s="44" t="s">
        <v>39</v>
      </c>
      <c r="V531" s="154">
        <v>0</v>
      </c>
      <c r="W531" s="154">
        <f>V531*K531</f>
        <v>0</v>
      </c>
      <c r="X531" s="154">
        <v>0</v>
      </c>
      <c r="Y531" s="154">
        <f>X531*K531</f>
        <v>0</v>
      </c>
      <c r="Z531" s="154">
        <v>0</v>
      </c>
      <c r="AA531" s="155">
        <f>Z531*K531</f>
        <v>0</v>
      </c>
      <c r="AR531" s="22" t="s">
        <v>278</v>
      </c>
      <c r="AT531" s="22" t="s">
        <v>181</v>
      </c>
      <c r="AU531" s="22" t="s">
        <v>83</v>
      </c>
      <c r="AY531" s="22" t="s">
        <v>180</v>
      </c>
      <c r="BE531" s="156">
        <f>IF(U531="základní",N531,0)</f>
        <v>0</v>
      </c>
      <c r="BF531" s="156">
        <f>IF(U531="snížená",N531,0)</f>
        <v>0</v>
      </c>
      <c r="BG531" s="156">
        <f>IF(U531="zákl. přenesená",N531,0)</f>
        <v>0</v>
      </c>
      <c r="BH531" s="156">
        <f>IF(U531="sníž. přenesená",N531,0)</f>
        <v>0</v>
      </c>
      <c r="BI531" s="156">
        <f>IF(U531="nulová",N531,0)</f>
        <v>0</v>
      </c>
      <c r="BJ531" s="22" t="s">
        <v>80</v>
      </c>
      <c r="BK531" s="156">
        <f>ROUND(L531*K531,2)</f>
        <v>0</v>
      </c>
      <c r="BL531" s="22" t="s">
        <v>278</v>
      </c>
      <c r="BM531" s="22" t="s">
        <v>847</v>
      </c>
    </row>
    <row r="532" spans="2:65" s="10" customFormat="1" ht="16.5" customHeight="1">
      <c r="B532" s="157"/>
      <c r="C532" s="158"/>
      <c r="D532" s="158"/>
      <c r="E532" s="159" t="s">
        <v>5</v>
      </c>
      <c r="F532" s="240" t="s">
        <v>848</v>
      </c>
      <c r="G532" s="241"/>
      <c r="H532" s="241"/>
      <c r="I532" s="241"/>
      <c r="J532" s="158"/>
      <c r="K532" s="160">
        <v>1.5</v>
      </c>
      <c r="L532" s="158"/>
      <c r="M532" s="158"/>
      <c r="N532" s="158"/>
      <c r="O532" s="158"/>
      <c r="P532" s="158"/>
      <c r="Q532" s="158"/>
      <c r="R532" s="161"/>
      <c r="T532" s="162"/>
      <c r="U532" s="158"/>
      <c r="V532" s="158"/>
      <c r="W532" s="158"/>
      <c r="X532" s="158"/>
      <c r="Y532" s="158"/>
      <c r="Z532" s="158"/>
      <c r="AA532" s="163"/>
      <c r="AT532" s="164" t="s">
        <v>193</v>
      </c>
      <c r="AU532" s="164" t="s">
        <v>83</v>
      </c>
      <c r="AV532" s="10" t="s">
        <v>83</v>
      </c>
      <c r="AW532" s="10" t="s">
        <v>32</v>
      </c>
      <c r="AX532" s="10" t="s">
        <v>74</v>
      </c>
      <c r="AY532" s="164" t="s">
        <v>180</v>
      </c>
    </row>
    <row r="533" spans="2:65" s="10" customFormat="1" ht="16.5" customHeight="1">
      <c r="B533" s="157"/>
      <c r="C533" s="158"/>
      <c r="D533" s="158"/>
      <c r="E533" s="159" t="s">
        <v>5</v>
      </c>
      <c r="F533" s="235" t="s">
        <v>849</v>
      </c>
      <c r="G533" s="236"/>
      <c r="H533" s="236"/>
      <c r="I533" s="236"/>
      <c r="J533" s="158"/>
      <c r="K533" s="160">
        <v>3.45</v>
      </c>
      <c r="L533" s="158"/>
      <c r="M533" s="158"/>
      <c r="N533" s="158"/>
      <c r="O533" s="158"/>
      <c r="P533" s="158"/>
      <c r="Q533" s="158"/>
      <c r="R533" s="161"/>
      <c r="T533" s="162"/>
      <c r="U533" s="158"/>
      <c r="V533" s="158"/>
      <c r="W533" s="158"/>
      <c r="X533" s="158"/>
      <c r="Y533" s="158"/>
      <c r="Z533" s="158"/>
      <c r="AA533" s="163"/>
      <c r="AT533" s="164" t="s">
        <v>193</v>
      </c>
      <c r="AU533" s="164" t="s">
        <v>83</v>
      </c>
      <c r="AV533" s="10" t="s">
        <v>83</v>
      </c>
      <c r="AW533" s="10" t="s">
        <v>32</v>
      </c>
      <c r="AX533" s="10" t="s">
        <v>74</v>
      </c>
      <c r="AY533" s="164" t="s">
        <v>180</v>
      </c>
    </row>
    <row r="534" spans="2:65" s="11" customFormat="1" ht="16.5" customHeight="1">
      <c r="B534" s="165"/>
      <c r="C534" s="166"/>
      <c r="D534" s="166"/>
      <c r="E534" s="167" t="s">
        <v>5</v>
      </c>
      <c r="F534" s="237" t="s">
        <v>214</v>
      </c>
      <c r="G534" s="238"/>
      <c r="H534" s="238"/>
      <c r="I534" s="238"/>
      <c r="J534" s="166"/>
      <c r="K534" s="168">
        <v>4.95</v>
      </c>
      <c r="L534" s="166"/>
      <c r="M534" s="166"/>
      <c r="N534" s="166"/>
      <c r="O534" s="166"/>
      <c r="P534" s="166"/>
      <c r="Q534" s="166"/>
      <c r="R534" s="169"/>
      <c r="T534" s="170"/>
      <c r="U534" s="166"/>
      <c r="V534" s="166"/>
      <c r="W534" s="166"/>
      <c r="X534" s="166"/>
      <c r="Y534" s="166"/>
      <c r="Z534" s="166"/>
      <c r="AA534" s="171"/>
      <c r="AT534" s="172" t="s">
        <v>193</v>
      </c>
      <c r="AU534" s="172" t="s">
        <v>83</v>
      </c>
      <c r="AV534" s="11" t="s">
        <v>89</v>
      </c>
      <c r="AW534" s="11" t="s">
        <v>32</v>
      </c>
      <c r="AX534" s="11" t="s">
        <v>80</v>
      </c>
      <c r="AY534" s="172" t="s">
        <v>180</v>
      </c>
    </row>
    <row r="535" spans="2:65" s="1" customFormat="1" ht="25.5" customHeight="1">
      <c r="B535" s="123"/>
      <c r="C535" s="149" t="s">
        <v>850</v>
      </c>
      <c r="D535" s="149" t="s">
        <v>181</v>
      </c>
      <c r="E535" s="150" t="s">
        <v>851</v>
      </c>
      <c r="F535" s="239" t="s">
        <v>852</v>
      </c>
      <c r="G535" s="239"/>
      <c r="H535" s="239"/>
      <c r="I535" s="239"/>
      <c r="J535" s="151" t="s">
        <v>206</v>
      </c>
      <c r="K535" s="152">
        <v>9.8000000000000007</v>
      </c>
      <c r="L535" s="266">
        <v>0</v>
      </c>
      <c r="M535" s="266"/>
      <c r="N535" s="266">
        <f>ROUND(L535*K535,2)</f>
        <v>0</v>
      </c>
      <c r="O535" s="266"/>
      <c r="P535" s="266"/>
      <c r="Q535" s="266"/>
      <c r="R535" s="125"/>
      <c r="T535" s="153" t="s">
        <v>5</v>
      </c>
      <c r="U535" s="44" t="s">
        <v>39</v>
      </c>
      <c r="V535" s="154">
        <v>0</v>
      </c>
      <c r="W535" s="154">
        <f>V535*K535</f>
        <v>0</v>
      </c>
      <c r="X535" s="154">
        <v>0</v>
      </c>
      <c r="Y535" s="154">
        <f>X535*K535</f>
        <v>0</v>
      </c>
      <c r="Z535" s="154">
        <v>0</v>
      </c>
      <c r="AA535" s="155">
        <f>Z535*K535</f>
        <v>0</v>
      </c>
      <c r="AR535" s="22" t="s">
        <v>278</v>
      </c>
      <c r="AT535" s="22" t="s">
        <v>181</v>
      </c>
      <c r="AU535" s="22" t="s">
        <v>83</v>
      </c>
      <c r="AY535" s="22" t="s">
        <v>180</v>
      </c>
      <c r="BE535" s="156">
        <f>IF(U535="základní",N535,0)</f>
        <v>0</v>
      </c>
      <c r="BF535" s="156">
        <f>IF(U535="snížená",N535,0)</f>
        <v>0</v>
      </c>
      <c r="BG535" s="156">
        <f>IF(U535="zákl. přenesená",N535,0)</f>
        <v>0</v>
      </c>
      <c r="BH535" s="156">
        <f>IF(U535="sníž. přenesená",N535,0)</f>
        <v>0</v>
      </c>
      <c r="BI535" s="156">
        <f>IF(U535="nulová",N535,0)</f>
        <v>0</v>
      </c>
      <c r="BJ535" s="22" t="s">
        <v>80</v>
      </c>
      <c r="BK535" s="156">
        <f>ROUND(L535*K535,2)</f>
        <v>0</v>
      </c>
      <c r="BL535" s="22" t="s">
        <v>278</v>
      </c>
      <c r="BM535" s="22" t="s">
        <v>853</v>
      </c>
    </row>
    <row r="536" spans="2:65" s="10" customFormat="1" ht="16.5" customHeight="1">
      <c r="B536" s="157"/>
      <c r="C536" s="158"/>
      <c r="D536" s="158"/>
      <c r="E536" s="159" t="s">
        <v>5</v>
      </c>
      <c r="F536" s="240" t="s">
        <v>854</v>
      </c>
      <c r="G536" s="241"/>
      <c r="H536" s="241"/>
      <c r="I536" s="241"/>
      <c r="J536" s="158"/>
      <c r="K536" s="160">
        <v>9.8000000000000007</v>
      </c>
      <c r="L536" s="158"/>
      <c r="M536" s="158"/>
      <c r="N536" s="158"/>
      <c r="O536" s="158"/>
      <c r="P536" s="158"/>
      <c r="Q536" s="158"/>
      <c r="R536" s="161"/>
      <c r="T536" s="162"/>
      <c r="U536" s="158"/>
      <c r="V536" s="158"/>
      <c r="W536" s="158"/>
      <c r="X536" s="158"/>
      <c r="Y536" s="158"/>
      <c r="Z536" s="158"/>
      <c r="AA536" s="163"/>
      <c r="AT536" s="164" t="s">
        <v>193</v>
      </c>
      <c r="AU536" s="164" t="s">
        <v>83</v>
      </c>
      <c r="AV536" s="10" t="s">
        <v>83</v>
      </c>
      <c r="AW536" s="10" t="s">
        <v>32</v>
      </c>
      <c r="AX536" s="10" t="s">
        <v>80</v>
      </c>
      <c r="AY536" s="164" t="s">
        <v>180</v>
      </c>
    </row>
    <row r="537" spans="2:65" s="1" customFormat="1" ht="38.25" customHeight="1">
      <c r="B537" s="123"/>
      <c r="C537" s="149" t="s">
        <v>855</v>
      </c>
      <c r="D537" s="149" t="s">
        <v>181</v>
      </c>
      <c r="E537" s="150" t="s">
        <v>856</v>
      </c>
      <c r="F537" s="239" t="s">
        <v>857</v>
      </c>
      <c r="G537" s="239"/>
      <c r="H537" s="239"/>
      <c r="I537" s="239"/>
      <c r="J537" s="151" t="s">
        <v>206</v>
      </c>
      <c r="K537" s="152">
        <v>103.88</v>
      </c>
      <c r="L537" s="266">
        <v>0</v>
      </c>
      <c r="M537" s="266"/>
      <c r="N537" s="266">
        <f>ROUND(L537*K537,2)</f>
        <v>0</v>
      </c>
      <c r="O537" s="266"/>
      <c r="P537" s="266"/>
      <c r="Q537" s="266"/>
      <c r="R537" s="125"/>
      <c r="T537" s="153" t="s">
        <v>5</v>
      </c>
      <c r="U537" s="44" t="s">
        <v>39</v>
      </c>
      <c r="V537" s="154">
        <v>0</v>
      </c>
      <c r="W537" s="154">
        <f>V537*K537</f>
        <v>0</v>
      </c>
      <c r="X537" s="154">
        <v>0</v>
      </c>
      <c r="Y537" s="154">
        <f>X537*K537</f>
        <v>0</v>
      </c>
      <c r="Z537" s="154">
        <v>0</v>
      </c>
      <c r="AA537" s="155">
        <f>Z537*K537</f>
        <v>0</v>
      </c>
      <c r="AR537" s="22" t="s">
        <v>278</v>
      </c>
      <c r="AT537" s="22" t="s">
        <v>181</v>
      </c>
      <c r="AU537" s="22" t="s">
        <v>83</v>
      </c>
      <c r="AY537" s="22" t="s">
        <v>180</v>
      </c>
      <c r="BE537" s="156">
        <f>IF(U537="základní",N537,0)</f>
        <v>0</v>
      </c>
      <c r="BF537" s="156">
        <f>IF(U537="snížená",N537,0)</f>
        <v>0</v>
      </c>
      <c r="BG537" s="156">
        <f>IF(U537="zákl. přenesená",N537,0)</f>
        <v>0</v>
      </c>
      <c r="BH537" s="156">
        <f>IF(U537="sníž. přenesená",N537,0)</f>
        <v>0</v>
      </c>
      <c r="BI537" s="156">
        <f>IF(U537="nulová",N537,0)</f>
        <v>0</v>
      </c>
      <c r="BJ537" s="22" t="s">
        <v>80</v>
      </c>
      <c r="BK537" s="156">
        <f>ROUND(L537*K537,2)</f>
        <v>0</v>
      </c>
      <c r="BL537" s="22" t="s">
        <v>278</v>
      </c>
      <c r="BM537" s="22" t="s">
        <v>858</v>
      </c>
    </row>
    <row r="538" spans="2:65" s="1" customFormat="1" ht="38.25" customHeight="1">
      <c r="B538" s="123"/>
      <c r="C538" s="149" t="s">
        <v>859</v>
      </c>
      <c r="D538" s="149" t="s">
        <v>181</v>
      </c>
      <c r="E538" s="150" t="s">
        <v>860</v>
      </c>
      <c r="F538" s="239" t="s">
        <v>861</v>
      </c>
      <c r="G538" s="239"/>
      <c r="H538" s="239"/>
      <c r="I538" s="239"/>
      <c r="J538" s="151" t="s">
        <v>862</v>
      </c>
      <c r="K538" s="152">
        <v>1075.1099999999999</v>
      </c>
      <c r="L538" s="266">
        <v>0</v>
      </c>
      <c r="M538" s="266"/>
      <c r="N538" s="266">
        <f>ROUND(L538*K538,2)</f>
        <v>0</v>
      </c>
      <c r="O538" s="266"/>
      <c r="P538" s="266"/>
      <c r="Q538" s="266"/>
      <c r="R538" s="125"/>
      <c r="T538" s="153" t="s">
        <v>5</v>
      </c>
      <c r="U538" s="44" t="s">
        <v>39</v>
      </c>
      <c r="V538" s="154">
        <v>0</v>
      </c>
      <c r="W538" s="154">
        <f>V538*K538</f>
        <v>0</v>
      </c>
      <c r="X538" s="154">
        <v>0</v>
      </c>
      <c r="Y538" s="154">
        <f>X538*K538</f>
        <v>0</v>
      </c>
      <c r="Z538" s="154">
        <v>0</v>
      </c>
      <c r="AA538" s="155">
        <f>Z538*K538</f>
        <v>0</v>
      </c>
      <c r="AR538" s="22" t="s">
        <v>278</v>
      </c>
      <c r="AT538" s="22" t="s">
        <v>181</v>
      </c>
      <c r="AU538" s="22" t="s">
        <v>83</v>
      </c>
      <c r="AY538" s="22" t="s">
        <v>180</v>
      </c>
      <c r="BE538" s="156">
        <f>IF(U538="základní",N538,0)</f>
        <v>0</v>
      </c>
      <c r="BF538" s="156">
        <f>IF(U538="snížená",N538,0)</f>
        <v>0</v>
      </c>
      <c r="BG538" s="156">
        <f>IF(U538="zákl. přenesená",N538,0)</f>
        <v>0</v>
      </c>
      <c r="BH538" s="156">
        <f>IF(U538="sníž. přenesená",N538,0)</f>
        <v>0</v>
      </c>
      <c r="BI538" s="156">
        <f>IF(U538="nulová",N538,0)</f>
        <v>0</v>
      </c>
      <c r="BJ538" s="22" t="s">
        <v>80</v>
      </c>
      <c r="BK538" s="156">
        <f>ROUND(L538*K538,2)</f>
        <v>0</v>
      </c>
      <c r="BL538" s="22" t="s">
        <v>278</v>
      </c>
      <c r="BM538" s="22" t="s">
        <v>863</v>
      </c>
    </row>
    <row r="539" spans="2:65" s="1" customFormat="1" ht="25.5" customHeight="1">
      <c r="B539" s="123"/>
      <c r="C539" s="149" t="s">
        <v>864</v>
      </c>
      <c r="D539" s="149" t="s">
        <v>181</v>
      </c>
      <c r="E539" s="150" t="s">
        <v>865</v>
      </c>
      <c r="F539" s="239" t="s">
        <v>866</v>
      </c>
      <c r="G539" s="239"/>
      <c r="H539" s="239"/>
      <c r="I539" s="239"/>
      <c r="J539" s="151" t="s">
        <v>862</v>
      </c>
      <c r="K539" s="152">
        <v>1075.1099999999999</v>
      </c>
      <c r="L539" s="266">
        <v>0</v>
      </c>
      <c r="M539" s="266"/>
      <c r="N539" s="266">
        <f>ROUND(L539*K539,2)</f>
        <v>0</v>
      </c>
      <c r="O539" s="266"/>
      <c r="P539" s="266"/>
      <c r="Q539" s="266"/>
      <c r="R539" s="125"/>
      <c r="T539" s="153" t="s">
        <v>5</v>
      </c>
      <c r="U539" s="44" t="s">
        <v>39</v>
      </c>
      <c r="V539" s="154">
        <v>0</v>
      </c>
      <c r="W539" s="154">
        <f>V539*K539</f>
        <v>0</v>
      </c>
      <c r="X539" s="154">
        <v>0</v>
      </c>
      <c r="Y539" s="154">
        <f>X539*K539</f>
        <v>0</v>
      </c>
      <c r="Z539" s="154">
        <v>0</v>
      </c>
      <c r="AA539" s="155">
        <f>Z539*K539</f>
        <v>0</v>
      </c>
      <c r="AR539" s="22" t="s">
        <v>278</v>
      </c>
      <c r="AT539" s="22" t="s">
        <v>181</v>
      </c>
      <c r="AU539" s="22" t="s">
        <v>83</v>
      </c>
      <c r="AY539" s="22" t="s">
        <v>180</v>
      </c>
      <c r="BE539" s="156">
        <f>IF(U539="základní",N539,0)</f>
        <v>0</v>
      </c>
      <c r="BF539" s="156">
        <f>IF(U539="snížená",N539,0)</f>
        <v>0</v>
      </c>
      <c r="BG539" s="156">
        <f>IF(U539="zákl. přenesená",N539,0)</f>
        <v>0</v>
      </c>
      <c r="BH539" s="156">
        <f>IF(U539="sníž. přenesená",N539,0)</f>
        <v>0</v>
      </c>
      <c r="BI539" s="156">
        <f>IF(U539="nulová",N539,0)</f>
        <v>0</v>
      </c>
      <c r="BJ539" s="22" t="s">
        <v>80</v>
      </c>
      <c r="BK539" s="156">
        <f>ROUND(L539*K539,2)</f>
        <v>0</v>
      </c>
      <c r="BL539" s="22" t="s">
        <v>278</v>
      </c>
      <c r="BM539" s="22" t="s">
        <v>867</v>
      </c>
    </row>
    <row r="540" spans="2:65" s="9" customFormat="1" ht="29.85" customHeight="1">
      <c r="B540" s="138"/>
      <c r="C540" s="139"/>
      <c r="D540" s="148" t="s">
        <v>149</v>
      </c>
      <c r="E540" s="148"/>
      <c r="F540" s="148"/>
      <c r="G540" s="148"/>
      <c r="H540" s="148"/>
      <c r="I540" s="148"/>
      <c r="J540" s="148"/>
      <c r="K540" s="148"/>
      <c r="L540" s="148"/>
      <c r="M540" s="148"/>
      <c r="N540" s="269">
        <f>BK540</f>
        <v>0</v>
      </c>
      <c r="O540" s="270"/>
      <c r="P540" s="270"/>
      <c r="Q540" s="270"/>
      <c r="R540" s="141"/>
      <c r="T540" s="142"/>
      <c r="U540" s="139"/>
      <c r="V540" s="139"/>
      <c r="W540" s="143">
        <f>SUM(W541:W561)</f>
        <v>0</v>
      </c>
      <c r="X540" s="139"/>
      <c r="Y540" s="143">
        <f>SUM(Y541:Y561)</f>
        <v>0</v>
      </c>
      <c r="Z540" s="139"/>
      <c r="AA540" s="144">
        <f>SUM(AA541:AA561)</f>
        <v>0</v>
      </c>
      <c r="AR540" s="145" t="s">
        <v>83</v>
      </c>
      <c r="AT540" s="146" t="s">
        <v>73</v>
      </c>
      <c r="AU540" s="146" t="s">
        <v>80</v>
      </c>
      <c r="AY540" s="145" t="s">
        <v>180</v>
      </c>
      <c r="BK540" s="147">
        <f>SUM(BK541:BK561)</f>
        <v>0</v>
      </c>
    </row>
    <row r="541" spans="2:65" s="1" customFormat="1" ht="38.25" customHeight="1">
      <c r="B541" s="123"/>
      <c r="C541" s="149" t="s">
        <v>868</v>
      </c>
      <c r="D541" s="149" t="s">
        <v>181</v>
      </c>
      <c r="E541" s="150" t="s">
        <v>869</v>
      </c>
      <c r="F541" s="239" t="s">
        <v>870</v>
      </c>
      <c r="G541" s="239"/>
      <c r="H541" s="239"/>
      <c r="I541" s="239"/>
      <c r="J541" s="151" t="s">
        <v>433</v>
      </c>
      <c r="K541" s="152">
        <v>6</v>
      </c>
      <c r="L541" s="266">
        <v>0</v>
      </c>
      <c r="M541" s="266"/>
      <c r="N541" s="266">
        <f>ROUND(L541*K541,2)</f>
        <v>0</v>
      </c>
      <c r="O541" s="266"/>
      <c r="P541" s="266"/>
      <c r="Q541" s="266"/>
      <c r="R541" s="125"/>
      <c r="T541" s="153" t="s">
        <v>5</v>
      </c>
      <c r="U541" s="44" t="s">
        <v>39</v>
      </c>
      <c r="V541" s="154">
        <v>0</v>
      </c>
      <c r="W541" s="154">
        <f>V541*K541</f>
        <v>0</v>
      </c>
      <c r="X541" s="154">
        <v>0</v>
      </c>
      <c r="Y541" s="154">
        <f>X541*K541</f>
        <v>0</v>
      </c>
      <c r="Z541" s="154">
        <v>0</v>
      </c>
      <c r="AA541" s="155">
        <f>Z541*K541</f>
        <v>0</v>
      </c>
      <c r="AR541" s="22" t="s">
        <v>278</v>
      </c>
      <c r="AT541" s="22" t="s">
        <v>181</v>
      </c>
      <c r="AU541" s="22" t="s">
        <v>83</v>
      </c>
      <c r="AY541" s="22" t="s">
        <v>180</v>
      </c>
      <c r="BE541" s="156">
        <f>IF(U541="základní",N541,0)</f>
        <v>0</v>
      </c>
      <c r="BF541" s="156">
        <f>IF(U541="snížená",N541,0)</f>
        <v>0</v>
      </c>
      <c r="BG541" s="156">
        <f>IF(U541="zákl. přenesená",N541,0)</f>
        <v>0</v>
      </c>
      <c r="BH541" s="156">
        <f>IF(U541="sníž. přenesená",N541,0)</f>
        <v>0</v>
      </c>
      <c r="BI541" s="156">
        <f>IF(U541="nulová",N541,0)</f>
        <v>0</v>
      </c>
      <c r="BJ541" s="22" t="s">
        <v>80</v>
      </c>
      <c r="BK541" s="156">
        <f>ROUND(L541*K541,2)</f>
        <v>0</v>
      </c>
      <c r="BL541" s="22" t="s">
        <v>278</v>
      </c>
      <c r="BM541" s="22" t="s">
        <v>871</v>
      </c>
    </row>
    <row r="542" spans="2:65" s="1" customFormat="1" ht="16.5" customHeight="1">
      <c r="B542" s="123"/>
      <c r="C542" s="149" t="s">
        <v>872</v>
      </c>
      <c r="D542" s="149" t="s">
        <v>181</v>
      </c>
      <c r="E542" s="150" t="s">
        <v>873</v>
      </c>
      <c r="F542" s="239" t="s">
        <v>874</v>
      </c>
      <c r="G542" s="239"/>
      <c r="H542" s="239"/>
      <c r="I542" s="239"/>
      <c r="J542" s="151" t="s">
        <v>206</v>
      </c>
      <c r="K542" s="152">
        <v>127.32</v>
      </c>
      <c r="L542" s="266">
        <v>0</v>
      </c>
      <c r="M542" s="266"/>
      <c r="N542" s="266">
        <f>ROUND(L542*K542,2)</f>
        <v>0</v>
      </c>
      <c r="O542" s="266"/>
      <c r="P542" s="266"/>
      <c r="Q542" s="266"/>
      <c r="R542" s="125"/>
      <c r="T542" s="153" t="s">
        <v>5</v>
      </c>
      <c r="U542" s="44" t="s">
        <v>39</v>
      </c>
      <c r="V542" s="154">
        <v>0</v>
      </c>
      <c r="W542" s="154">
        <f>V542*K542</f>
        <v>0</v>
      </c>
      <c r="X542" s="154">
        <v>0</v>
      </c>
      <c r="Y542" s="154">
        <f>X542*K542</f>
        <v>0</v>
      </c>
      <c r="Z542" s="154">
        <v>0</v>
      </c>
      <c r="AA542" s="155">
        <f>Z542*K542</f>
        <v>0</v>
      </c>
      <c r="AR542" s="22" t="s">
        <v>278</v>
      </c>
      <c r="AT542" s="22" t="s">
        <v>181</v>
      </c>
      <c r="AU542" s="22" t="s">
        <v>83</v>
      </c>
      <c r="AY542" s="22" t="s">
        <v>180</v>
      </c>
      <c r="BE542" s="156">
        <f>IF(U542="základní",N542,0)</f>
        <v>0</v>
      </c>
      <c r="BF542" s="156">
        <f>IF(U542="snížená",N542,0)</f>
        <v>0</v>
      </c>
      <c r="BG542" s="156">
        <f>IF(U542="zákl. přenesená",N542,0)</f>
        <v>0</v>
      </c>
      <c r="BH542" s="156">
        <f>IF(U542="sníž. přenesená",N542,0)</f>
        <v>0</v>
      </c>
      <c r="BI542" s="156">
        <f>IF(U542="nulová",N542,0)</f>
        <v>0</v>
      </c>
      <c r="BJ542" s="22" t="s">
        <v>80</v>
      </c>
      <c r="BK542" s="156">
        <f>ROUND(L542*K542,2)</f>
        <v>0</v>
      </c>
      <c r="BL542" s="22" t="s">
        <v>278</v>
      </c>
      <c r="BM542" s="22" t="s">
        <v>875</v>
      </c>
    </row>
    <row r="543" spans="2:65" s="1" customFormat="1" ht="25.5" customHeight="1">
      <c r="B543" s="123"/>
      <c r="C543" s="149" t="s">
        <v>876</v>
      </c>
      <c r="D543" s="149" t="s">
        <v>181</v>
      </c>
      <c r="E543" s="150" t="s">
        <v>877</v>
      </c>
      <c r="F543" s="239" t="s">
        <v>878</v>
      </c>
      <c r="G543" s="239"/>
      <c r="H543" s="239"/>
      <c r="I543" s="239"/>
      <c r="J543" s="151" t="s">
        <v>206</v>
      </c>
      <c r="K543" s="152">
        <v>106.1</v>
      </c>
      <c r="L543" s="266">
        <v>0</v>
      </c>
      <c r="M543" s="266"/>
      <c r="N543" s="266">
        <f>ROUND(L543*K543,2)</f>
        <v>0</v>
      </c>
      <c r="O543" s="266"/>
      <c r="P543" s="266"/>
      <c r="Q543" s="266"/>
      <c r="R543" s="125"/>
      <c r="T543" s="153" t="s">
        <v>5</v>
      </c>
      <c r="U543" s="44" t="s">
        <v>39</v>
      </c>
      <c r="V543" s="154">
        <v>0</v>
      </c>
      <c r="W543" s="154">
        <f>V543*K543</f>
        <v>0</v>
      </c>
      <c r="X543" s="154">
        <v>0</v>
      </c>
      <c r="Y543" s="154">
        <f>X543*K543</f>
        <v>0</v>
      </c>
      <c r="Z543" s="154">
        <v>0</v>
      </c>
      <c r="AA543" s="155">
        <f>Z543*K543</f>
        <v>0</v>
      </c>
      <c r="AR543" s="22" t="s">
        <v>278</v>
      </c>
      <c r="AT543" s="22" t="s">
        <v>181</v>
      </c>
      <c r="AU543" s="22" t="s">
        <v>83</v>
      </c>
      <c r="AY543" s="22" t="s">
        <v>180</v>
      </c>
      <c r="BE543" s="156">
        <f>IF(U543="základní",N543,0)</f>
        <v>0</v>
      </c>
      <c r="BF543" s="156">
        <f>IF(U543="snížená",N543,0)</f>
        <v>0</v>
      </c>
      <c r="BG543" s="156">
        <f>IF(U543="zákl. přenesená",N543,0)</f>
        <v>0</v>
      </c>
      <c r="BH543" s="156">
        <f>IF(U543="sníž. přenesená",N543,0)</f>
        <v>0</v>
      </c>
      <c r="BI543" s="156">
        <f>IF(U543="nulová",N543,0)</f>
        <v>0</v>
      </c>
      <c r="BJ543" s="22" t="s">
        <v>80</v>
      </c>
      <c r="BK543" s="156">
        <f>ROUND(L543*K543,2)</f>
        <v>0</v>
      </c>
      <c r="BL543" s="22" t="s">
        <v>278</v>
      </c>
      <c r="BM543" s="22" t="s">
        <v>879</v>
      </c>
    </row>
    <row r="544" spans="2:65" s="10" customFormat="1" ht="16.5" customHeight="1">
      <c r="B544" s="157"/>
      <c r="C544" s="158"/>
      <c r="D544" s="158"/>
      <c r="E544" s="159" t="s">
        <v>5</v>
      </c>
      <c r="F544" s="240" t="s">
        <v>880</v>
      </c>
      <c r="G544" s="241"/>
      <c r="H544" s="241"/>
      <c r="I544" s="241"/>
      <c r="J544" s="158"/>
      <c r="K544" s="160">
        <v>51.8</v>
      </c>
      <c r="L544" s="158"/>
      <c r="M544" s="158"/>
      <c r="N544" s="158"/>
      <c r="O544" s="158"/>
      <c r="P544" s="158"/>
      <c r="Q544" s="158"/>
      <c r="R544" s="161"/>
      <c r="T544" s="162"/>
      <c r="U544" s="158"/>
      <c r="V544" s="158"/>
      <c r="W544" s="158"/>
      <c r="X544" s="158"/>
      <c r="Y544" s="158"/>
      <c r="Z544" s="158"/>
      <c r="AA544" s="163"/>
      <c r="AT544" s="164" t="s">
        <v>193</v>
      </c>
      <c r="AU544" s="164" t="s">
        <v>83</v>
      </c>
      <c r="AV544" s="10" t="s">
        <v>83</v>
      </c>
      <c r="AW544" s="10" t="s">
        <v>32</v>
      </c>
      <c r="AX544" s="10" t="s">
        <v>74</v>
      </c>
      <c r="AY544" s="164" t="s">
        <v>180</v>
      </c>
    </row>
    <row r="545" spans="2:65" s="10" customFormat="1" ht="16.5" customHeight="1">
      <c r="B545" s="157"/>
      <c r="C545" s="158"/>
      <c r="D545" s="158"/>
      <c r="E545" s="159" t="s">
        <v>5</v>
      </c>
      <c r="F545" s="235" t="s">
        <v>881</v>
      </c>
      <c r="G545" s="236"/>
      <c r="H545" s="236"/>
      <c r="I545" s="236"/>
      <c r="J545" s="158"/>
      <c r="K545" s="160">
        <v>54.3</v>
      </c>
      <c r="L545" s="158"/>
      <c r="M545" s="158"/>
      <c r="N545" s="158"/>
      <c r="O545" s="158"/>
      <c r="P545" s="158"/>
      <c r="Q545" s="158"/>
      <c r="R545" s="161"/>
      <c r="T545" s="162"/>
      <c r="U545" s="158"/>
      <c r="V545" s="158"/>
      <c r="W545" s="158"/>
      <c r="X545" s="158"/>
      <c r="Y545" s="158"/>
      <c r="Z545" s="158"/>
      <c r="AA545" s="163"/>
      <c r="AT545" s="164" t="s">
        <v>193</v>
      </c>
      <c r="AU545" s="164" t="s">
        <v>83</v>
      </c>
      <c r="AV545" s="10" t="s">
        <v>83</v>
      </c>
      <c r="AW545" s="10" t="s">
        <v>32</v>
      </c>
      <c r="AX545" s="10" t="s">
        <v>74</v>
      </c>
      <c r="AY545" s="164" t="s">
        <v>180</v>
      </c>
    </row>
    <row r="546" spans="2:65" s="11" customFormat="1" ht="16.5" customHeight="1">
      <c r="B546" s="165"/>
      <c r="C546" s="166"/>
      <c r="D546" s="166"/>
      <c r="E546" s="167" t="s">
        <v>5</v>
      </c>
      <c r="F546" s="237" t="s">
        <v>214</v>
      </c>
      <c r="G546" s="238"/>
      <c r="H546" s="238"/>
      <c r="I546" s="238"/>
      <c r="J546" s="166"/>
      <c r="K546" s="168">
        <v>106.1</v>
      </c>
      <c r="L546" s="166"/>
      <c r="M546" s="166"/>
      <c r="N546" s="166"/>
      <c r="O546" s="166"/>
      <c r="P546" s="166"/>
      <c r="Q546" s="166"/>
      <c r="R546" s="169"/>
      <c r="T546" s="170"/>
      <c r="U546" s="166"/>
      <c r="V546" s="166"/>
      <c r="W546" s="166"/>
      <c r="X546" s="166"/>
      <c r="Y546" s="166"/>
      <c r="Z546" s="166"/>
      <c r="AA546" s="171"/>
      <c r="AT546" s="172" t="s">
        <v>193</v>
      </c>
      <c r="AU546" s="172" t="s">
        <v>83</v>
      </c>
      <c r="AV546" s="11" t="s">
        <v>89</v>
      </c>
      <c r="AW546" s="11" t="s">
        <v>32</v>
      </c>
      <c r="AX546" s="11" t="s">
        <v>80</v>
      </c>
      <c r="AY546" s="172" t="s">
        <v>180</v>
      </c>
    </row>
    <row r="547" spans="2:65" s="1" customFormat="1" ht="38.25" customHeight="1">
      <c r="B547" s="123"/>
      <c r="C547" s="149" t="s">
        <v>882</v>
      </c>
      <c r="D547" s="149" t="s">
        <v>181</v>
      </c>
      <c r="E547" s="150" t="s">
        <v>883</v>
      </c>
      <c r="F547" s="239" t="s">
        <v>884</v>
      </c>
      <c r="G547" s="239"/>
      <c r="H547" s="239"/>
      <c r="I547" s="239"/>
      <c r="J547" s="151" t="s">
        <v>206</v>
      </c>
      <c r="K547" s="152">
        <v>127.32</v>
      </c>
      <c r="L547" s="266">
        <v>0</v>
      </c>
      <c r="M547" s="266"/>
      <c r="N547" s="266">
        <f>ROUND(L547*K547,2)</f>
        <v>0</v>
      </c>
      <c r="O547" s="266"/>
      <c r="P547" s="266"/>
      <c r="Q547" s="266"/>
      <c r="R547" s="125"/>
      <c r="T547" s="153" t="s">
        <v>5</v>
      </c>
      <c r="U547" s="44" t="s">
        <v>39</v>
      </c>
      <c r="V547" s="154">
        <v>0</v>
      </c>
      <c r="W547" s="154">
        <f>V547*K547</f>
        <v>0</v>
      </c>
      <c r="X547" s="154">
        <v>0</v>
      </c>
      <c r="Y547" s="154">
        <f>X547*K547</f>
        <v>0</v>
      </c>
      <c r="Z547" s="154">
        <v>0</v>
      </c>
      <c r="AA547" s="155">
        <f>Z547*K547</f>
        <v>0</v>
      </c>
      <c r="AR547" s="22" t="s">
        <v>278</v>
      </c>
      <c r="AT547" s="22" t="s">
        <v>181</v>
      </c>
      <c r="AU547" s="22" t="s">
        <v>83</v>
      </c>
      <c r="AY547" s="22" t="s">
        <v>180</v>
      </c>
      <c r="BE547" s="156">
        <f>IF(U547="základní",N547,0)</f>
        <v>0</v>
      </c>
      <c r="BF547" s="156">
        <f>IF(U547="snížená",N547,0)</f>
        <v>0</v>
      </c>
      <c r="BG547" s="156">
        <f>IF(U547="zákl. přenesená",N547,0)</f>
        <v>0</v>
      </c>
      <c r="BH547" s="156">
        <f>IF(U547="sníž. přenesená",N547,0)</f>
        <v>0</v>
      </c>
      <c r="BI547" s="156">
        <f>IF(U547="nulová",N547,0)</f>
        <v>0</v>
      </c>
      <c r="BJ547" s="22" t="s">
        <v>80</v>
      </c>
      <c r="BK547" s="156">
        <f>ROUND(L547*K547,2)</f>
        <v>0</v>
      </c>
      <c r="BL547" s="22" t="s">
        <v>278</v>
      </c>
      <c r="BM547" s="22" t="s">
        <v>885</v>
      </c>
    </row>
    <row r="548" spans="2:65" s="10" customFormat="1" ht="16.5" customHeight="1">
      <c r="B548" s="157"/>
      <c r="C548" s="158"/>
      <c r="D548" s="158"/>
      <c r="E548" s="159" t="s">
        <v>5</v>
      </c>
      <c r="F548" s="240" t="s">
        <v>886</v>
      </c>
      <c r="G548" s="241"/>
      <c r="H548" s="241"/>
      <c r="I548" s="241"/>
      <c r="J548" s="158"/>
      <c r="K548" s="160">
        <v>62.16</v>
      </c>
      <c r="L548" s="158"/>
      <c r="M548" s="158"/>
      <c r="N548" s="158"/>
      <c r="O548" s="158"/>
      <c r="P548" s="158"/>
      <c r="Q548" s="158"/>
      <c r="R548" s="161"/>
      <c r="T548" s="162"/>
      <c r="U548" s="158"/>
      <c r="V548" s="158"/>
      <c r="W548" s="158"/>
      <c r="X548" s="158"/>
      <c r="Y548" s="158"/>
      <c r="Z548" s="158"/>
      <c r="AA548" s="163"/>
      <c r="AT548" s="164" t="s">
        <v>193</v>
      </c>
      <c r="AU548" s="164" t="s">
        <v>83</v>
      </c>
      <c r="AV548" s="10" t="s">
        <v>83</v>
      </c>
      <c r="AW548" s="10" t="s">
        <v>32</v>
      </c>
      <c r="AX548" s="10" t="s">
        <v>74</v>
      </c>
      <c r="AY548" s="164" t="s">
        <v>180</v>
      </c>
    </row>
    <row r="549" spans="2:65" s="10" customFormat="1" ht="16.5" customHeight="1">
      <c r="B549" s="157"/>
      <c r="C549" s="158"/>
      <c r="D549" s="158"/>
      <c r="E549" s="159" t="s">
        <v>5</v>
      </c>
      <c r="F549" s="235" t="s">
        <v>887</v>
      </c>
      <c r="G549" s="236"/>
      <c r="H549" s="236"/>
      <c r="I549" s="236"/>
      <c r="J549" s="158"/>
      <c r="K549" s="160">
        <v>65.16</v>
      </c>
      <c r="L549" s="158"/>
      <c r="M549" s="158"/>
      <c r="N549" s="158"/>
      <c r="O549" s="158"/>
      <c r="P549" s="158"/>
      <c r="Q549" s="158"/>
      <c r="R549" s="161"/>
      <c r="T549" s="162"/>
      <c r="U549" s="158"/>
      <c r="V549" s="158"/>
      <c r="W549" s="158"/>
      <c r="X549" s="158"/>
      <c r="Y549" s="158"/>
      <c r="Z549" s="158"/>
      <c r="AA549" s="163"/>
      <c r="AT549" s="164" t="s">
        <v>193</v>
      </c>
      <c r="AU549" s="164" t="s">
        <v>83</v>
      </c>
      <c r="AV549" s="10" t="s">
        <v>83</v>
      </c>
      <c r="AW549" s="10" t="s">
        <v>32</v>
      </c>
      <c r="AX549" s="10" t="s">
        <v>74</v>
      </c>
      <c r="AY549" s="164" t="s">
        <v>180</v>
      </c>
    </row>
    <row r="550" spans="2:65" s="11" customFormat="1" ht="16.5" customHeight="1">
      <c r="B550" s="165"/>
      <c r="C550" s="166"/>
      <c r="D550" s="166"/>
      <c r="E550" s="167" t="s">
        <v>5</v>
      </c>
      <c r="F550" s="237" t="s">
        <v>214</v>
      </c>
      <c r="G550" s="238"/>
      <c r="H550" s="238"/>
      <c r="I550" s="238"/>
      <c r="J550" s="166"/>
      <c r="K550" s="168">
        <v>127.32</v>
      </c>
      <c r="L550" s="166"/>
      <c r="M550" s="166"/>
      <c r="N550" s="166"/>
      <c r="O550" s="166"/>
      <c r="P550" s="166"/>
      <c r="Q550" s="166"/>
      <c r="R550" s="169"/>
      <c r="T550" s="170"/>
      <c r="U550" s="166"/>
      <c r="V550" s="166"/>
      <c r="W550" s="166"/>
      <c r="X550" s="166"/>
      <c r="Y550" s="166"/>
      <c r="Z550" s="166"/>
      <c r="AA550" s="171"/>
      <c r="AT550" s="172" t="s">
        <v>193</v>
      </c>
      <c r="AU550" s="172" t="s">
        <v>83</v>
      </c>
      <c r="AV550" s="11" t="s">
        <v>89</v>
      </c>
      <c r="AW550" s="11" t="s">
        <v>32</v>
      </c>
      <c r="AX550" s="11" t="s">
        <v>80</v>
      </c>
      <c r="AY550" s="172" t="s">
        <v>180</v>
      </c>
    </row>
    <row r="551" spans="2:65" s="1" customFormat="1" ht="16.5" customHeight="1">
      <c r="B551" s="123"/>
      <c r="C551" s="180" t="s">
        <v>888</v>
      </c>
      <c r="D551" s="180" t="s">
        <v>279</v>
      </c>
      <c r="E551" s="181" t="s">
        <v>889</v>
      </c>
      <c r="F551" s="242" t="s">
        <v>838</v>
      </c>
      <c r="G551" s="242"/>
      <c r="H551" s="242"/>
      <c r="I551" s="242"/>
      <c r="J551" s="182" t="s">
        <v>200</v>
      </c>
      <c r="K551" s="183">
        <v>3.7999999999999999E-2</v>
      </c>
      <c r="L551" s="271">
        <v>0</v>
      </c>
      <c r="M551" s="271"/>
      <c r="N551" s="271">
        <f>ROUND(L551*K551,2)</f>
        <v>0</v>
      </c>
      <c r="O551" s="266"/>
      <c r="P551" s="266"/>
      <c r="Q551" s="266"/>
      <c r="R551" s="125"/>
      <c r="T551" s="153" t="s">
        <v>5</v>
      </c>
      <c r="U551" s="44" t="s">
        <v>39</v>
      </c>
      <c r="V551" s="154">
        <v>0</v>
      </c>
      <c r="W551" s="154">
        <f>V551*K551</f>
        <v>0</v>
      </c>
      <c r="X551" s="154">
        <v>0</v>
      </c>
      <c r="Y551" s="154">
        <f>X551*K551</f>
        <v>0</v>
      </c>
      <c r="Z551" s="154">
        <v>0</v>
      </c>
      <c r="AA551" s="155">
        <f>Z551*K551</f>
        <v>0</v>
      </c>
      <c r="AR551" s="22" t="s">
        <v>353</v>
      </c>
      <c r="AT551" s="22" t="s">
        <v>279</v>
      </c>
      <c r="AU551" s="22" t="s">
        <v>83</v>
      </c>
      <c r="AY551" s="22" t="s">
        <v>180</v>
      </c>
      <c r="BE551" s="156">
        <f>IF(U551="základní",N551,0)</f>
        <v>0</v>
      </c>
      <c r="BF551" s="156">
        <f>IF(U551="snížená",N551,0)</f>
        <v>0</v>
      </c>
      <c r="BG551" s="156">
        <f>IF(U551="zákl. přenesená",N551,0)</f>
        <v>0</v>
      </c>
      <c r="BH551" s="156">
        <f>IF(U551="sníž. přenesená",N551,0)</f>
        <v>0</v>
      </c>
      <c r="BI551" s="156">
        <f>IF(U551="nulová",N551,0)</f>
        <v>0</v>
      </c>
      <c r="BJ551" s="22" t="s">
        <v>80</v>
      </c>
      <c r="BK551" s="156">
        <f>ROUND(L551*K551,2)</f>
        <v>0</v>
      </c>
      <c r="BL551" s="22" t="s">
        <v>278</v>
      </c>
      <c r="BM551" s="22" t="s">
        <v>890</v>
      </c>
    </row>
    <row r="552" spans="2:65" s="1" customFormat="1" ht="25.5" customHeight="1">
      <c r="B552" s="123"/>
      <c r="C552" s="149" t="s">
        <v>891</v>
      </c>
      <c r="D552" s="149" t="s">
        <v>181</v>
      </c>
      <c r="E552" s="150" t="s">
        <v>892</v>
      </c>
      <c r="F552" s="239" t="s">
        <v>893</v>
      </c>
      <c r="G552" s="239"/>
      <c r="H552" s="239"/>
      <c r="I552" s="239"/>
      <c r="J552" s="151" t="s">
        <v>206</v>
      </c>
      <c r="K552" s="152">
        <v>176.88</v>
      </c>
      <c r="L552" s="266">
        <v>0</v>
      </c>
      <c r="M552" s="266"/>
      <c r="N552" s="266">
        <f>ROUND(L552*K552,2)</f>
        <v>0</v>
      </c>
      <c r="O552" s="266"/>
      <c r="P552" s="266"/>
      <c r="Q552" s="266"/>
      <c r="R552" s="125"/>
      <c r="T552" s="153" t="s">
        <v>5</v>
      </c>
      <c r="U552" s="44" t="s">
        <v>39</v>
      </c>
      <c r="V552" s="154">
        <v>0</v>
      </c>
      <c r="W552" s="154">
        <f>V552*K552</f>
        <v>0</v>
      </c>
      <c r="X552" s="154">
        <v>0</v>
      </c>
      <c r="Y552" s="154">
        <f>X552*K552</f>
        <v>0</v>
      </c>
      <c r="Z552" s="154">
        <v>0</v>
      </c>
      <c r="AA552" s="155">
        <f>Z552*K552</f>
        <v>0</v>
      </c>
      <c r="AR552" s="22" t="s">
        <v>278</v>
      </c>
      <c r="AT552" s="22" t="s">
        <v>181</v>
      </c>
      <c r="AU552" s="22" t="s">
        <v>83</v>
      </c>
      <c r="AY552" s="22" t="s">
        <v>180</v>
      </c>
      <c r="BE552" s="156">
        <f>IF(U552="základní",N552,0)</f>
        <v>0</v>
      </c>
      <c r="BF552" s="156">
        <f>IF(U552="snížená",N552,0)</f>
        <v>0</v>
      </c>
      <c r="BG552" s="156">
        <f>IF(U552="zákl. přenesená",N552,0)</f>
        <v>0</v>
      </c>
      <c r="BH552" s="156">
        <f>IF(U552="sníž. přenesená",N552,0)</f>
        <v>0</v>
      </c>
      <c r="BI552" s="156">
        <f>IF(U552="nulová",N552,0)</f>
        <v>0</v>
      </c>
      <c r="BJ552" s="22" t="s">
        <v>80</v>
      </c>
      <c r="BK552" s="156">
        <f>ROUND(L552*K552,2)</f>
        <v>0</v>
      </c>
      <c r="BL552" s="22" t="s">
        <v>278</v>
      </c>
      <c r="BM552" s="22" t="s">
        <v>894</v>
      </c>
    </row>
    <row r="553" spans="2:65" s="10" customFormat="1" ht="16.5" customHeight="1">
      <c r="B553" s="157"/>
      <c r="C553" s="158"/>
      <c r="D553" s="158"/>
      <c r="E553" s="159" t="s">
        <v>5</v>
      </c>
      <c r="F553" s="240" t="s">
        <v>895</v>
      </c>
      <c r="G553" s="241"/>
      <c r="H553" s="241"/>
      <c r="I553" s="241"/>
      <c r="J553" s="158"/>
      <c r="K553" s="160">
        <v>83.82</v>
      </c>
      <c r="L553" s="158"/>
      <c r="M553" s="158"/>
      <c r="N553" s="158"/>
      <c r="O553" s="158"/>
      <c r="P553" s="158"/>
      <c r="Q553" s="158"/>
      <c r="R553" s="161"/>
      <c r="T553" s="162"/>
      <c r="U553" s="158"/>
      <c r="V553" s="158"/>
      <c r="W553" s="158"/>
      <c r="X553" s="158"/>
      <c r="Y553" s="158"/>
      <c r="Z553" s="158"/>
      <c r="AA553" s="163"/>
      <c r="AT553" s="164" t="s">
        <v>193</v>
      </c>
      <c r="AU553" s="164" t="s">
        <v>83</v>
      </c>
      <c r="AV553" s="10" t="s">
        <v>83</v>
      </c>
      <c r="AW553" s="10" t="s">
        <v>32</v>
      </c>
      <c r="AX553" s="10" t="s">
        <v>74</v>
      </c>
      <c r="AY553" s="164" t="s">
        <v>180</v>
      </c>
    </row>
    <row r="554" spans="2:65" s="10" customFormat="1" ht="16.5" customHeight="1">
      <c r="B554" s="157"/>
      <c r="C554" s="158"/>
      <c r="D554" s="158"/>
      <c r="E554" s="159" t="s">
        <v>5</v>
      </c>
      <c r="F554" s="235" t="s">
        <v>896</v>
      </c>
      <c r="G554" s="236"/>
      <c r="H554" s="236"/>
      <c r="I554" s="236"/>
      <c r="J554" s="158"/>
      <c r="K554" s="160">
        <v>93.06</v>
      </c>
      <c r="L554" s="158"/>
      <c r="M554" s="158"/>
      <c r="N554" s="158"/>
      <c r="O554" s="158"/>
      <c r="P554" s="158"/>
      <c r="Q554" s="158"/>
      <c r="R554" s="161"/>
      <c r="T554" s="162"/>
      <c r="U554" s="158"/>
      <c r="V554" s="158"/>
      <c r="W554" s="158"/>
      <c r="X554" s="158"/>
      <c r="Y554" s="158"/>
      <c r="Z554" s="158"/>
      <c r="AA554" s="163"/>
      <c r="AT554" s="164" t="s">
        <v>193</v>
      </c>
      <c r="AU554" s="164" t="s">
        <v>83</v>
      </c>
      <c r="AV554" s="10" t="s">
        <v>83</v>
      </c>
      <c r="AW554" s="10" t="s">
        <v>32</v>
      </c>
      <c r="AX554" s="10" t="s">
        <v>74</v>
      </c>
      <c r="AY554" s="164" t="s">
        <v>180</v>
      </c>
    </row>
    <row r="555" spans="2:65" s="11" customFormat="1" ht="16.5" customHeight="1">
      <c r="B555" s="165"/>
      <c r="C555" s="166"/>
      <c r="D555" s="166"/>
      <c r="E555" s="167" t="s">
        <v>5</v>
      </c>
      <c r="F555" s="237" t="s">
        <v>214</v>
      </c>
      <c r="G555" s="238"/>
      <c r="H555" s="238"/>
      <c r="I555" s="238"/>
      <c r="J555" s="166"/>
      <c r="K555" s="168">
        <v>176.88</v>
      </c>
      <c r="L555" s="166"/>
      <c r="M555" s="166"/>
      <c r="N555" s="166"/>
      <c r="O555" s="166"/>
      <c r="P555" s="166"/>
      <c r="Q555" s="166"/>
      <c r="R555" s="169"/>
      <c r="T555" s="170"/>
      <c r="U555" s="166"/>
      <c r="V555" s="166"/>
      <c r="W555" s="166"/>
      <c r="X555" s="166"/>
      <c r="Y555" s="166"/>
      <c r="Z555" s="166"/>
      <c r="AA555" s="171"/>
      <c r="AT555" s="172" t="s">
        <v>193</v>
      </c>
      <c r="AU555" s="172" t="s">
        <v>83</v>
      </c>
      <c r="AV555" s="11" t="s">
        <v>89</v>
      </c>
      <c r="AW555" s="11" t="s">
        <v>32</v>
      </c>
      <c r="AX555" s="11" t="s">
        <v>80</v>
      </c>
      <c r="AY555" s="172" t="s">
        <v>180</v>
      </c>
    </row>
    <row r="556" spans="2:65" s="1" customFormat="1" ht="25.5" customHeight="1">
      <c r="B556" s="123"/>
      <c r="C556" s="149" t="s">
        <v>897</v>
      </c>
      <c r="D556" s="149" t="s">
        <v>181</v>
      </c>
      <c r="E556" s="150" t="s">
        <v>898</v>
      </c>
      <c r="F556" s="239" t="s">
        <v>893</v>
      </c>
      <c r="G556" s="239"/>
      <c r="H556" s="239"/>
      <c r="I556" s="239"/>
      <c r="J556" s="151" t="s">
        <v>206</v>
      </c>
      <c r="K556" s="152">
        <v>127.32</v>
      </c>
      <c r="L556" s="266">
        <v>0</v>
      </c>
      <c r="M556" s="266"/>
      <c r="N556" s="266">
        <f t="shared" ref="N556:N561" si="30">ROUND(L556*K556,2)</f>
        <v>0</v>
      </c>
      <c r="O556" s="266"/>
      <c r="P556" s="266"/>
      <c r="Q556" s="266"/>
      <c r="R556" s="125"/>
      <c r="T556" s="153" t="s">
        <v>5</v>
      </c>
      <c r="U556" s="44" t="s">
        <v>39</v>
      </c>
      <c r="V556" s="154">
        <v>0</v>
      </c>
      <c r="W556" s="154">
        <f t="shared" ref="W556:W561" si="31">V556*K556</f>
        <v>0</v>
      </c>
      <c r="X556" s="154">
        <v>0</v>
      </c>
      <c r="Y556" s="154">
        <f t="shared" ref="Y556:Y561" si="32">X556*K556</f>
        <v>0</v>
      </c>
      <c r="Z556" s="154">
        <v>0</v>
      </c>
      <c r="AA556" s="155">
        <f t="shared" ref="AA556:AA561" si="33">Z556*K556</f>
        <v>0</v>
      </c>
      <c r="AR556" s="22" t="s">
        <v>278</v>
      </c>
      <c r="AT556" s="22" t="s">
        <v>181</v>
      </c>
      <c r="AU556" s="22" t="s">
        <v>83</v>
      </c>
      <c r="AY556" s="22" t="s">
        <v>180</v>
      </c>
      <c r="BE556" s="156">
        <f t="shared" ref="BE556:BE561" si="34">IF(U556="základní",N556,0)</f>
        <v>0</v>
      </c>
      <c r="BF556" s="156">
        <f t="shared" ref="BF556:BF561" si="35">IF(U556="snížená",N556,0)</f>
        <v>0</v>
      </c>
      <c r="BG556" s="156">
        <f t="shared" ref="BG556:BG561" si="36">IF(U556="zákl. přenesená",N556,0)</f>
        <v>0</v>
      </c>
      <c r="BH556" s="156">
        <f t="shared" ref="BH556:BH561" si="37">IF(U556="sníž. přenesená",N556,0)</f>
        <v>0</v>
      </c>
      <c r="BI556" s="156">
        <f t="shared" ref="BI556:BI561" si="38">IF(U556="nulová",N556,0)</f>
        <v>0</v>
      </c>
      <c r="BJ556" s="22" t="s">
        <v>80</v>
      </c>
      <c r="BK556" s="156">
        <f t="shared" ref="BK556:BK561" si="39">ROUND(L556*K556,2)</f>
        <v>0</v>
      </c>
      <c r="BL556" s="22" t="s">
        <v>278</v>
      </c>
      <c r="BM556" s="22" t="s">
        <v>899</v>
      </c>
    </row>
    <row r="557" spans="2:65" s="1" customFormat="1" ht="16.5" customHeight="1">
      <c r="B557" s="123"/>
      <c r="C557" s="180" t="s">
        <v>900</v>
      </c>
      <c r="D557" s="180" t="s">
        <v>279</v>
      </c>
      <c r="E557" s="181" t="s">
        <v>901</v>
      </c>
      <c r="F557" s="242" t="s">
        <v>902</v>
      </c>
      <c r="G557" s="242"/>
      <c r="H557" s="242"/>
      <c r="I557" s="242"/>
      <c r="J557" s="182" t="s">
        <v>206</v>
      </c>
      <c r="K557" s="183">
        <v>146.41800000000001</v>
      </c>
      <c r="L557" s="271">
        <v>0</v>
      </c>
      <c r="M557" s="271"/>
      <c r="N557" s="271">
        <f t="shared" si="30"/>
        <v>0</v>
      </c>
      <c r="O557" s="266"/>
      <c r="P557" s="266"/>
      <c r="Q557" s="266"/>
      <c r="R557" s="125"/>
      <c r="T557" s="153" t="s">
        <v>5</v>
      </c>
      <c r="U557" s="44" t="s">
        <v>39</v>
      </c>
      <c r="V557" s="154">
        <v>0</v>
      </c>
      <c r="W557" s="154">
        <f t="shared" si="31"/>
        <v>0</v>
      </c>
      <c r="X557" s="154">
        <v>0</v>
      </c>
      <c r="Y557" s="154">
        <f t="shared" si="32"/>
        <v>0</v>
      </c>
      <c r="Z557" s="154">
        <v>0</v>
      </c>
      <c r="AA557" s="155">
        <f t="shared" si="33"/>
        <v>0</v>
      </c>
      <c r="AR557" s="22" t="s">
        <v>353</v>
      </c>
      <c r="AT557" s="22" t="s">
        <v>279</v>
      </c>
      <c r="AU557" s="22" t="s">
        <v>83</v>
      </c>
      <c r="AY557" s="22" t="s">
        <v>180</v>
      </c>
      <c r="BE557" s="156">
        <f t="shared" si="34"/>
        <v>0</v>
      </c>
      <c r="BF557" s="156">
        <f t="shared" si="35"/>
        <v>0</v>
      </c>
      <c r="BG557" s="156">
        <f t="shared" si="36"/>
        <v>0</v>
      </c>
      <c r="BH557" s="156">
        <f t="shared" si="37"/>
        <v>0</v>
      </c>
      <c r="BI557" s="156">
        <f t="shared" si="38"/>
        <v>0</v>
      </c>
      <c r="BJ557" s="22" t="s">
        <v>80</v>
      </c>
      <c r="BK557" s="156">
        <f t="shared" si="39"/>
        <v>0</v>
      </c>
      <c r="BL557" s="22" t="s">
        <v>278</v>
      </c>
      <c r="BM557" s="22" t="s">
        <v>903</v>
      </c>
    </row>
    <row r="558" spans="2:65" s="1" customFormat="1" ht="16.5" customHeight="1">
      <c r="B558" s="123"/>
      <c r="C558" s="180" t="s">
        <v>904</v>
      </c>
      <c r="D558" s="180" t="s">
        <v>279</v>
      </c>
      <c r="E558" s="181" t="s">
        <v>905</v>
      </c>
      <c r="F558" s="242" t="s">
        <v>906</v>
      </c>
      <c r="G558" s="242"/>
      <c r="H558" s="242"/>
      <c r="I558" s="242"/>
      <c r="J558" s="182" t="s">
        <v>206</v>
      </c>
      <c r="K558" s="183">
        <v>203.41200000000001</v>
      </c>
      <c r="L558" s="271">
        <v>0</v>
      </c>
      <c r="M558" s="271"/>
      <c r="N558" s="271">
        <f t="shared" si="30"/>
        <v>0</v>
      </c>
      <c r="O558" s="266"/>
      <c r="P558" s="266"/>
      <c r="Q558" s="266"/>
      <c r="R558" s="125"/>
      <c r="T558" s="153" t="s">
        <v>5</v>
      </c>
      <c r="U558" s="44" t="s">
        <v>39</v>
      </c>
      <c r="V558" s="154">
        <v>0</v>
      </c>
      <c r="W558" s="154">
        <f t="shared" si="31"/>
        <v>0</v>
      </c>
      <c r="X558" s="154">
        <v>0</v>
      </c>
      <c r="Y558" s="154">
        <f t="shared" si="32"/>
        <v>0</v>
      </c>
      <c r="Z558" s="154">
        <v>0</v>
      </c>
      <c r="AA558" s="155">
        <f t="shared" si="33"/>
        <v>0</v>
      </c>
      <c r="AR558" s="22" t="s">
        <v>353</v>
      </c>
      <c r="AT558" s="22" t="s">
        <v>279</v>
      </c>
      <c r="AU558" s="22" t="s">
        <v>83</v>
      </c>
      <c r="AY558" s="22" t="s">
        <v>180</v>
      </c>
      <c r="BE558" s="156">
        <f t="shared" si="34"/>
        <v>0</v>
      </c>
      <c r="BF558" s="156">
        <f t="shared" si="35"/>
        <v>0</v>
      </c>
      <c r="BG558" s="156">
        <f t="shared" si="36"/>
        <v>0</v>
      </c>
      <c r="BH558" s="156">
        <f t="shared" si="37"/>
        <v>0</v>
      </c>
      <c r="BI558" s="156">
        <f t="shared" si="38"/>
        <v>0</v>
      </c>
      <c r="BJ558" s="22" t="s">
        <v>80</v>
      </c>
      <c r="BK558" s="156">
        <f t="shared" si="39"/>
        <v>0</v>
      </c>
      <c r="BL558" s="22" t="s">
        <v>278</v>
      </c>
      <c r="BM558" s="22" t="s">
        <v>907</v>
      </c>
    </row>
    <row r="559" spans="2:65" s="1" customFormat="1" ht="25.5" customHeight="1">
      <c r="B559" s="123"/>
      <c r="C559" s="149" t="s">
        <v>908</v>
      </c>
      <c r="D559" s="149" t="s">
        <v>181</v>
      </c>
      <c r="E559" s="150" t="s">
        <v>909</v>
      </c>
      <c r="F559" s="239" t="s">
        <v>910</v>
      </c>
      <c r="G559" s="239"/>
      <c r="H559" s="239"/>
      <c r="I559" s="239"/>
      <c r="J559" s="151" t="s">
        <v>433</v>
      </c>
      <c r="K559" s="152">
        <v>1</v>
      </c>
      <c r="L559" s="266">
        <v>0</v>
      </c>
      <c r="M559" s="266"/>
      <c r="N559" s="266">
        <f t="shared" si="30"/>
        <v>0</v>
      </c>
      <c r="O559" s="266"/>
      <c r="P559" s="266"/>
      <c r="Q559" s="266"/>
      <c r="R559" s="125"/>
      <c r="T559" s="153" t="s">
        <v>5</v>
      </c>
      <c r="U559" s="44" t="s">
        <v>39</v>
      </c>
      <c r="V559" s="154">
        <v>0</v>
      </c>
      <c r="W559" s="154">
        <f t="shared" si="31"/>
        <v>0</v>
      </c>
      <c r="X559" s="154">
        <v>0</v>
      </c>
      <c r="Y559" s="154">
        <f t="shared" si="32"/>
        <v>0</v>
      </c>
      <c r="Z559" s="154">
        <v>0</v>
      </c>
      <c r="AA559" s="155">
        <f t="shared" si="33"/>
        <v>0</v>
      </c>
      <c r="AR559" s="22" t="s">
        <v>278</v>
      </c>
      <c r="AT559" s="22" t="s">
        <v>181</v>
      </c>
      <c r="AU559" s="22" t="s">
        <v>83</v>
      </c>
      <c r="AY559" s="22" t="s">
        <v>180</v>
      </c>
      <c r="BE559" s="156">
        <f t="shared" si="34"/>
        <v>0</v>
      </c>
      <c r="BF559" s="156">
        <f t="shared" si="35"/>
        <v>0</v>
      </c>
      <c r="BG559" s="156">
        <f t="shared" si="36"/>
        <v>0</v>
      </c>
      <c r="BH559" s="156">
        <f t="shared" si="37"/>
        <v>0</v>
      </c>
      <c r="BI559" s="156">
        <f t="shared" si="38"/>
        <v>0</v>
      </c>
      <c r="BJ559" s="22" t="s">
        <v>80</v>
      </c>
      <c r="BK559" s="156">
        <f t="shared" si="39"/>
        <v>0</v>
      </c>
      <c r="BL559" s="22" t="s">
        <v>278</v>
      </c>
      <c r="BM559" s="22" t="s">
        <v>911</v>
      </c>
    </row>
    <row r="560" spans="2:65" s="1" customFormat="1" ht="25.5" customHeight="1">
      <c r="B560" s="123"/>
      <c r="C560" s="149" t="s">
        <v>912</v>
      </c>
      <c r="D560" s="149" t="s">
        <v>181</v>
      </c>
      <c r="E560" s="150" t="s">
        <v>913</v>
      </c>
      <c r="F560" s="239" t="s">
        <v>914</v>
      </c>
      <c r="G560" s="239"/>
      <c r="H560" s="239"/>
      <c r="I560" s="239"/>
      <c r="J560" s="151" t="s">
        <v>862</v>
      </c>
      <c r="K560" s="152">
        <v>1270.107</v>
      </c>
      <c r="L560" s="266">
        <v>0</v>
      </c>
      <c r="M560" s="266"/>
      <c r="N560" s="266">
        <f t="shared" si="30"/>
        <v>0</v>
      </c>
      <c r="O560" s="266"/>
      <c r="P560" s="266"/>
      <c r="Q560" s="266"/>
      <c r="R560" s="125"/>
      <c r="T560" s="153" t="s">
        <v>5</v>
      </c>
      <c r="U560" s="44" t="s">
        <v>39</v>
      </c>
      <c r="V560" s="154">
        <v>0</v>
      </c>
      <c r="W560" s="154">
        <f t="shared" si="31"/>
        <v>0</v>
      </c>
      <c r="X560" s="154">
        <v>0</v>
      </c>
      <c r="Y560" s="154">
        <f t="shared" si="32"/>
        <v>0</v>
      </c>
      <c r="Z560" s="154">
        <v>0</v>
      </c>
      <c r="AA560" s="155">
        <f t="shared" si="33"/>
        <v>0</v>
      </c>
      <c r="AR560" s="22" t="s">
        <v>278</v>
      </c>
      <c r="AT560" s="22" t="s">
        <v>181</v>
      </c>
      <c r="AU560" s="22" t="s">
        <v>83</v>
      </c>
      <c r="AY560" s="22" t="s">
        <v>180</v>
      </c>
      <c r="BE560" s="156">
        <f t="shared" si="34"/>
        <v>0</v>
      </c>
      <c r="BF560" s="156">
        <f t="shared" si="35"/>
        <v>0</v>
      </c>
      <c r="BG560" s="156">
        <f t="shared" si="36"/>
        <v>0</v>
      </c>
      <c r="BH560" s="156">
        <f t="shared" si="37"/>
        <v>0</v>
      </c>
      <c r="BI560" s="156">
        <f t="shared" si="38"/>
        <v>0</v>
      </c>
      <c r="BJ560" s="22" t="s">
        <v>80</v>
      </c>
      <c r="BK560" s="156">
        <f t="shared" si="39"/>
        <v>0</v>
      </c>
      <c r="BL560" s="22" t="s">
        <v>278</v>
      </c>
      <c r="BM560" s="22" t="s">
        <v>915</v>
      </c>
    </row>
    <row r="561" spans="2:65" s="1" customFormat="1" ht="25.5" customHeight="1">
      <c r="B561" s="123"/>
      <c r="C561" s="149" t="s">
        <v>916</v>
      </c>
      <c r="D561" s="149" t="s">
        <v>181</v>
      </c>
      <c r="E561" s="150" t="s">
        <v>917</v>
      </c>
      <c r="F561" s="239" t="s">
        <v>918</v>
      </c>
      <c r="G561" s="239"/>
      <c r="H561" s="239"/>
      <c r="I561" s="239"/>
      <c r="J561" s="151" t="s">
        <v>862</v>
      </c>
      <c r="K561" s="152">
        <v>1270.107</v>
      </c>
      <c r="L561" s="266">
        <v>0</v>
      </c>
      <c r="M561" s="266"/>
      <c r="N561" s="266">
        <f t="shared" si="30"/>
        <v>0</v>
      </c>
      <c r="O561" s="266"/>
      <c r="P561" s="266"/>
      <c r="Q561" s="266"/>
      <c r="R561" s="125"/>
      <c r="T561" s="153" t="s">
        <v>5</v>
      </c>
      <c r="U561" s="44" t="s">
        <v>39</v>
      </c>
      <c r="V561" s="154">
        <v>0</v>
      </c>
      <c r="W561" s="154">
        <f t="shared" si="31"/>
        <v>0</v>
      </c>
      <c r="X561" s="154">
        <v>0</v>
      </c>
      <c r="Y561" s="154">
        <f t="shared" si="32"/>
        <v>0</v>
      </c>
      <c r="Z561" s="154">
        <v>0</v>
      </c>
      <c r="AA561" s="155">
        <f t="shared" si="33"/>
        <v>0</v>
      </c>
      <c r="AR561" s="22" t="s">
        <v>278</v>
      </c>
      <c r="AT561" s="22" t="s">
        <v>181</v>
      </c>
      <c r="AU561" s="22" t="s">
        <v>83</v>
      </c>
      <c r="AY561" s="22" t="s">
        <v>180</v>
      </c>
      <c r="BE561" s="156">
        <f t="shared" si="34"/>
        <v>0</v>
      </c>
      <c r="BF561" s="156">
        <f t="shared" si="35"/>
        <v>0</v>
      </c>
      <c r="BG561" s="156">
        <f t="shared" si="36"/>
        <v>0</v>
      </c>
      <c r="BH561" s="156">
        <f t="shared" si="37"/>
        <v>0</v>
      </c>
      <c r="BI561" s="156">
        <f t="shared" si="38"/>
        <v>0</v>
      </c>
      <c r="BJ561" s="22" t="s">
        <v>80</v>
      </c>
      <c r="BK561" s="156">
        <f t="shared" si="39"/>
        <v>0</v>
      </c>
      <c r="BL561" s="22" t="s">
        <v>278</v>
      </c>
      <c r="BM561" s="22" t="s">
        <v>919</v>
      </c>
    </row>
    <row r="562" spans="2:65" s="9" customFormat="1" ht="29.85" customHeight="1">
      <c r="B562" s="138"/>
      <c r="C562" s="139"/>
      <c r="D562" s="148" t="s">
        <v>150</v>
      </c>
      <c r="E562" s="148"/>
      <c r="F562" s="148"/>
      <c r="G562" s="148"/>
      <c r="H562" s="148"/>
      <c r="I562" s="148"/>
      <c r="J562" s="148"/>
      <c r="K562" s="148"/>
      <c r="L562" s="148"/>
      <c r="M562" s="148"/>
      <c r="N562" s="269">
        <f>BK562</f>
        <v>0</v>
      </c>
      <c r="O562" s="270"/>
      <c r="P562" s="270"/>
      <c r="Q562" s="270"/>
      <c r="R562" s="141"/>
      <c r="T562" s="142"/>
      <c r="U562" s="139"/>
      <c r="V562" s="139"/>
      <c r="W562" s="143">
        <f>SUM(W563:W569)</f>
        <v>0</v>
      </c>
      <c r="X562" s="139"/>
      <c r="Y562" s="143">
        <f>SUM(Y563:Y569)</f>
        <v>0</v>
      </c>
      <c r="Z562" s="139"/>
      <c r="AA562" s="144">
        <f>SUM(AA563:AA569)</f>
        <v>0</v>
      </c>
      <c r="AR562" s="145" t="s">
        <v>83</v>
      </c>
      <c r="AT562" s="146" t="s">
        <v>73</v>
      </c>
      <c r="AU562" s="146" t="s">
        <v>80</v>
      </c>
      <c r="AY562" s="145" t="s">
        <v>180</v>
      </c>
      <c r="BK562" s="147">
        <f>SUM(BK563:BK569)</f>
        <v>0</v>
      </c>
    </row>
    <row r="563" spans="2:65" s="1" customFormat="1" ht="25.5" customHeight="1">
      <c r="B563" s="123"/>
      <c r="C563" s="149" t="s">
        <v>920</v>
      </c>
      <c r="D563" s="149" t="s">
        <v>181</v>
      </c>
      <c r="E563" s="150" t="s">
        <v>921</v>
      </c>
      <c r="F563" s="239" t="s">
        <v>922</v>
      </c>
      <c r="G563" s="239"/>
      <c r="H563" s="239"/>
      <c r="I563" s="239"/>
      <c r="J563" s="151" t="s">
        <v>317</v>
      </c>
      <c r="K563" s="152">
        <v>73.900000000000006</v>
      </c>
      <c r="L563" s="266">
        <v>0</v>
      </c>
      <c r="M563" s="266"/>
      <c r="N563" s="266">
        <f>ROUND(L563*K563,2)</f>
        <v>0</v>
      </c>
      <c r="O563" s="266"/>
      <c r="P563" s="266"/>
      <c r="Q563" s="266"/>
      <c r="R563" s="125"/>
      <c r="T563" s="153" t="s">
        <v>5</v>
      </c>
      <c r="U563" s="44" t="s">
        <v>39</v>
      </c>
      <c r="V563" s="154">
        <v>0</v>
      </c>
      <c r="W563" s="154">
        <f>V563*K563</f>
        <v>0</v>
      </c>
      <c r="X563" s="154">
        <v>0</v>
      </c>
      <c r="Y563" s="154">
        <f>X563*K563</f>
        <v>0</v>
      </c>
      <c r="Z563" s="154">
        <v>0</v>
      </c>
      <c r="AA563" s="155">
        <f>Z563*K563</f>
        <v>0</v>
      </c>
      <c r="AR563" s="22" t="s">
        <v>278</v>
      </c>
      <c r="AT563" s="22" t="s">
        <v>181</v>
      </c>
      <c r="AU563" s="22" t="s">
        <v>83</v>
      </c>
      <c r="AY563" s="22" t="s">
        <v>180</v>
      </c>
      <c r="BE563" s="156">
        <f>IF(U563="základní",N563,0)</f>
        <v>0</v>
      </c>
      <c r="BF563" s="156">
        <f>IF(U563="snížená",N563,0)</f>
        <v>0</v>
      </c>
      <c r="BG563" s="156">
        <f>IF(U563="zákl. přenesená",N563,0)</f>
        <v>0</v>
      </c>
      <c r="BH563" s="156">
        <f>IF(U563="sníž. přenesená",N563,0)</f>
        <v>0</v>
      </c>
      <c r="BI563" s="156">
        <f>IF(U563="nulová",N563,0)</f>
        <v>0</v>
      </c>
      <c r="BJ563" s="22" t="s">
        <v>80</v>
      </c>
      <c r="BK563" s="156">
        <f>ROUND(L563*K563,2)</f>
        <v>0</v>
      </c>
      <c r="BL563" s="22" t="s">
        <v>278</v>
      </c>
      <c r="BM563" s="22" t="s">
        <v>923</v>
      </c>
    </row>
    <row r="564" spans="2:65" s="10" customFormat="1" ht="16.5" customHeight="1">
      <c r="B564" s="157"/>
      <c r="C564" s="158"/>
      <c r="D564" s="158"/>
      <c r="E564" s="159" t="s">
        <v>5</v>
      </c>
      <c r="F564" s="240" t="s">
        <v>924</v>
      </c>
      <c r="G564" s="241"/>
      <c r="H564" s="241"/>
      <c r="I564" s="241"/>
      <c r="J564" s="158"/>
      <c r="K564" s="160">
        <v>35</v>
      </c>
      <c r="L564" s="158"/>
      <c r="M564" s="158"/>
      <c r="N564" s="158"/>
      <c r="O564" s="158"/>
      <c r="P564" s="158"/>
      <c r="Q564" s="158"/>
      <c r="R564" s="161"/>
      <c r="T564" s="162"/>
      <c r="U564" s="158"/>
      <c r="V564" s="158"/>
      <c r="W564" s="158"/>
      <c r="X564" s="158"/>
      <c r="Y564" s="158"/>
      <c r="Z564" s="158"/>
      <c r="AA564" s="163"/>
      <c r="AT564" s="164" t="s">
        <v>193</v>
      </c>
      <c r="AU564" s="164" t="s">
        <v>83</v>
      </c>
      <c r="AV564" s="10" t="s">
        <v>83</v>
      </c>
      <c r="AW564" s="10" t="s">
        <v>32</v>
      </c>
      <c r="AX564" s="10" t="s">
        <v>74</v>
      </c>
      <c r="AY564" s="164" t="s">
        <v>180</v>
      </c>
    </row>
    <row r="565" spans="2:65" s="10" customFormat="1" ht="16.5" customHeight="1">
      <c r="B565" s="157"/>
      <c r="C565" s="158"/>
      <c r="D565" s="158"/>
      <c r="E565" s="159" t="s">
        <v>5</v>
      </c>
      <c r="F565" s="235" t="s">
        <v>925</v>
      </c>
      <c r="G565" s="236"/>
      <c r="H565" s="236"/>
      <c r="I565" s="236"/>
      <c r="J565" s="158"/>
      <c r="K565" s="160">
        <v>38.9</v>
      </c>
      <c r="L565" s="158"/>
      <c r="M565" s="158"/>
      <c r="N565" s="158"/>
      <c r="O565" s="158"/>
      <c r="P565" s="158"/>
      <c r="Q565" s="158"/>
      <c r="R565" s="161"/>
      <c r="T565" s="162"/>
      <c r="U565" s="158"/>
      <c r="V565" s="158"/>
      <c r="W565" s="158"/>
      <c r="X565" s="158"/>
      <c r="Y565" s="158"/>
      <c r="Z565" s="158"/>
      <c r="AA565" s="163"/>
      <c r="AT565" s="164" t="s">
        <v>193</v>
      </c>
      <c r="AU565" s="164" t="s">
        <v>83</v>
      </c>
      <c r="AV565" s="10" t="s">
        <v>83</v>
      </c>
      <c r="AW565" s="10" t="s">
        <v>32</v>
      </c>
      <c r="AX565" s="10" t="s">
        <v>74</v>
      </c>
      <c r="AY565" s="164" t="s">
        <v>180</v>
      </c>
    </row>
    <row r="566" spans="2:65" s="11" customFormat="1" ht="16.5" customHeight="1">
      <c r="B566" s="165"/>
      <c r="C566" s="166"/>
      <c r="D566" s="166"/>
      <c r="E566" s="167" t="s">
        <v>5</v>
      </c>
      <c r="F566" s="237" t="s">
        <v>214</v>
      </c>
      <c r="G566" s="238"/>
      <c r="H566" s="238"/>
      <c r="I566" s="238"/>
      <c r="J566" s="166"/>
      <c r="K566" s="168">
        <v>73.900000000000006</v>
      </c>
      <c r="L566" s="166"/>
      <c r="M566" s="166"/>
      <c r="N566" s="166"/>
      <c r="O566" s="166"/>
      <c r="P566" s="166"/>
      <c r="Q566" s="166"/>
      <c r="R566" s="169"/>
      <c r="T566" s="170"/>
      <c r="U566" s="166"/>
      <c r="V566" s="166"/>
      <c r="W566" s="166"/>
      <c r="X566" s="166"/>
      <c r="Y566" s="166"/>
      <c r="Z566" s="166"/>
      <c r="AA566" s="171"/>
      <c r="AT566" s="172" t="s">
        <v>193</v>
      </c>
      <c r="AU566" s="172" t="s">
        <v>83</v>
      </c>
      <c r="AV566" s="11" t="s">
        <v>89</v>
      </c>
      <c r="AW566" s="11" t="s">
        <v>32</v>
      </c>
      <c r="AX566" s="11" t="s">
        <v>80</v>
      </c>
      <c r="AY566" s="172" t="s">
        <v>180</v>
      </c>
    </row>
    <row r="567" spans="2:65" s="1" customFormat="1" ht="25.5" customHeight="1">
      <c r="B567" s="123"/>
      <c r="C567" s="180" t="s">
        <v>926</v>
      </c>
      <c r="D567" s="180" t="s">
        <v>279</v>
      </c>
      <c r="E567" s="181" t="s">
        <v>927</v>
      </c>
      <c r="F567" s="242" t="s">
        <v>928</v>
      </c>
      <c r="G567" s="242"/>
      <c r="H567" s="242"/>
      <c r="I567" s="242"/>
      <c r="J567" s="182" t="s">
        <v>317</v>
      </c>
      <c r="K567" s="183">
        <v>73.900000000000006</v>
      </c>
      <c r="L567" s="271">
        <v>0</v>
      </c>
      <c r="M567" s="271"/>
      <c r="N567" s="271">
        <f>ROUND(L567*K567,2)</f>
        <v>0</v>
      </c>
      <c r="O567" s="266"/>
      <c r="P567" s="266"/>
      <c r="Q567" s="266"/>
      <c r="R567" s="125"/>
      <c r="T567" s="153" t="s">
        <v>5</v>
      </c>
      <c r="U567" s="44" t="s">
        <v>39</v>
      </c>
      <c r="V567" s="154">
        <v>0</v>
      </c>
      <c r="W567" s="154">
        <f>V567*K567</f>
        <v>0</v>
      </c>
      <c r="X567" s="154">
        <v>0</v>
      </c>
      <c r="Y567" s="154">
        <f>X567*K567</f>
        <v>0</v>
      </c>
      <c r="Z567" s="154">
        <v>0</v>
      </c>
      <c r="AA567" s="155">
        <f>Z567*K567</f>
        <v>0</v>
      </c>
      <c r="AR567" s="22" t="s">
        <v>353</v>
      </c>
      <c r="AT567" s="22" t="s">
        <v>279</v>
      </c>
      <c r="AU567" s="22" t="s">
        <v>83</v>
      </c>
      <c r="AY567" s="22" t="s">
        <v>180</v>
      </c>
      <c r="BE567" s="156">
        <f>IF(U567="základní",N567,0)</f>
        <v>0</v>
      </c>
      <c r="BF567" s="156">
        <f>IF(U567="snížená",N567,0)</f>
        <v>0</v>
      </c>
      <c r="BG567" s="156">
        <f>IF(U567="zákl. přenesená",N567,0)</f>
        <v>0</v>
      </c>
      <c r="BH567" s="156">
        <f>IF(U567="sníž. přenesená",N567,0)</f>
        <v>0</v>
      </c>
      <c r="BI567" s="156">
        <f>IF(U567="nulová",N567,0)</f>
        <v>0</v>
      </c>
      <c r="BJ567" s="22" t="s">
        <v>80</v>
      </c>
      <c r="BK567" s="156">
        <f>ROUND(L567*K567,2)</f>
        <v>0</v>
      </c>
      <c r="BL567" s="22" t="s">
        <v>278</v>
      </c>
      <c r="BM567" s="22" t="s">
        <v>929</v>
      </c>
    </row>
    <row r="568" spans="2:65" s="1" customFormat="1" ht="25.5" customHeight="1">
      <c r="B568" s="123"/>
      <c r="C568" s="149" t="s">
        <v>930</v>
      </c>
      <c r="D568" s="149" t="s">
        <v>181</v>
      </c>
      <c r="E568" s="150" t="s">
        <v>931</v>
      </c>
      <c r="F568" s="239" t="s">
        <v>932</v>
      </c>
      <c r="G568" s="239"/>
      <c r="H568" s="239"/>
      <c r="I568" s="239"/>
      <c r="J568" s="151" t="s">
        <v>862</v>
      </c>
      <c r="K568" s="152">
        <v>59.49</v>
      </c>
      <c r="L568" s="266">
        <v>0</v>
      </c>
      <c r="M568" s="266"/>
      <c r="N568" s="266">
        <f>ROUND(L568*K568,2)</f>
        <v>0</v>
      </c>
      <c r="O568" s="266"/>
      <c r="P568" s="266"/>
      <c r="Q568" s="266"/>
      <c r="R568" s="125"/>
      <c r="T568" s="153" t="s">
        <v>5</v>
      </c>
      <c r="U568" s="44" t="s">
        <v>39</v>
      </c>
      <c r="V568" s="154">
        <v>0</v>
      </c>
      <c r="W568" s="154">
        <f>V568*K568</f>
        <v>0</v>
      </c>
      <c r="X568" s="154">
        <v>0</v>
      </c>
      <c r="Y568" s="154">
        <f>X568*K568</f>
        <v>0</v>
      </c>
      <c r="Z568" s="154">
        <v>0</v>
      </c>
      <c r="AA568" s="155">
        <f>Z568*K568</f>
        <v>0</v>
      </c>
      <c r="AR568" s="22" t="s">
        <v>278</v>
      </c>
      <c r="AT568" s="22" t="s">
        <v>181</v>
      </c>
      <c r="AU568" s="22" t="s">
        <v>83</v>
      </c>
      <c r="AY568" s="22" t="s">
        <v>180</v>
      </c>
      <c r="BE568" s="156">
        <f>IF(U568="základní",N568,0)</f>
        <v>0</v>
      </c>
      <c r="BF568" s="156">
        <f>IF(U568="snížená",N568,0)</f>
        <v>0</v>
      </c>
      <c r="BG568" s="156">
        <f>IF(U568="zákl. přenesená",N568,0)</f>
        <v>0</v>
      </c>
      <c r="BH568" s="156">
        <f>IF(U568="sníž. přenesená",N568,0)</f>
        <v>0</v>
      </c>
      <c r="BI568" s="156">
        <f>IF(U568="nulová",N568,0)</f>
        <v>0</v>
      </c>
      <c r="BJ568" s="22" t="s">
        <v>80</v>
      </c>
      <c r="BK568" s="156">
        <f>ROUND(L568*K568,2)</f>
        <v>0</v>
      </c>
      <c r="BL568" s="22" t="s">
        <v>278</v>
      </c>
      <c r="BM568" s="22" t="s">
        <v>933</v>
      </c>
    </row>
    <row r="569" spans="2:65" s="1" customFormat="1" ht="25.5" customHeight="1">
      <c r="B569" s="123"/>
      <c r="C569" s="149" t="s">
        <v>934</v>
      </c>
      <c r="D569" s="149" t="s">
        <v>181</v>
      </c>
      <c r="E569" s="150" t="s">
        <v>935</v>
      </c>
      <c r="F569" s="239" t="s">
        <v>936</v>
      </c>
      <c r="G569" s="239"/>
      <c r="H569" s="239"/>
      <c r="I569" s="239"/>
      <c r="J569" s="151" t="s">
        <v>862</v>
      </c>
      <c r="K569" s="152">
        <v>59.49</v>
      </c>
      <c r="L569" s="266">
        <v>0</v>
      </c>
      <c r="M569" s="266"/>
      <c r="N569" s="266">
        <f>ROUND(L569*K569,2)</f>
        <v>0</v>
      </c>
      <c r="O569" s="266"/>
      <c r="P569" s="266"/>
      <c r="Q569" s="266"/>
      <c r="R569" s="125"/>
      <c r="T569" s="153" t="s">
        <v>5</v>
      </c>
      <c r="U569" s="44" t="s">
        <v>39</v>
      </c>
      <c r="V569" s="154">
        <v>0</v>
      </c>
      <c r="W569" s="154">
        <f>V569*K569</f>
        <v>0</v>
      </c>
      <c r="X569" s="154">
        <v>0</v>
      </c>
      <c r="Y569" s="154">
        <f>X569*K569</f>
        <v>0</v>
      </c>
      <c r="Z569" s="154">
        <v>0</v>
      </c>
      <c r="AA569" s="155">
        <f>Z569*K569</f>
        <v>0</v>
      </c>
      <c r="AR569" s="22" t="s">
        <v>278</v>
      </c>
      <c r="AT569" s="22" t="s">
        <v>181</v>
      </c>
      <c r="AU569" s="22" t="s">
        <v>83</v>
      </c>
      <c r="AY569" s="22" t="s">
        <v>180</v>
      </c>
      <c r="BE569" s="156">
        <f>IF(U569="základní",N569,0)</f>
        <v>0</v>
      </c>
      <c r="BF569" s="156">
        <f>IF(U569="snížená",N569,0)</f>
        <v>0</v>
      </c>
      <c r="BG569" s="156">
        <f>IF(U569="zákl. přenesená",N569,0)</f>
        <v>0</v>
      </c>
      <c r="BH569" s="156">
        <f>IF(U569="sníž. přenesená",N569,0)</f>
        <v>0</v>
      </c>
      <c r="BI569" s="156">
        <f>IF(U569="nulová",N569,0)</f>
        <v>0</v>
      </c>
      <c r="BJ569" s="22" t="s">
        <v>80</v>
      </c>
      <c r="BK569" s="156">
        <f>ROUND(L569*K569,2)</f>
        <v>0</v>
      </c>
      <c r="BL569" s="22" t="s">
        <v>278</v>
      </c>
      <c r="BM569" s="22" t="s">
        <v>937</v>
      </c>
    </row>
    <row r="570" spans="2:65" s="9" customFormat="1" ht="29.85" customHeight="1">
      <c r="B570" s="138"/>
      <c r="C570" s="139"/>
      <c r="D570" s="148" t="s">
        <v>151</v>
      </c>
      <c r="E570" s="148"/>
      <c r="F570" s="148"/>
      <c r="G570" s="148"/>
      <c r="H570" s="148"/>
      <c r="I570" s="148"/>
      <c r="J570" s="148"/>
      <c r="K570" s="148"/>
      <c r="L570" s="148"/>
      <c r="M570" s="148"/>
      <c r="N570" s="269">
        <f>BK570</f>
        <v>0</v>
      </c>
      <c r="O570" s="270"/>
      <c r="P570" s="270"/>
      <c r="Q570" s="270"/>
      <c r="R570" s="141"/>
      <c r="T570" s="142"/>
      <c r="U570" s="139"/>
      <c r="V570" s="139"/>
      <c r="W570" s="143">
        <f>SUM(W571:W590)</f>
        <v>0</v>
      </c>
      <c r="X570" s="139"/>
      <c r="Y570" s="143">
        <f>SUM(Y571:Y590)</f>
        <v>0</v>
      </c>
      <c r="Z570" s="139"/>
      <c r="AA570" s="144">
        <f>SUM(AA571:AA590)</f>
        <v>0</v>
      </c>
      <c r="AR570" s="145" t="s">
        <v>83</v>
      </c>
      <c r="AT570" s="146" t="s">
        <v>73</v>
      </c>
      <c r="AU570" s="146" t="s">
        <v>80</v>
      </c>
      <c r="AY570" s="145" t="s">
        <v>180</v>
      </c>
      <c r="BK570" s="147">
        <f>SUM(BK571:BK590)</f>
        <v>0</v>
      </c>
    </row>
    <row r="571" spans="2:65" s="1" customFormat="1" ht="16.5" customHeight="1">
      <c r="B571" s="123"/>
      <c r="C571" s="149" t="s">
        <v>938</v>
      </c>
      <c r="D571" s="149" t="s">
        <v>181</v>
      </c>
      <c r="E571" s="150" t="s">
        <v>939</v>
      </c>
      <c r="F571" s="239" t="s">
        <v>940</v>
      </c>
      <c r="G571" s="239"/>
      <c r="H571" s="239"/>
      <c r="I571" s="239"/>
      <c r="J571" s="151" t="s">
        <v>505</v>
      </c>
      <c r="K571" s="152">
        <v>1</v>
      </c>
      <c r="L571" s="266">
        <v>0</v>
      </c>
      <c r="M571" s="266"/>
      <c r="N571" s="266">
        <f t="shared" ref="N571:N590" si="40">ROUND(L571*K571,2)</f>
        <v>0</v>
      </c>
      <c r="O571" s="266"/>
      <c r="P571" s="266"/>
      <c r="Q571" s="266"/>
      <c r="R571" s="125"/>
      <c r="T571" s="153" t="s">
        <v>5</v>
      </c>
      <c r="U571" s="44" t="s">
        <v>39</v>
      </c>
      <c r="V571" s="154">
        <v>0</v>
      </c>
      <c r="W571" s="154">
        <f t="shared" ref="W571:W590" si="41">V571*K571</f>
        <v>0</v>
      </c>
      <c r="X571" s="154">
        <v>0</v>
      </c>
      <c r="Y571" s="154">
        <f t="shared" ref="Y571:Y590" si="42">X571*K571</f>
        <v>0</v>
      </c>
      <c r="Z571" s="154">
        <v>0</v>
      </c>
      <c r="AA571" s="155">
        <f t="shared" ref="AA571:AA590" si="43">Z571*K571</f>
        <v>0</v>
      </c>
      <c r="AR571" s="22" t="s">
        <v>278</v>
      </c>
      <c r="AT571" s="22" t="s">
        <v>181</v>
      </c>
      <c r="AU571" s="22" t="s">
        <v>83</v>
      </c>
      <c r="AY571" s="22" t="s">
        <v>180</v>
      </c>
      <c r="BE571" s="156">
        <f t="shared" ref="BE571:BE590" si="44">IF(U571="základní",N571,0)</f>
        <v>0</v>
      </c>
      <c r="BF571" s="156">
        <f t="shared" ref="BF571:BF590" si="45">IF(U571="snížená",N571,0)</f>
        <v>0</v>
      </c>
      <c r="BG571" s="156">
        <f t="shared" ref="BG571:BG590" si="46">IF(U571="zákl. přenesená",N571,0)</f>
        <v>0</v>
      </c>
      <c r="BH571" s="156">
        <f t="shared" ref="BH571:BH590" si="47">IF(U571="sníž. přenesená",N571,0)</f>
        <v>0</v>
      </c>
      <c r="BI571" s="156">
        <f t="shared" ref="BI571:BI590" si="48">IF(U571="nulová",N571,0)</f>
        <v>0</v>
      </c>
      <c r="BJ571" s="22" t="s">
        <v>80</v>
      </c>
      <c r="BK571" s="156">
        <f t="shared" ref="BK571:BK590" si="49">ROUND(L571*K571,2)</f>
        <v>0</v>
      </c>
      <c r="BL571" s="22" t="s">
        <v>278</v>
      </c>
      <c r="BM571" s="22" t="s">
        <v>941</v>
      </c>
    </row>
    <row r="572" spans="2:65" s="1" customFormat="1" ht="16.5" customHeight="1">
      <c r="B572" s="123"/>
      <c r="C572" s="149" t="s">
        <v>942</v>
      </c>
      <c r="D572" s="149" t="s">
        <v>181</v>
      </c>
      <c r="E572" s="150" t="s">
        <v>943</v>
      </c>
      <c r="F572" s="239" t="s">
        <v>944</v>
      </c>
      <c r="G572" s="239"/>
      <c r="H572" s="239"/>
      <c r="I572" s="239"/>
      <c r="J572" s="151" t="s">
        <v>505</v>
      </c>
      <c r="K572" s="152">
        <v>1</v>
      </c>
      <c r="L572" s="266">
        <v>0</v>
      </c>
      <c r="M572" s="266"/>
      <c r="N572" s="266">
        <f t="shared" si="40"/>
        <v>0</v>
      </c>
      <c r="O572" s="266"/>
      <c r="P572" s="266"/>
      <c r="Q572" s="266"/>
      <c r="R572" s="125"/>
      <c r="T572" s="153" t="s">
        <v>5</v>
      </c>
      <c r="U572" s="44" t="s">
        <v>39</v>
      </c>
      <c r="V572" s="154">
        <v>0</v>
      </c>
      <c r="W572" s="154">
        <f t="shared" si="41"/>
        <v>0</v>
      </c>
      <c r="X572" s="154">
        <v>0</v>
      </c>
      <c r="Y572" s="154">
        <f t="shared" si="42"/>
        <v>0</v>
      </c>
      <c r="Z572" s="154">
        <v>0</v>
      </c>
      <c r="AA572" s="155">
        <f t="shared" si="43"/>
        <v>0</v>
      </c>
      <c r="AR572" s="22" t="s">
        <v>278</v>
      </c>
      <c r="AT572" s="22" t="s">
        <v>181</v>
      </c>
      <c r="AU572" s="22" t="s">
        <v>83</v>
      </c>
      <c r="AY572" s="22" t="s">
        <v>180</v>
      </c>
      <c r="BE572" s="156">
        <f t="shared" si="44"/>
        <v>0</v>
      </c>
      <c r="BF572" s="156">
        <f t="shared" si="45"/>
        <v>0</v>
      </c>
      <c r="BG572" s="156">
        <f t="shared" si="46"/>
        <v>0</v>
      </c>
      <c r="BH572" s="156">
        <f t="shared" si="47"/>
        <v>0</v>
      </c>
      <c r="BI572" s="156">
        <f t="shared" si="48"/>
        <v>0</v>
      </c>
      <c r="BJ572" s="22" t="s">
        <v>80</v>
      </c>
      <c r="BK572" s="156">
        <f t="shared" si="49"/>
        <v>0</v>
      </c>
      <c r="BL572" s="22" t="s">
        <v>278</v>
      </c>
      <c r="BM572" s="22" t="s">
        <v>945</v>
      </c>
    </row>
    <row r="573" spans="2:65" s="1" customFormat="1" ht="25.5" customHeight="1">
      <c r="B573" s="123"/>
      <c r="C573" s="149" t="s">
        <v>946</v>
      </c>
      <c r="D573" s="149" t="s">
        <v>181</v>
      </c>
      <c r="E573" s="150" t="s">
        <v>947</v>
      </c>
      <c r="F573" s="239" t="s">
        <v>948</v>
      </c>
      <c r="G573" s="239"/>
      <c r="H573" s="239"/>
      <c r="I573" s="239"/>
      <c r="J573" s="151" t="s">
        <v>242</v>
      </c>
      <c r="K573" s="152">
        <v>1</v>
      </c>
      <c r="L573" s="266">
        <v>0</v>
      </c>
      <c r="M573" s="266"/>
      <c r="N573" s="266">
        <f t="shared" si="40"/>
        <v>0</v>
      </c>
      <c r="O573" s="266"/>
      <c r="P573" s="266"/>
      <c r="Q573" s="266"/>
      <c r="R573" s="125"/>
      <c r="T573" s="153" t="s">
        <v>5</v>
      </c>
      <c r="U573" s="44" t="s">
        <v>39</v>
      </c>
      <c r="V573" s="154">
        <v>0</v>
      </c>
      <c r="W573" s="154">
        <f t="shared" si="41"/>
        <v>0</v>
      </c>
      <c r="X573" s="154">
        <v>0</v>
      </c>
      <c r="Y573" s="154">
        <f t="shared" si="42"/>
        <v>0</v>
      </c>
      <c r="Z573" s="154">
        <v>0</v>
      </c>
      <c r="AA573" s="155">
        <f t="shared" si="43"/>
        <v>0</v>
      </c>
      <c r="AR573" s="22" t="s">
        <v>278</v>
      </c>
      <c r="AT573" s="22" t="s">
        <v>181</v>
      </c>
      <c r="AU573" s="22" t="s">
        <v>83</v>
      </c>
      <c r="AY573" s="22" t="s">
        <v>180</v>
      </c>
      <c r="BE573" s="156">
        <f t="shared" si="44"/>
        <v>0</v>
      </c>
      <c r="BF573" s="156">
        <f t="shared" si="45"/>
        <v>0</v>
      </c>
      <c r="BG573" s="156">
        <f t="shared" si="46"/>
        <v>0</v>
      </c>
      <c r="BH573" s="156">
        <f t="shared" si="47"/>
        <v>0</v>
      </c>
      <c r="BI573" s="156">
        <f t="shared" si="48"/>
        <v>0</v>
      </c>
      <c r="BJ573" s="22" t="s">
        <v>80</v>
      </c>
      <c r="BK573" s="156">
        <f t="shared" si="49"/>
        <v>0</v>
      </c>
      <c r="BL573" s="22" t="s">
        <v>278</v>
      </c>
      <c r="BM573" s="22" t="s">
        <v>949</v>
      </c>
    </row>
    <row r="574" spans="2:65" s="1" customFormat="1" ht="16.5" customHeight="1">
      <c r="B574" s="123"/>
      <c r="C574" s="149" t="s">
        <v>950</v>
      </c>
      <c r="D574" s="149" t="s">
        <v>181</v>
      </c>
      <c r="E574" s="150" t="s">
        <v>951</v>
      </c>
      <c r="F574" s="239" t="s">
        <v>952</v>
      </c>
      <c r="G574" s="239"/>
      <c r="H574" s="239"/>
      <c r="I574" s="239"/>
      <c r="J574" s="151" t="s">
        <v>317</v>
      </c>
      <c r="K574" s="152">
        <v>5</v>
      </c>
      <c r="L574" s="266">
        <v>0</v>
      </c>
      <c r="M574" s="266"/>
      <c r="N574" s="266">
        <f t="shared" si="40"/>
        <v>0</v>
      </c>
      <c r="O574" s="266"/>
      <c r="P574" s="266"/>
      <c r="Q574" s="266"/>
      <c r="R574" s="125"/>
      <c r="T574" s="153" t="s">
        <v>5</v>
      </c>
      <c r="U574" s="44" t="s">
        <v>39</v>
      </c>
      <c r="V574" s="154">
        <v>0</v>
      </c>
      <c r="W574" s="154">
        <f t="shared" si="41"/>
        <v>0</v>
      </c>
      <c r="X574" s="154">
        <v>0</v>
      </c>
      <c r="Y574" s="154">
        <f t="shared" si="42"/>
        <v>0</v>
      </c>
      <c r="Z574" s="154">
        <v>0</v>
      </c>
      <c r="AA574" s="155">
        <f t="shared" si="43"/>
        <v>0</v>
      </c>
      <c r="AR574" s="22" t="s">
        <v>278</v>
      </c>
      <c r="AT574" s="22" t="s">
        <v>181</v>
      </c>
      <c r="AU574" s="22" t="s">
        <v>83</v>
      </c>
      <c r="AY574" s="22" t="s">
        <v>180</v>
      </c>
      <c r="BE574" s="156">
        <f t="shared" si="44"/>
        <v>0</v>
      </c>
      <c r="BF574" s="156">
        <f t="shared" si="45"/>
        <v>0</v>
      </c>
      <c r="BG574" s="156">
        <f t="shared" si="46"/>
        <v>0</v>
      </c>
      <c r="BH574" s="156">
        <f t="shared" si="47"/>
        <v>0</v>
      </c>
      <c r="BI574" s="156">
        <f t="shared" si="48"/>
        <v>0</v>
      </c>
      <c r="BJ574" s="22" t="s">
        <v>80</v>
      </c>
      <c r="BK574" s="156">
        <f t="shared" si="49"/>
        <v>0</v>
      </c>
      <c r="BL574" s="22" t="s">
        <v>278</v>
      </c>
      <c r="BM574" s="22" t="s">
        <v>953</v>
      </c>
    </row>
    <row r="575" spans="2:65" s="1" customFormat="1" ht="16.5" customHeight="1">
      <c r="B575" s="123"/>
      <c r="C575" s="149" t="s">
        <v>954</v>
      </c>
      <c r="D575" s="149" t="s">
        <v>181</v>
      </c>
      <c r="E575" s="150" t="s">
        <v>955</v>
      </c>
      <c r="F575" s="239" t="s">
        <v>956</v>
      </c>
      <c r="G575" s="239"/>
      <c r="H575" s="239"/>
      <c r="I575" s="239"/>
      <c r="J575" s="151" t="s">
        <v>317</v>
      </c>
      <c r="K575" s="152">
        <v>8</v>
      </c>
      <c r="L575" s="266">
        <v>0</v>
      </c>
      <c r="M575" s="266"/>
      <c r="N575" s="266">
        <f t="shared" si="40"/>
        <v>0</v>
      </c>
      <c r="O575" s="266"/>
      <c r="P575" s="266"/>
      <c r="Q575" s="266"/>
      <c r="R575" s="125"/>
      <c r="T575" s="153" t="s">
        <v>5</v>
      </c>
      <c r="U575" s="44" t="s">
        <v>39</v>
      </c>
      <c r="V575" s="154">
        <v>0</v>
      </c>
      <c r="W575" s="154">
        <f t="shared" si="41"/>
        <v>0</v>
      </c>
      <c r="X575" s="154">
        <v>0</v>
      </c>
      <c r="Y575" s="154">
        <f t="shared" si="42"/>
        <v>0</v>
      </c>
      <c r="Z575" s="154">
        <v>0</v>
      </c>
      <c r="AA575" s="155">
        <f t="shared" si="43"/>
        <v>0</v>
      </c>
      <c r="AR575" s="22" t="s">
        <v>278</v>
      </c>
      <c r="AT575" s="22" t="s">
        <v>181</v>
      </c>
      <c r="AU575" s="22" t="s">
        <v>83</v>
      </c>
      <c r="AY575" s="22" t="s">
        <v>180</v>
      </c>
      <c r="BE575" s="156">
        <f t="shared" si="44"/>
        <v>0</v>
      </c>
      <c r="BF575" s="156">
        <f t="shared" si="45"/>
        <v>0</v>
      </c>
      <c r="BG575" s="156">
        <f t="shared" si="46"/>
        <v>0</v>
      </c>
      <c r="BH575" s="156">
        <f t="shared" si="47"/>
        <v>0</v>
      </c>
      <c r="BI575" s="156">
        <f t="shared" si="48"/>
        <v>0</v>
      </c>
      <c r="BJ575" s="22" t="s">
        <v>80</v>
      </c>
      <c r="BK575" s="156">
        <f t="shared" si="49"/>
        <v>0</v>
      </c>
      <c r="BL575" s="22" t="s">
        <v>278</v>
      </c>
      <c r="BM575" s="22" t="s">
        <v>957</v>
      </c>
    </row>
    <row r="576" spans="2:65" s="1" customFormat="1" ht="25.5" customHeight="1">
      <c r="B576" s="123"/>
      <c r="C576" s="149" t="s">
        <v>958</v>
      </c>
      <c r="D576" s="149" t="s">
        <v>181</v>
      </c>
      <c r="E576" s="150" t="s">
        <v>959</v>
      </c>
      <c r="F576" s="239" t="s">
        <v>960</v>
      </c>
      <c r="G576" s="239"/>
      <c r="H576" s="239"/>
      <c r="I576" s="239"/>
      <c r="J576" s="151" t="s">
        <v>317</v>
      </c>
      <c r="K576" s="152">
        <v>2</v>
      </c>
      <c r="L576" s="266">
        <v>0</v>
      </c>
      <c r="M576" s="266"/>
      <c r="N576" s="266">
        <f t="shared" si="40"/>
        <v>0</v>
      </c>
      <c r="O576" s="266"/>
      <c r="P576" s="266"/>
      <c r="Q576" s="266"/>
      <c r="R576" s="125"/>
      <c r="T576" s="153" t="s">
        <v>5</v>
      </c>
      <c r="U576" s="44" t="s">
        <v>39</v>
      </c>
      <c r="V576" s="154">
        <v>0</v>
      </c>
      <c r="W576" s="154">
        <f t="shared" si="41"/>
        <v>0</v>
      </c>
      <c r="X576" s="154">
        <v>0</v>
      </c>
      <c r="Y576" s="154">
        <f t="shared" si="42"/>
        <v>0</v>
      </c>
      <c r="Z576" s="154">
        <v>0</v>
      </c>
      <c r="AA576" s="155">
        <f t="shared" si="43"/>
        <v>0</v>
      </c>
      <c r="AR576" s="22" t="s">
        <v>278</v>
      </c>
      <c r="AT576" s="22" t="s">
        <v>181</v>
      </c>
      <c r="AU576" s="22" t="s">
        <v>83</v>
      </c>
      <c r="AY576" s="22" t="s">
        <v>180</v>
      </c>
      <c r="BE576" s="156">
        <f t="shared" si="44"/>
        <v>0</v>
      </c>
      <c r="BF576" s="156">
        <f t="shared" si="45"/>
        <v>0</v>
      </c>
      <c r="BG576" s="156">
        <f t="shared" si="46"/>
        <v>0</v>
      </c>
      <c r="BH576" s="156">
        <f t="shared" si="47"/>
        <v>0</v>
      </c>
      <c r="BI576" s="156">
        <f t="shared" si="48"/>
        <v>0</v>
      </c>
      <c r="BJ576" s="22" t="s">
        <v>80</v>
      </c>
      <c r="BK576" s="156">
        <f t="shared" si="49"/>
        <v>0</v>
      </c>
      <c r="BL576" s="22" t="s">
        <v>278</v>
      </c>
      <c r="BM576" s="22" t="s">
        <v>961</v>
      </c>
    </row>
    <row r="577" spans="2:65" s="1" customFormat="1" ht="25.5" customHeight="1">
      <c r="B577" s="123"/>
      <c r="C577" s="149" t="s">
        <v>962</v>
      </c>
      <c r="D577" s="149" t="s">
        <v>181</v>
      </c>
      <c r="E577" s="150" t="s">
        <v>963</v>
      </c>
      <c r="F577" s="239" t="s">
        <v>964</v>
      </c>
      <c r="G577" s="239"/>
      <c r="H577" s="239"/>
      <c r="I577" s="239"/>
      <c r="J577" s="151" t="s">
        <v>317</v>
      </c>
      <c r="K577" s="152">
        <v>12</v>
      </c>
      <c r="L577" s="266">
        <v>0</v>
      </c>
      <c r="M577" s="266"/>
      <c r="N577" s="266">
        <f t="shared" si="40"/>
        <v>0</v>
      </c>
      <c r="O577" s="266"/>
      <c r="P577" s="266"/>
      <c r="Q577" s="266"/>
      <c r="R577" s="125"/>
      <c r="T577" s="153" t="s">
        <v>5</v>
      </c>
      <c r="U577" s="44" t="s">
        <v>39</v>
      </c>
      <c r="V577" s="154">
        <v>0</v>
      </c>
      <c r="W577" s="154">
        <f t="shared" si="41"/>
        <v>0</v>
      </c>
      <c r="X577" s="154">
        <v>0</v>
      </c>
      <c r="Y577" s="154">
        <f t="shared" si="42"/>
        <v>0</v>
      </c>
      <c r="Z577" s="154">
        <v>0</v>
      </c>
      <c r="AA577" s="155">
        <f t="shared" si="43"/>
        <v>0</v>
      </c>
      <c r="AR577" s="22" t="s">
        <v>278</v>
      </c>
      <c r="AT577" s="22" t="s">
        <v>181</v>
      </c>
      <c r="AU577" s="22" t="s">
        <v>83</v>
      </c>
      <c r="AY577" s="22" t="s">
        <v>180</v>
      </c>
      <c r="BE577" s="156">
        <f t="shared" si="44"/>
        <v>0</v>
      </c>
      <c r="BF577" s="156">
        <f t="shared" si="45"/>
        <v>0</v>
      </c>
      <c r="BG577" s="156">
        <f t="shared" si="46"/>
        <v>0</v>
      </c>
      <c r="BH577" s="156">
        <f t="shared" si="47"/>
        <v>0</v>
      </c>
      <c r="BI577" s="156">
        <f t="shared" si="48"/>
        <v>0</v>
      </c>
      <c r="BJ577" s="22" t="s">
        <v>80</v>
      </c>
      <c r="BK577" s="156">
        <f t="shared" si="49"/>
        <v>0</v>
      </c>
      <c r="BL577" s="22" t="s">
        <v>278</v>
      </c>
      <c r="BM577" s="22" t="s">
        <v>965</v>
      </c>
    </row>
    <row r="578" spans="2:65" s="1" customFormat="1" ht="25.5" customHeight="1">
      <c r="B578" s="123"/>
      <c r="C578" s="149" t="s">
        <v>966</v>
      </c>
      <c r="D578" s="149" t="s">
        <v>181</v>
      </c>
      <c r="E578" s="150" t="s">
        <v>967</v>
      </c>
      <c r="F578" s="239" t="s">
        <v>968</v>
      </c>
      <c r="G578" s="239"/>
      <c r="H578" s="239"/>
      <c r="I578" s="239"/>
      <c r="J578" s="151" t="s">
        <v>317</v>
      </c>
      <c r="K578" s="152">
        <v>6</v>
      </c>
      <c r="L578" s="266">
        <v>0</v>
      </c>
      <c r="M578" s="266"/>
      <c r="N578" s="266">
        <f t="shared" si="40"/>
        <v>0</v>
      </c>
      <c r="O578" s="266"/>
      <c r="P578" s="266"/>
      <c r="Q578" s="266"/>
      <c r="R578" s="125"/>
      <c r="T578" s="153" t="s">
        <v>5</v>
      </c>
      <c r="U578" s="44" t="s">
        <v>39</v>
      </c>
      <c r="V578" s="154">
        <v>0</v>
      </c>
      <c r="W578" s="154">
        <f t="shared" si="41"/>
        <v>0</v>
      </c>
      <c r="X578" s="154">
        <v>0</v>
      </c>
      <c r="Y578" s="154">
        <f t="shared" si="42"/>
        <v>0</v>
      </c>
      <c r="Z578" s="154">
        <v>0</v>
      </c>
      <c r="AA578" s="155">
        <f t="shared" si="43"/>
        <v>0</v>
      </c>
      <c r="AR578" s="22" t="s">
        <v>278</v>
      </c>
      <c r="AT578" s="22" t="s">
        <v>181</v>
      </c>
      <c r="AU578" s="22" t="s">
        <v>83</v>
      </c>
      <c r="AY578" s="22" t="s">
        <v>180</v>
      </c>
      <c r="BE578" s="156">
        <f t="shared" si="44"/>
        <v>0</v>
      </c>
      <c r="BF578" s="156">
        <f t="shared" si="45"/>
        <v>0</v>
      </c>
      <c r="BG578" s="156">
        <f t="shared" si="46"/>
        <v>0</v>
      </c>
      <c r="BH578" s="156">
        <f t="shared" si="47"/>
        <v>0</v>
      </c>
      <c r="BI578" s="156">
        <f t="shared" si="48"/>
        <v>0</v>
      </c>
      <c r="BJ578" s="22" t="s">
        <v>80</v>
      </c>
      <c r="BK578" s="156">
        <f t="shared" si="49"/>
        <v>0</v>
      </c>
      <c r="BL578" s="22" t="s">
        <v>278</v>
      </c>
      <c r="BM578" s="22" t="s">
        <v>969</v>
      </c>
    </row>
    <row r="579" spans="2:65" s="1" customFormat="1" ht="25.5" customHeight="1">
      <c r="B579" s="123"/>
      <c r="C579" s="149" t="s">
        <v>970</v>
      </c>
      <c r="D579" s="149" t="s">
        <v>181</v>
      </c>
      <c r="E579" s="150" t="s">
        <v>971</v>
      </c>
      <c r="F579" s="239" t="s">
        <v>972</v>
      </c>
      <c r="G579" s="239"/>
      <c r="H579" s="239"/>
      <c r="I579" s="239"/>
      <c r="J579" s="151" t="s">
        <v>317</v>
      </c>
      <c r="K579" s="152">
        <v>1</v>
      </c>
      <c r="L579" s="266">
        <v>0</v>
      </c>
      <c r="M579" s="266"/>
      <c r="N579" s="266">
        <f t="shared" si="40"/>
        <v>0</v>
      </c>
      <c r="O579" s="266"/>
      <c r="P579" s="266"/>
      <c r="Q579" s="266"/>
      <c r="R579" s="125"/>
      <c r="T579" s="153" t="s">
        <v>5</v>
      </c>
      <c r="U579" s="44" t="s">
        <v>39</v>
      </c>
      <c r="V579" s="154">
        <v>0</v>
      </c>
      <c r="W579" s="154">
        <f t="shared" si="41"/>
        <v>0</v>
      </c>
      <c r="X579" s="154">
        <v>0</v>
      </c>
      <c r="Y579" s="154">
        <f t="shared" si="42"/>
        <v>0</v>
      </c>
      <c r="Z579" s="154">
        <v>0</v>
      </c>
      <c r="AA579" s="155">
        <f t="shared" si="43"/>
        <v>0</v>
      </c>
      <c r="AR579" s="22" t="s">
        <v>278</v>
      </c>
      <c r="AT579" s="22" t="s">
        <v>181</v>
      </c>
      <c r="AU579" s="22" t="s">
        <v>83</v>
      </c>
      <c r="AY579" s="22" t="s">
        <v>180</v>
      </c>
      <c r="BE579" s="156">
        <f t="shared" si="44"/>
        <v>0</v>
      </c>
      <c r="BF579" s="156">
        <f t="shared" si="45"/>
        <v>0</v>
      </c>
      <c r="BG579" s="156">
        <f t="shared" si="46"/>
        <v>0</v>
      </c>
      <c r="BH579" s="156">
        <f t="shared" si="47"/>
        <v>0</v>
      </c>
      <c r="BI579" s="156">
        <f t="shared" si="48"/>
        <v>0</v>
      </c>
      <c r="BJ579" s="22" t="s">
        <v>80</v>
      </c>
      <c r="BK579" s="156">
        <f t="shared" si="49"/>
        <v>0</v>
      </c>
      <c r="BL579" s="22" t="s">
        <v>278</v>
      </c>
      <c r="BM579" s="22" t="s">
        <v>973</v>
      </c>
    </row>
    <row r="580" spans="2:65" s="1" customFormat="1" ht="25.5" customHeight="1">
      <c r="B580" s="123"/>
      <c r="C580" s="149" t="s">
        <v>974</v>
      </c>
      <c r="D580" s="149" t="s">
        <v>181</v>
      </c>
      <c r="E580" s="150" t="s">
        <v>975</v>
      </c>
      <c r="F580" s="239" t="s">
        <v>976</v>
      </c>
      <c r="G580" s="239"/>
      <c r="H580" s="239"/>
      <c r="I580" s="239"/>
      <c r="J580" s="151" t="s">
        <v>317</v>
      </c>
      <c r="K580" s="152">
        <v>3</v>
      </c>
      <c r="L580" s="266">
        <v>0</v>
      </c>
      <c r="M580" s="266"/>
      <c r="N580" s="266">
        <f t="shared" si="40"/>
        <v>0</v>
      </c>
      <c r="O580" s="266"/>
      <c r="P580" s="266"/>
      <c r="Q580" s="266"/>
      <c r="R580" s="125"/>
      <c r="T580" s="153" t="s">
        <v>5</v>
      </c>
      <c r="U580" s="44" t="s">
        <v>39</v>
      </c>
      <c r="V580" s="154">
        <v>0</v>
      </c>
      <c r="W580" s="154">
        <f t="shared" si="41"/>
        <v>0</v>
      </c>
      <c r="X580" s="154">
        <v>0</v>
      </c>
      <c r="Y580" s="154">
        <f t="shared" si="42"/>
        <v>0</v>
      </c>
      <c r="Z580" s="154">
        <v>0</v>
      </c>
      <c r="AA580" s="155">
        <f t="shared" si="43"/>
        <v>0</v>
      </c>
      <c r="AR580" s="22" t="s">
        <v>278</v>
      </c>
      <c r="AT580" s="22" t="s">
        <v>181</v>
      </c>
      <c r="AU580" s="22" t="s">
        <v>83</v>
      </c>
      <c r="AY580" s="22" t="s">
        <v>180</v>
      </c>
      <c r="BE580" s="156">
        <f t="shared" si="44"/>
        <v>0</v>
      </c>
      <c r="BF580" s="156">
        <f t="shared" si="45"/>
        <v>0</v>
      </c>
      <c r="BG580" s="156">
        <f t="shared" si="46"/>
        <v>0</v>
      </c>
      <c r="BH580" s="156">
        <f t="shared" si="47"/>
        <v>0</v>
      </c>
      <c r="BI580" s="156">
        <f t="shared" si="48"/>
        <v>0</v>
      </c>
      <c r="BJ580" s="22" t="s">
        <v>80</v>
      </c>
      <c r="BK580" s="156">
        <f t="shared" si="49"/>
        <v>0</v>
      </c>
      <c r="BL580" s="22" t="s">
        <v>278</v>
      </c>
      <c r="BM580" s="22" t="s">
        <v>977</v>
      </c>
    </row>
    <row r="581" spans="2:65" s="1" customFormat="1" ht="25.5" customHeight="1">
      <c r="B581" s="123"/>
      <c r="C581" s="149" t="s">
        <v>978</v>
      </c>
      <c r="D581" s="149" t="s">
        <v>181</v>
      </c>
      <c r="E581" s="150" t="s">
        <v>979</v>
      </c>
      <c r="F581" s="239" t="s">
        <v>980</v>
      </c>
      <c r="G581" s="239"/>
      <c r="H581" s="239"/>
      <c r="I581" s="239"/>
      <c r="J581" s="151" t="s">
        <v>317</v>
      </c>
      <c r="K581" s="152">
        <v>1</v>
      </c>
      <c r="L581" s="266">
        <v>0</v>
      </c>
      <c r="M581" s="266"/>
      <c r="N581" s="266">
        <f t="shared" si="40"/>
        <v>0</v>
      </c>
      <c r="O581" s="266"/>
      <c r="P581" s="266"/>
      <c r="Q581" s="266"/>
      <c r="R581" s="125"/>
      <c r="T581" s="153" t="s">
        <v>5</v>
      </c>
      <c r="U581" s="44" t="s">
        <v>39</v>
      </c>
      <c r="V581" s="154">
        <v>0</v>
      </c>
      <c r="W581" s="154">
        <f t="shared" si="41"/>
        <v>0</v>
      </c>
      <c r="X581" s="154">
        <v>0</v>
      </c>
      <c r="Y581" s="154">
        <f t="shared" si="42"/>
        <v>0</v>
      </c>
      <c r="Z581" s="154">
        <v>0</v>
      </c>
      <c r="AA581" s="155">
        <f t="shared" si="43"/>
        <v>0</v>
      </c>
      <c r="AR581" s="22" t="s">
        <v>278</v>
      </c>
      <c r="AT581" s="22" t="s">
        <v>181</v>
      </c>
      <c r="AU581" s="22" t="s">
        <v>83</v>
      </c>
      <c r="AY581" s="22" t="s">
        <v>180</v>
      </c>
      <c r="BE581" s="156">
        <f t="shared" si="44"/>
        <v>0</v>
      </c>
      <c r="BF581" s="156">
        <f t="shared" si="45"/>
        <v>0</v>
      </c>
      <c r="BG581" s="156">
        <f t="shared" si="46"/>
        <v>0</v>
      </c>
      <c r="BH581" s="156">
        <f t="shared" si="47"/>
        <v>0</v>
      </c>
      <c r="BI581" s="156">
        <f t="shared" si="48"/>
        <v>0</v>
      </c>
      <c r="BJ581" s="22" t="s">
        <v>80</v>
      </c>
      <c r="BK581" s="156">
        <f t="shared" si="49"/>
        <v>0</v>
      </c>
      <c r="BL581" s="22" t="s">
        <v>278</v>
      </c>
      <c r="BM581" s="22" t="s">
        <v>981</v>
      </c>
    </row>
    <row r="582" spans="2:65" s="1" customFormat="1" ht="25.5" customHeight="1">
      <c r="B582" s="123"/>
      <c r="C582" s="149" t="s">
        <v>982</v>
      </c>
      <c r="D582" s="149" t="s">
        <v>181</v>
      </c>
      <c r="E582" s="150" t="s">
        <v>983</v>
      </c>
      <c r="F582" s="239" t="s">
        <v>984</v>
      </c>
      <c r="G582" s="239"/>
      <c r="H582" s="239"/>
      <c r="I582" s="239"/>
      <c r="J582" s="151" t="s">
        <v>242</v>
      </c>
      <c r="K582" s="152">
        <v>2</v>
      </c>
      <c r="L582" s="266">
        <v>0</v>
      </c>
      <c r="M582" s="266"/>
      <c r="N582" s="266">
        <f t="shared" si="40"/>
        <v>0</v>
      </c>
      <c r="O582" s="266"/>
      <c r="P582" s="266"/>
      <c r="Q582" s="266"/>
      <c r="R582" s="125"/>
      <c r="T582" s="153" t="s">
        <v>5</v>
      </c>
      <c r="U582" s="44" t="s">
        <v>39</v>
      </c>
      <c r="V582" s="154">
        <v>0</v>
      </c>
      <c r="W582" s="154">
        <f t="shared" si="41"/>
        <v>0</v>
      </c>
      <c r="X582" s="154">
        <v>0</v>
      </c>
      <c r="Y582" s="154">
        <f t="shared" si="42"/>
        <v>0</v>
      </c>
      <c r="Z582" s="154">
        <v>0</v>
      </c>
      <c r="AA582" s="155">
        <f t="shared" si="43"/>
        <v>0</v>
      </c>
      <c r="AR582" s="22" t="s">
        <v>278</v>
      </c>
      <c r="AT582" s="22" t="s">
        <v>181</v>
      </c>
      <c r="AU582" s="22" t="s">
        <v>83</v>
      </c>
      <c r="AY582" s="22" t="s">
        <v>180</v>
      </c>
      <c r="BE582" s="156">
        <f t="shared" si="44"/>
        <v>0</v>
      </c>
      <c r="BF582" s="156">
        <f t="shared" si="45"/>
        <v>0</v>
      </c>
      <c r="BG582" s="156">
        <f t="shared" si="46"/>
        <v>0</v>
      </c>
      <c r="BH582" s="156">
        <f t="shared" si="47"/>
        <v>0</v>
      </c>
      <c r="BI582" s="156">
        <f t="shared" si="48"/>
        <v>0</v>
      </c>
      <c r="BJ582" s="22" t="s">
        <v>80</v>
      </c>
      <c r="BK582" s="156">
        <f t="shared" si="49"/>
        <v>0</v>
      </c>
      <c r="BL582" s="22" t="s">
        <v>278</v>
      </c>
      <c r="BM582" s="22" t="s">
        <v>985</v>
      </c>
    </row>
    <row r="583" spans="2:65" s="1" customFormat="1" ht="25.5" customHeight="1">
      <c r="B583" s="123"/>
      <c r="C583" s="149" t="s">
        <v>986</v>
      </c>
      <c r="D583" s="149" t="s">
        <v>181</v>
      </c>
      <c r="E583" s="150" t="s">
        <v>987</v>
      </c>
      <c r="F583" s="239" t="s">
        <v>988</v>
      </c>
      <c r="G583" s="239"/>
      <c r="H583" s="239"/>
      <c r="I583" s="239"/>
      <c r="J583" s="151" t="s">
        <v>242</v>
      </c>
      <c r="K583" s="152">
        <v>1</v>
      </c>
      <c r="L583" s="266">
        <v>0</v>
      </c>
      <c r="M583" s="266"/>
      <c r="N583" s="266">
        <f t="shared" si="40"/>
        <v>0</v>
      </c>
      <c r="O583" s="266"/>
      <c r="P583" s="266"/>
      <c r="Q583" s="266"/>
      <c r="R583" s="125"/>
      <c r="T583" s="153" t="s">
        <v>5</v>
      </c>
      <c r="U583" s="44" t="s">
        <v>39</v>
      </c>
      <c r="V583" s="154">
        <v>0</v>
      </c>
      <c r="W583" s="154">
        <f t="shared" si="41"/>
        <v>0</v>
      </c>
      <c r="X583" s="154">
        <v>0</v>
      </c>
      <c r="Y583" s="154">
        <f t="shared" si="42"/>
        <v>0</v>
      </c>
      <c r="Z583" s="154">
        <v>0</v>
      </c>
      <c r="AA583" s="155">
        <f t="shared" si="43"/>
        <v>0</v>
      </c>
      <c r="AR583" s="22" t="s">
        <v>278</v>
      </c>
      <c r="AT583" s="22" t="s">
        <v>181</v>
      </c>
      <c r="AU583" s="22" t="s">
        <v>83</v>
      </c>
      <c r="AY583" s="22" t="s">
        <v>180</v>
      </c>
      <c r="BE583" s="156">
        <f t="shared" si="44"/>
        <v>0</v>
      </c>
      <c r="BF583" s="156">
        <f t="shared" si="45"/>
        <v>0</v>
      </c>
      <c r="BG583" s="156">
        <f t="shared" si="46"/>
        <v>0</v>
      </c>
      <c r="BH583" s="156">
        <f t="shared" si="47"/>
        <v>0</v>
      </c>
      <c r="BI583" s="156">
        <f t="shared" si="48"/>
        <v>0</v>
      </c>
      <c r="BJ583" s="22" t="s">
        <v>80</v>
      </c>
      <c r="BK583" s="156">
        <f t="shared" si="49"/>
        <v>0</v>
      </c>
      <c r="BL583" s="22" t="s">
        <v>278</v>
      </c>
      <c r="BM583" s="22" t="s">
        <v>989</v>
      </c>
    </row>
    <row r="584" spans="2:65" s="1" customFormat="1" ht="25.5" customHeight="1">
      <c r="B584" s="123"/>
      <c r="C584" s="149" t="s">
        <v>990</v>
      </c>
      <c r="D584" s="149" t="s">
        <v>181</v>
      </c>
      <c r="E584" s="150" t="s">
        <v>991</v>
      </c>
      <c r="F584" s="239" t="s">
        <v>992</v>
      </c>
      <c r="G584" s="239"/>
      <c r="H584" s="239"/>
      <c r="I584" s="239"/>
      <c r="J584" s="151" t="s">
        <v>242</v>
      </c>
      <c r="K584" s="152">
        <v>1</v>
      </c>
      <c r="L584" s="266">
        <v>0</v>
      </c>
      <c r="M584" s="266"/>
      <c r="N584" s="266">
        <f t="shared" si="40"/>
        <v>0</v>
      </c>
      <c r="O584" s="266"/>
      <c r="P584" s="266"/>
      <c r="Q584" s="266"/>
      <c r="R584" s="125"/>
      <c r="T584" s="153" t="s">
        <v>5</v>
      </c>
      <c r="U584" s="44" t="s">
        <v>39</v>
      </c>
      <c r="V584" s="154">
        <v>0</v>
      </c>
      <c r="W584" s="154">
        <f t="shared" si="41"/>
        <v>0</v>
      </c>
      <c r="X584" s="154">
        <v>0</v>
      </c>
      <c r="Y584" s="154">
        <f t="shared" si="42"/>
        <v>0</v>
      </c>
      <c r="Z584" s="154">
        <v>0</v>
      </c>
      <c r="AA584" s="155">
        <f t="shared" si="43"/>
        <v>0</v>
      </c>
      <c r="AR584" s="22" t="s">
        <v>278</v>
      </c>
      <c r="AT584" s="22" t="s">
        <v>181</v>
      </c>
      <c r="AU584" s="22" t="s">
        <v>83</v>
      </c>
      <c r="AY584" s="22" t="s">
        <v>180</v>
      </c>
      <c r="BE584" s="156">
        <f t="shared" si="44"/>
        <v>0</v>
      </c>
      <c r="BF584" s="156">
        <f t="shared" si="45"/>
        <v>0</v>
      </c>
      <c r="BG584" s="156">
        <f t="shared" si="46"/>
        <v>0</v>
      </c>
      <c r="BH584" s="156">
        <f t="shared" si="47"/>
        <v>0</v>
      </c>
      <c r="BI584" s="156">
        <f t="shared" si="48"/>
        <v>0</v>
      </c>
      <c r="BJ584" s="22" t="s">
        <v>80</v>
      </c>
      <c r="BK584" s="156">
        <f t="shared" si="49"/>
        <v>0</v>
      </c>
      <c r="BL584" s="22" t="s">
        <v>278</v>
      </c>
      <c r="BM584" s="22" t="s">
        <v>993</v>
      </c>
    </row>
    <row r="585" spans="2:65" s="1" customFormat="1" ht="38.25" customHeight="1">
      <c r="B585" s="123"/>
      <c r="C585" s="149" t="s">
        <v>994</v>
      </c>
      <c r="D585" s="149" t="s">
        <v>181</v>
      </c>
      <c r="E585" s="150" t="s">
        <v>995</v>
      </c>
      <c r="F585" s="239" t="s">
        <v>996</v>
      </c>
      <c r="G585" s="239"/>
      <c r="H585" s="239"/>
      <c r="I585" s="239"/>
      <c r="J585" s="151" t="s">
        <v>997</v>
      </c>
      <c r="K585" s="152">
        <v>1</v>
      </c>
      <c r="L585" s="266">
        <v>0</v>
      </c>
      <c r="M585" s="266"/>
      <c r="N585" s="266">
        <f t="shared" si="40"/>
        <v>0</v>
      </c>
      <c r="O585" s="266"/>
      <c r="P585" s="266"/>
      <c r="Q585" s="266"/>
      <c r="R585" s="125"/>
      <c r="T585" s="153" t="s">
        <v>5</v>
      </c>
      <c r="U585" s="44" t="s">
        <v>39</v>
      </c>
      <c r="V585" s="154">
        <v>0</v>
      </c>
      <c r="W585" s="154">
        <f t="shared" si="41"/>
        <v>0</v>
      </c>
      <c r="X585" s="154">
        <v>0</v>
      </c>
      <c r="Y585" s="154">
        <f t="shared" si="42"/>
        <v>0</v>
      </c>
      <c r="Z585" s="154">
        <v>0</v>
      </c>
      <c r="AA585" s="155">
        <f t="shared" si="43"/>
        <v>0</v>
      </c>
      <c r="AR585" s="22" t="s">
        <v>278</v>
      </c>
      <c r="AT585" s="22" t="s">
        <v>181</v>
      </c>
      <c r="AU585" s="22" t="s">
        <v>83</v>
      </c>
      <c r="AY585" s="22" t="s">
        <v>180</v>
      </c>
      <c r="BE585" s="156">
        <f t="shared" si="44"/>
        <v>0</v>
      </c>
      <c r="BF585" s="156">
        <f t="shared" si="45"/>
        <v>0</v>
      </c>
      <c r="BG585" s="156">
        <f t="shared" si="46"/>
        <v>0</v>
      </c>
      <c r="BH585" s="156">
        <f t="shared" si="47"/>
        <v>0</v>
      </c>
      <c r="BI585" s="156">
        <f t="shared" si="48"/>
        <v>0</v>
      </c>
      <c r="BJ585" s="22" t="s">
        <v>80</v>
      </c>
      <c r="BK585" s="156">
        <f t="shared" si="49"/>
        <v>0</v>
      </c>
      <c r="BL585" s="22" t="s">
        <v>278</v>
      </c>
      <c r="BM585" s="22" t="s">
        <v>998</v>
      </c>
    </row>
    <row r="586" spans="2:65" s="1" customFormat="1" ht="38.25" customHeight="1">
      <c r="B586" s="123"/>
      <c r="C586" s="149" t="s">
        <v>999</v>
      </c>
      <c r="D586" s="149" t="s">
        <v>181</v>
      </c>
      <c r="E586" s="150" t="s">
        <v>1000</v>
      </c>
      <c r="F586" s="239" t="s">
        <v>1001</v>
      </c>
      <c r="G586" s="239"/>
      <c r="H586" s="239"/>
      <c r="I586" s="239"/>
      <c r="J586" s="151" t="s">
        <v>242</v>
      </c>
      <c r="K586" s="152">
        <v>4</v>
      </c>
      <c r="L586" s="266">
        <v>0</v>
      </c>
      <c r="M586" s="266"/>
      <c r="N586" s="266">
        <f t="shared" si="40"/>
        <v>0</v>
      </c>
      <c r="O586" s="266"/>
      <c r="P586" s="266"/>
      <c r="Q586" s="266"/>
      <c r="R586" s="125"/>
      <c r="T586" s="153" t="s">
        <v>5</v>
      </c>
      <c r="U586" s="44" t="s">
        <v>39</v>
      </c>
      <c r="V586" s="154">
        <v>0</v>
      </c>
      <c r="W586" s="154">
        <f t="shared" si="41"/>
        <v>0</v>
      </c>
      <c r="X586" s="154">
        <v>0</v>
      </c>
      <c r="Y586" s="154">
        <f t="shared" si="42"/>
        <v>0</v>
      </c>
      <c r="Z586" s="154">
        <v>0</v>
      </c>
      <c r="AA586" s="155">
        <f t="shared" si="43"/>
        <v>0</v>
      </c>
      <c r="AR586" s="22" t="s">
        <v>278</v>
      </c>
      <c r="AT586" s="22" t="s">
        <v>181</v>
      </c>
      <c r="AU586" s="22" t="s">
        <v>83</v>
      </c>
      <c r="AY586" s="22" t="s">
        <v>180</v>
      </c>
      <c r="BE586" s="156">
        <f t="shared" si="44"/>
        <v>0</v>
      </c>
      <c r="BF586" s="156">
        <f t="shared" si="45"/>
        <v>0</v>
      </c>
      <c r="BG586" s="156">
        <f t="shared" si="46"/>
        <v>0</v>
      </c>
      <c r="BH586" s="156">
        <f t="shared" si="47"/>
        <v>0</v>
      </c>
      <c r="BI586" s="156">
        <f t="shared" si="48"/>
        <v>0</v>
      </c>
      <c r="BJ586" s="22" t="s">
        <v>80</v>
      </c>
      <c r="BK586" s="156">
        <f t="shared" si="49"/>
        <v>0</v>
      </c>
      <c r="BL586" s="22" t="s">
        <v>278</v>
      </c>
      <c r="BM586" s="22" t="s">
        <v>1002</v>
      </c>
    </row>
    <row r="587" spans="2:65" s="1" customFormat="1" ht="16.5" customHeight="1">
      <c r="B587" s="123"/>
      <c r="C587" s="149" t="s">
        <v>1003</v>
      </c>
      <c r="D587" s="149" t="s">
        <v>181</v>
      </c>
      <c r="E587" s="150" t="s">
        <v>1004</v>
      </c>
      <c r="F587" s="239" t="s">
        <v>1005</v>
      </c>
      <c r="G587" s="239"/>
      <c r="H587" s="239"/>
      <c r="I587" s="239"/>
      <c r="J587" s="151" t="s">
        <v>242</v>
      </c>
      <c r="K587" s="152">
        <v>1</v>
      </c>
      <c r="L587" s="266">
        <v>0</v>
      </c>
      <c r="M587" s="266"/>
      <c r="N587" s="266">
        <f t="shared" si="40"/>
        <v>0</v>
      </c>
      <c r="O587" s="266"/>
      <c r="P587" s="266"/>
      <c r="Q587" s="266"/>
      <c r="R587" s="125"/>
      <c r="T587" s="153" t="s">
        <v>5</v>
      </c>
      <c r="U587" s="44" t="s">
        <v>39</v>
      </c>
      <c r="V587" s="154">
        <v>0</v>
      </c>
      <c r="W587" s="154">
        <f t="shared" si="41"/>
        <v>0</v>
      </c>
      <c r="X587" s="154">
        <v>0</v>
      </c>
      <c r="Y587" s="154">
        <f t="shared" si="42"/>
        <v>0</v>
      </c>
      <c r="Z587" s="154">
        <v>0</v>
      </c>
      <c r="AA587" s="155">
        <f t="shared" si="43"/>
        <v>0</v>
      </c>
      <c r="AR587" s="22" t="s">
        <v>278</v>
      </c>
      <c r="AT587" s="22" t="s">
        <v>181</v>
      </c>
      <c r="AU587" s="22" t="s">
        <v>83</v>
      </c>
      <c r="AY587" s="22" t="s">
        <v>180</v>
      </c>
      <c r="BE587" s="156">
        <f t="shared" si="44"/>
        <v>0</v>
      </c>
      <c r="BF587" s="156">
        <f t="shared" si="45"/>
        <v>0</v>
      </c>
      <c r="BG587" s="156">
        <f t="shared" si="46"/>
        <v>0</v>
      </c>
      <c r="BH587" s="156">
        <f t="shared" si="47"/>
        <v>0</v>
      </c>
      <c r="BI587" s="156">
        <f t="shared" si="48"/>
        <v>0</v>
      </c>
      <c r="BJ587" s="22" t="s">
        <v>80</v>
      </c>
      <c r="BK587" s="156">
        <f t="shared" si="49"/>
        <v>0</v>
      </c>
      <c r="BL587" s="22" t="s">
        <v>278</v>
      </c>
      <c r="BM587" s="22" t="s">
        <v>1006</v>
      </c>
    </row>
    <row r="588" spans="2:65" s="1" customFormat="1" ht="25.5" customHeight="1">
      <c r="B588" s="123"/>
      <c r="C588" s="149" t="s">
        <v>1007</v>
      </c>
      <c r="D588" s="149" t="s">
        <v>181</v>
      </c>
      <c r="E588" s="150" t="s">
        <v>1008</v>
      </c>
      <c r="F588" s="239" t="s">
        <v>1009</v>
      </c>
      <c r="G588" s="239"/>
      <c r="H588" s="239"/>
      <c r="I588" s="239"/>
      <c r="J588" s="151" t="s">
        <v>317</v>
      </c>
      <c r="K588" s="152">
        <v>23</v>
      </c>
      <c r="L588" s="266">
        <v>0</v>
      </c>
      <c r="M588" s="266"/>
      <c r="N588" s="266">
        <f t="shared" si="40"/>
        <v>0</v>
      </c>
      <c r="O588" s="266"/>
      <c r="P588" s="266"/>
      <c r="Q588" s="266"/>
      <c r="R588" s="125"/>
      <c r="T588" s="153" t="s">
        <v>5</v>
      </c>
      <c r="U588" s="44" t="s">
        <v>39</v>
      </c>
      <c r="V588" s="154">
        <v>0</v>
      </c>
      <c r="W588" s="154">
        <f t="shared" si="41"/>
        <v>0</v>
      </c>
      <c r="X588" s="154">
        <v>0</v>
      </c>
      <c r="Y588" s="154">
        <f t="shared" si="42"/>
        <v>0</v>
      </c>
      <c r="Z588" s="154">
        <v>0</v>
      </c>
      <c r="AA588" s="155">
        <f t="shared" si="43"/>
        <v>0</v>
      </c>
      <c r="AR588" s="22" t="s">
        <v>278</v>
      </c>
      <c r="AT588" s="22" t="s">
        <v>181</v>
      </c>
      <c r="AU588" s="22" t="s">
        <v>83</v>
      </c>
      <c r="AY588" s="22" t="s">
        <v>180</v>
      </c>
      <c r="BE588" s="156">
        <f t="shared" si="44"/>
        <v>0</v>
      </c>
      <c r="BF588" s="156">
        <f t="shared" si="45"/>
        <v>0</v>
      </c>
      <c r="BG588" s="156">
        <f t="shared" si="46"/>
        <v>0</v>
      </c>
      <c r="BH588" s="156">
        <f t="shared" si="47"/>
        <v>0</v>
      </c>
      <c r="BI588" s="156">
        <f t="shared" si="48"/>
        <v>0</v>
      </c>
      <c r="BJ588" s="22" t="s">
        <v>80</v>
      </c>
      <c r="BK588" s="156">
        <f t="shared" si="49"/>
        <v>0</v>
      </c>
      <c r="BL588" s="22" t="s">
        <v>278</v>
      </c>
      <c r="BM588" s="22" t="s">
        <v>1010</v>
      </c>
    </row>
    <row r="589" spans="2:65" s="1" customFormat="1" ht="25.5" customHeight="1">
      <c r="B589" s="123"/>
      <c r="C589" s="149" t="s">
        <v>1011</v>
      </c>
      <c r="D589" s="149" t="s">
        <v>181</v>
      </c>
      <c r="E589" s="150" t="s">
        <v>1012</v>
      </c>
      <c r="F589" s="239" t="s">
        <v>1013</v>
      </c>
      <c r="G589" s="239"/>
      <c r="H589" s="239"/>
      <c r="I589" s="239"/>
      <c r="J589" s="151" t="s">
        <v>862</v>
      </c>
      <c r="K589" s="152">
        <v>329.38900000000001</v>
      </c>
      <c r="L589" s="266">
        <v>0</v>
      </c>
      <c r="M589" s="266"/>
      <c r="N589" s="266">
        <f t="shared" si="40"/>
        <v>0</v>
      </c>
      <c r="O589" s="266"/>
      <c r="P589" s="266"/>
      <c r="Q589" s="266"/>
      <c r="R589" s="125"/>
      <c r="T589" s="153" t="s">
        <v>5</v>
      </c>
      <c r="U589" s="44" t="s">
        <v>39</v>
      </c>
      <c r="V589" s="154">
        <v>0</v>
      </c>
      <c r="W589" s="154">
        <f t="shared" si="41"/>
        <v>0</v>
      </c>
      <c r="X589" s="154">
        <v>0</v>
      </c>
      <c r="Y589" s="154">
        <f t="shared" si="42"/>
        <v>0</v>
      </c>
      <c r="Z589" s="154">
        <v>0</v>
      </c>
      <c r="AA589" s="155">
        <f t="shared" si="43"/>
        <v>0</v>
      </c>
      <c r="AR589" s="22" t="s">
        <v>278</v>
      </c>
      <c r="AT589" s="22" t="s">
        <v>181</v>
      </c>
      <c r="AU589" s="22" t="s">
        <v>83</v>
      </c>
      <c r="AY589" s="22" t="s">
        <v>180</v>
      </c>
      <c r="BE589" s="156">
        <f t="shared" si="44"/>
        <v>0</v>
      </c>
      <c r="BF589" s="156">
        <f t="shared" si="45"/>
        <v>0</v>
      </c>
      <c r="BG589" s="156">
        <f t="shared" si="46"/>
        <v>0</v>
      </c>
      <c r="BH589" s="156">
        <f t="shared" si="47"/>
        <v>0</v>
      </c>
      <c r="BI589" s="156">
        <f t="shared" si="48"/>
        <v>0</v>
      </c>
      <c r="BJ589" s="22" t="s">
        <v>80</v>
      </c>
      <c r="BK589" s="156">
        <f t="shared" si="49"/>
        <v>0</v>
      </c>
      <c r="BL589" s="22" t="s">
        <v>278</v>
      </c>
      <c r="BM589" s="22" t="s">
        <v>1014</v>
      </c>
    </row>
    <row r="590" spans="2:65" s="1" customFormat="1" ht="25.5" customHeight="1">
      <c r="B590" s="123"/>
      <c r="C590" s="149" t="s">
        <v>1015</v>
      </c>
      <c r="D590" s="149" t="s">
        <v>181</v>
      </c>
      <c r="E590" s="150" t="s">
        <v>1016</v>
      </c>
      <c r="F590" s="239" t="s">
        <v>1017</v>
      </c>
      <c r="G590" s="239"/>
      <c r="H590" s="239"/>
      <c r="I590" s="239"/>
      <c r="J590" s="151" t="s">
        <v>862</v>
      </c>
      <c r="K590" s="152">
        <v>329.38900000000001</v>
      </c>
      <c r="L590" s="266">
        <v>0</v>
      </c>
      <c r="M590" s="266"/>
      <c r="N590" s="266">
        <f t="shared" si="40"/>
        <v>0</v>
      </c>
      <c r="O590" s="266"/>
      <c r="P590" s="266"/>
      <c r="Q590" s="266"/>
      <c r="R590" s="125"/>
      <c r="T590" s="153" t="s">
        <v>5</v>
      </c>
      <c r="U590" s="44" t="s">
        <v>39</v>
      </c>
      <c r="V590" s="154">
        <v>0</v>
      </c>
      <c r="W590" s="154">
        <f t="shared" si="41"/>
        <v>0</v>
      </c>
      <c r="X590" s="154">
        <v>0</v>
      </c>
      <c r="Y590" s="154">
        <f t="shared" si="42"/>
        <v>0</v>
      </c>
      <c r="Z590" s="154">
        <v>0</v>
      </c>
      <c r="AA590" s="155">
        <f t="shared" si="43"/>
        <v>0</v>
      </c>
      <c r="AR590" s="22" t="s">
        <v>278</v>
      </c>
      <c r="AT590" s="22" t="s">
        <v>181</v>
      </c>
      <c r="AU590" s="22" t="s">
        <v>83</v>
      </c>
      <c r="AY590" s="22" t="s">
        <v>180</v>
      </c>
      <c r="BE590" s="156">
        <f t="shared" si="44"/>
        <v>0</v>
      </c>
      <c r="BF590" s="156">
        <f t="shared" si="45"/>
        <v>0</v>
      </c>
      <c r="BG590" s="156">
        <f t="shared" si="46"/>
        <v>0</v>
      </c>
      <c r="BH590" s="156">
        <f t="shared" si="47"/>
        <v>0</v>
      </c>
      <c r="BI590" s="156">
        <f t="shared" si="48"/>
        <v>0</v>
      </c>
      <c r="BJ590" s="22" t="s">
        <v>80</v>
      </c>
      <c r="BK590" s="156">
        <f t="shared" si="49"/>
        <v>0</v>
      </c>
      <c r="BL590" s="22" t="s">
        <v>278</v>
      </c>
      <c r="BM590" s="22" t="s">
        <v>1018</v>
      </c>
    </row>
    <row r="591" spans="2:65" s="9" customFormat="1" ht="29.85" customHeight="1">
      <c r="B591" s="138"/>
      <c r="C591" s="139"/>
      <c r="D591" s="148" t="s">
        <v>152</v>
      </c>
      <c r="E591" s="148"/>
      <c r="F591" s="148"/>
      <c r="G591" s="148"/>
      <c r="H591" s="148"/>
      <c r="I591" s="148"/>
      <c r="J591" s="148"/>
      <c r="K591" s="148"/>
      <c r="L591" s="148"/>
      <c r="M591" s="148"/>
      <c r="N591" s="269">
        <f>BK591</f>
        <v>0</v>
      </c>
      <c r="O591" s="270"/>
      <c r="P591" s="270"/>
      <c r="Q591" s="270"/>
      <c r="R591" s="141"/>
      <c r="T591" s="142"/>
      <c r="U591" s="139"/>
      <c r="V591" s="139"/>
      <c r="W591" s="143">
        <f>SUM(W592:W611)</f>
        <v>0</v>
      </c>
      <c r="X591" s="139"/>
      <c r="Y591" s="143">
        <f>SUM(Y592:Y611)</f>
        <v>0</v>
      </c>
      <c r="Z591" s="139"/>
      <c r="AA591" s="144">
        <f>SUM(AA592:AA611)</f>
        <v>0</v>
      </c>
      <c r="AR591" s="145" t="s">
        <v>83</v>
      </c>
      <c r="AT591" s="146" t="s">
        <v>73</v>
      </c>
      <c r="AU591" s="146" t="s">
        <v>80</v>
      </c>
      <c r="AY591" s="145" t="s">
        <v>180</v>
      </c>
      <c r="BK591" s="147">
        <f>SUM(BK592:BK611)</f>
        <v>0</v>
      </c>
    </row>
    <row r="592" spans="2:65" s="1" customFormat="1" ht="38.25" customHeight="1">
      <c r="B592" s="123"/>
      <c r="C592" s="149" t="s">
        <v>1019</v>
      </c>
      <c r="D592" s="149" t="s">
        <v>181</v>
      </c>
      <c r="E592" s="150" t="s">
        <v>1020</v>
      </c>
      <c r="F592" s="239" t="s">
        <v>1021</v>
      </c>
      <c r="G592" s="239"/>
      <c r="H592" s="239"/>
      <c r="I592" s="239"/>
      <c r="J592" s="151" t="s">
        <v>317</v>
      </c>
      <c r="K592" s="152">
        <v>9</v>
      </c>
      <c r="L592" s="266">
        <v>0</v>
      </c>
      <c r="M592" s="266"/>
      <c r="N592" s="266">
        <f t="shared" ref="N592:N611" si="50">ROUND(L592*K592,2)</f>
        <v>0</v>
      </c>
      <c r="O592" s="266"/>
      <c r="P592" s="266"/>
      <c r="Q592" s="266"/>
      <c r="R592" s="125"/>
      <c r="T592" s="153" t="s">
        <v>5</v>
      </c>
      <c r="U592" s="44" t="s">
        <v>39</v>
      </c>
      <c r="V592" s="154">
        <v>0</v>
      </c>
      <c r="W592" s="154">
        <f t="shared" ref="W592:W611" si="51">V592*K592</f>
        <v>0</v>
      </c>
      <c r="X592" s="154">
        <v>0</v>
      </c>
      <c r="Y592" s="154">
        <f t="shared" ref="Y592:Y611" si="52">X592*K592</f>
        <v>0</v>
      </c>
      <c r="Z592" s="154">
        <v>0</v>
      </c>
      <c r="AA592" s="155">
        <f t="shared" ref="AA592:AA611" si="53">Z592*K592</f>
        <v>0</v>
      </c>
      <c r="AR592" s="22" t="s">
        <v>278</v>
      </c>
      <c r="AT592" s="22" t="s">
        <v>181</v>
      </c>
      <c r="AU592" s="22" t="s">
        <v>83</v>
      </c>
      <c r="AY592" s="22" t="s">
        <v>180</v>
      </c>
      <c r="BE592" s="156">
        <f t="shared" ref="BE592:BE611" si="54">IF(U592="základní",N592,0)</f>
        <v>0</v>
      </c>
      <c r="BF592" s="156">
        <f t="shared" ref="BF592:BF611" si="55">IF(U592="snížená",N592,0)</f>
        <v>0</v>
      </c>
      <c r="BG592" s="156">
        <f t="shared" ref="BG592:BG611" si="56">IF(U592="zákl. přenesená",N592,0)</f>
        <v>0</v>
      </c>
      <c r="BH592" s="156">
        <f t="shared" ref="BH592:BH611" si="57">IF(U592="sníž. přenesená",N592,0)</f>
        <v>0</v>
      </c>
      <c r="BI592" s="156">
        <f t="shared" ref="BI592:BI611" si="58">IF(U592="nulová",N592,0)</f>
        <v>0</v>
      </c>
      <c r="BJ592" s="22" t="s">
        <v>80</v>
      </c>
      <c r="BK592" s="156">
        <f t="shared" ref="BK592:BK611" si="59">ROUND(L592*K592,2)</f>
        <v>0</v>
      </c>
      <c r="BL592" s="22" t="s">
        <v>278</v>
      </c>
      <c r="BM592" s="22" t="s">
        <v>1022</v>
      </c>
    </row>
    <row r="593" spans="2:65" s="1" customFormat="1" ht="25.5" customHeight="1">
      <c r="B593" s="123"/>
      <c r="C593" s="149" t="s">
        <v>1023</v>
      </c>
      <c r="D593" s="149" t="s">
        <v>181</v>
      </c>
      <c r="E593" s="150" t="s">
        <v>1024</v>
      </c>
      <c r="F593" s="239" t="s">
        <v>1025</v>
      </c>
      <c r="G593" s="239"/>
      <c r="H593" s="239"/>
      <c r="I593" s="239"/>
      <c r="J593" s="151" t="s">
        <v>242</v>
      </c>
      <c r="K593" s="152">
        <v>1</v>
      </c>
      <c r="L593" s="266">
        <v>0</v>
      </c>
      <c r="M593" s="266"/>
      <c r="N593" s="266">
        <f t="shared" si="50"/>
        <v>0</v>
      </c>
      <c r="O593" s="266"/>
      <c r="P593" s="266"/>
      <c r="Q593" s="266"/>
      <c r="R593" s="125"/>
      <c r="T593" s="153" t="s">
        <v>5</v>
      </c>
      <c r="U593" s="44" t="s">
        <v>39</v>
      </c>
      <c r="V593" s="154">
        <v>0</v>
      </c>
      <c r="W593" s="154">
        <f t="shared" si="51"/>
        <v>0</v>
      </c>
      <c r="X593" s="154">
        <v>0</v>
      </c>
      <c r="Y593" s="154">
        <f t="shared" si="52"/>
        <v>0</v>
      </c>
      <c r="Z593" s="154">
        <v>0</v>
      </c>
      <c r="AA593" s="155">
        <f t="shared" si="53"/>
        <v>0</v>
      </c>
      <c r="AR593" s="22" t="s">
        <v>278</v>
      </c>
      <c r="AT593" s="22" t="s">
        <v>181</v>
      </c>
      <c r="AU593" s="22" t="s">
        <v>83</v>
      </c>
      <c r="AY593" s="22" t="s">
        <v>180</v>
      </c>
      <c r="BE593" s="156">
        <f t="shared" si="54"/>
        <v>0</v>
      </c>
      <c r="BF593" s="156">
        <f t="shared" si="55"/>
        <v>0</v>
      </c>
      <c r="BG593" s="156">
        <f t="shared" si="56"/>
        <v>0</v>
      </c>
      <c r="BH593" s="156">
        <f t="shared" si="57"/>
        <v>0</v>
      </c>
      <c r="BI593" s="156">
        <f t="shared" si="58"/>
        <v>0</v>
      </c>
      <c r="BJ593" s="22" t="s">
        <v>80</v>
      </c>
      <c r="BK593" s="156">
        <f t="shared" si="59"/>
        <v>0</v>
      </c>
      <c r="BL593" s="22" t="s">
        <v>278</v>
      </c>
      <c r="BM593" s="22" t="s">
        <v>1026</v>
      </c>
    </row>
    <row r="594" spans="2:65" s="1" customFormat="1" ht="25.5" customHeight="1">
      <c r="B594" s="123"/>
      <c r="C594" s="149" t="s">
        <v>1027</v>
      </c>
      <c r="D594" s="149" t="s">
        <v>181</v>
      </c>
      <c r="E594" s="150" t="s">
        <v>1028</v>
      </c>
      <c r="F594" s="239" t="s">
        <v>1029</v>
      </c>
      <c r="G594" s="239"/>
      <c r="H594" s="239"/>
      <c r="I594" s="239"/>
      <c r="J594" s="151" t="s">
        <v>317</v>
      </c>
      <c r="K594" s="152">
        <v>12</v>
      </c>
      <c r="L594" s="266">
        <v>0</v>
      </c>
      <c r="M594" s="266"/>
      <c r="N594" s="266">
        <f t="shared" si="50"/>
        <v>0</v>
      </c>
      <c r="O594" s="266"/>
      <c r="P594" s="266"/>
      <c r="Q594" s="266"/>
      <c r="R594" s="125"/>
      <c r="T594" s="153" t="s">
        <v>5</v>
      </c>
      <c r="U594" s="44" t="s">
        <v>39</v>
      </c>
      <c r="V594" s="154">
        <v>0</v>
      </c>
      <c r="W594" s="154">
        <f t="shared" si="51"/>
        <v>0</v>
      </c>
      <c r="X594" s="154">
        <v>0</v>
      </c>
      <c r="Y594" s="154">
        <f t="shared" si="52"/>
        <v>0</v>
      </c>
      <c r="Z594" s="154">
        <v>0</v>
      </c>
      <c r="AA594" s="155">
        <f t="shared" si="53"/>
        <v>0</v>
      </c>
      <c r="AR594" s="22" t="s">
        <v>278</v>
      </c>
      <c r="AT594" s="22" t="s">
        <v>181</v>
      </c>
      <c r="AU594" s="22" t="s">
        <v>83</v>
      </c>
      <c r="AY594" s="22" t="s">
        <v>180</v>
      </c>
      <c r="BE594" s="156">
        <f t="shared" si="54"/>
        <v>0</v>
      </c>
      <c r="BF594" s="156">
        <f t="shared" si="55"/>
        <v>0</v>
      </c>
      <c r="BG594" s="156">
        <f t="shared" si="56"/>
        <v>0</v>
      </c>
      <c r="BH594" s="156">
        <f t="shared" si="57"/>
        <v>0</v>
      </c>
      <c r="BI594" s="156">
        <f t="shared" si="58"/>
        <v>0</v>
      </c>
      <c r="BJ594" s="22" t="s">
        <v>80</v>
      </c>
      <c r="BK594" s="156">
        <f t="shared" si="59"/>
        <v>0</v>
      </c>
      <c r="BL594" s="22" t="s">
        <v>278</v>
      </c>
      <c r="BM594" s="22" t="s">
        <v>1030</v>
      </c>
    </row>
    <row r="595" spans="2:65" s="1" customFormat="1" ht="25.5" customHeight="1">
      <c r="B595" s="123"/>
      <c r="C595" s="149" t="s">
        <v>1031</v>
      </c>
      <c r="D595" s="149" t="s">
        <v>181</v>
      </c>
      <c r="E595" s="150" t="s">
        <v>1032</v>
      </c>
      <c r="F595" s="239" t="s">
        <v>1033</v>
      </c>
      <c r="G595" s="239"/>
      <c r="H595" s="239"/>
      <c r="I595" s="239"/>
      <c r="J595" s="151" t="s">
        <v>317</v>
      </c>
      <c r="K595" s="152">
        <v>18</v>
      </c>
      <c r="L595" s="266">
        <v>0</v>
      </c>
      <c r="M595" s="266"/>
      <c r="N595" s="266">
        <f t="shared" si="50"/>
        <v>0</v>
      </c>
      <c r="O595" s="266"/>
      <c r="P595" s="266"/>
      <c r="Q595" s="266"/>
      <c r="R595" s="125"/>
      <c r="T595" s="153" t="s">
        <v>5</v>
      </c>
      <c r="U595" s="44" t="s">
        <v>39</v>
      </c>
      <c r="V595" s="154">
        <v>0</v>
      </c>
      <c r="W595" s="154">
        <f t="shared" si="51"/>
        <v>0</v>
      </c>
      <c r="X595" s="154">
        <v>0</v>
      </c>
      <c r="Y595" s="154">
        <f t="shared" si="52"/>
        <v>0</v>
      </c>
      <c r="Z595" s="154">
        <v>0</v>
      </c>
      <c r="AA595" s="155">
        <f t="shared" si="53"/>
        <v>0</v>
      </c>
      <c r="AR595" s="22" t="s">
        <v>278</v>
      </c>
      <c r="AT595" s="22" t="s">
        <v>181</v>
      </c>
      <c r="AU595" s="22" t="s">
        <v>83</v>
      </c>
      <c r="AY595" s="22" t="s">
        <v>180</v>
      </c>
      <c r="BE595" s="156">
        <f t="shared" si="54"/>
        <v>0</v>
      </c>
      <c r="BF595" s="156">
        <f t="shared" si="55"/>
        <v>0</v>
      </c>
      <c r="BG595" s="156">
        <f t="shared" si="56"/>
        <v>0</v>
      </c>
      <c r="BH595" s="156">
        <f t="shared" si="57"/>
        <v>0</v>
      </c>
      <c r="BI595" s="156">
        <f t="shared" si="58"/>
        <v>0</v>
      </c>
      <c r="BJ595" s="22" t="s">
        <v>80</v>
      </c>
      <c r="BK595" s="156">
        <f t="shared" si="59"/>
        <v>0</v>
      </c>
      <c r="BL595" s="22" t="s">
        <v>278</v>
      </c>
      <c r="BM595" s="22" t="s">
        <v>1034</v>
      </c>
    </row>
    <row r="596" spans="2:65" s="1" customFormat="1" ht="25.5" customHeight="1">
      <c r="B596" s="123"/>
      <c r="C596" s="149" t="s">
        <v>1035</v>
      </c>
      <c r="D596" s="149" t="s">
        <v>181</v>
      </c>
      <c r="E596" s="150" t="s">
        <v>1036</v>
      </c>
      <c r="F596" s="239" t="s">
        <v>1037</v>
      </c>
      <c r="G596" s="239"/>
      <c r="H596" s="239"/>
      <c r="I596" s="239"/>
      <c r="J596" s="151" t="s">
        <v>317</v>
      </c>
      <c r="K596" s="152">
        <v>3</v>
      </c>
      <c r="L596" s="266">
        <v>0</v>
      </c>
      <c r="M596" s="266"/>
      <c r="N596" s="266">
        <f t="shared" si="50"/>
        <v>0</v>
      </c>
      <c r="O596" s="266"/>
      <c r="P596" s="266"/>
      <c r="Q596" s="266"/>
      <c r="R596" s="125"/>
      <c r="T596" s="153" t="s">
        <v>5</v>
      </c>
      <c r="U596" s="44" t="s">
        <v>39</v>
      </c>
      <c r="V596" s="154">
        <v>0</v>
      </c>
      <c r="W596" s="154">
        <f t="shared" si="51"/>
        <v>0</v>
      </c>
      <c r="X596" s="154">
        <v>0</v>
      </c>
      <c r="Y596" s="154">
        <f t="shared" si="52"/>
        <v>0</v>
      </c>
      <c r="Z596" s="154">
        <v>0</v>
      </c>
      <c r="AA596" s="155">
        <f t="shared" si="53"/>
        <v>0</v>
      </c>
      <c r="AR596" s="22" t="s">
        <v>278</v>
      </c>
      <c r="AT596" s="22" t="s">
        <v>181</v>
      </c>
      <c r="AU596" s="22" t="s">
        <v>83</v>
      </c>
      <c r="AY596" s="22" t="s">
        <v>180</v>
      </c>
      <c r="BE596" s="156">
        <f t="shared" si="54"/>
        <v>0</v>
      </c>
      <c r="BF596" s="156">
        <f t="shared" si="55"/>
        <v>0</v>
      </c>
      <c r="BG596" s="156">
        <f t="shared" si="56"/>
        <v>0</v>
      </c>
      <c r="BH596" s="156">
        <f t="shared" si="57"/>
        <v>0</v>
      </c>
      <c r="BI596" s="156">
        <f t="shared" si="58"/>
        <v>0</v>
      </c>
      <c r="BJ596" s="22" t="s">
        <v>80</v>
      </c>
      <c r="BK596" s="156">
        <f t="shared" si="59"/>
        <v>0</v>
      </c>
      <c r="BL596" s="22" t="s">
        <v>278</v>
      </c>
      <c r="BM596" s="22" t="s">
        <v>1038</v>
      </c>
    </row>
    <row r="597" spans="2:65" s="1" customFormat="1" ht="38.25" customHeight="1">
      <c r="B597" s="123"/>
      <c r="C597" s="149" t="s">
        <v>1039</v>
      </c>
      <c r="D597" s="149" t="s">
        <v>181</v>
      </c>
      <c r="E597" s="150" t="s">
        <v>1040</v>
      </c>
      <c r="F597" s="239" t="s">
        <v>1041</v>
      </c>
      <c r="G597" s="239"/>
      <c r="H597" s="239"/>
      <c r="I597" s="239"/>
      <c r="J597" s="151" t="s">
        <v>317</v>
      </c>
      <c r="K597" s="152">
        <v>12</v>
      </c>
      <c r="L597" s="266">
        <v>0</v>
      </c>
      <c r="M597" s="266"/>
      <c r="N597" s="266">
        <f t="shared" si="50"/>
        <v>0</v>
      </c>
      <c r="O597" s="266"/>
      <c r="P597" s="266"/>
      <c r="Q597" s="266"/>
      <c r="R597" s="125"/>
      <c r="T597" s="153" t="s">
        <v>5</v>
      </c>
      <c r="U597" s="44" t="s">
        <v>39</v>
      </c>
      <c r="V597" s="154">
        <v>0</v>
      </c>
      <c r="W597" s="154">
        <f t="shared" si="51"/>
        <v>0</v>
      </c>
      <c r="X597" s="154">
        <v>0</v>
      </c>
      <c r="Y597" s="154">
        <f t="shared" si="52"/>
        <v>0</v>
      </c>
      <c r="Z597" s="154">
        <v>0</v>
      </c>
      <c r="AA597" s="155">
        <f t="shared" si="53"/>
        <v>0</v>
      </c>
      <c r="AR597" s="22" t="s">
        <v>278</v>
      </c>
      <c r="AT597" s="22" t="s">
        <v>181</v>
      </c>
      <c r="AU597" s="22" t="s">
        <v>83</v>
      </c>
      <c r="AY597" s="22" t="s">
        <v>180</v>
      </c>
      <c r="BE597" s="156">
        <f t="shared" si="54"/>
        <v>0</v>
      </c>
      <c r="BF597" s="156">
        <f t="shared" si="55"/>
        <v>0</v>
      </c>
      <c r="BG597" s="156">
        <f t="shared" si="56"/>
        <v>0</v>
      </c>
      <c r="BH597" s="156">
        <f t="shared" si="57"/>
        <v>0</v>
      </c>
      <c r="BI597" s="156">
        <f t="shared" si="58"/>
        <v>0</v>
      </c>
      <c r="BJ597" s="22" t="s">
        <v>80</v>
      </c>
      <c r="BK597" s="156">
        <f t="shared" si="59"/>
        <v>0</v>
      </c>
      <c r="BL597" s="22" t="s">
        <v>278</v>
      </c>
      <c r="BM597" s="22" t="s">
        <v>1042</v>
      </c>
    </row>
    <row r="598" spans="2:65" s="1" customFormat="1" ht="38.25" customHeight="1">
      <c r="B598" s="123"/>
      <c r="C598" s="149" t="s">
        <v>1043</v>
      </c>
      <c r="D598" s="149" t="s">
        <v>181</v>
      </c>
      <c r="E598" s="150" t="s">
        <v>1044</v>
      </c>
      <c r="F598" s="239" t="s">
        <v>1045</v>
      </c>
      <c r="G598" s="239"/>
      <c r="H598" s="239"/>
      <c r="I598" s="239"/>
      <c r="J598" s="151" t="s">
        <v>317</v>
      </c>
      <c r="K598" s="152">
        <v>12</v>
      </c>
      <c r="L598" s="266">
        <v>0</v>
      </c>
      <c r="M598" s="266"/>
      <c r="N598" s="266">
        <f t="shared" si="50"/>
        <v>0</v>
      </c>
      <c r="O598" s="266"/>
      <c r="P598" s="266"/>
      <c r="Q598" s="266"/>
      <c r="R598" s="125"/>
      <c r="T598" s="153" t="s">
        <v>5</v>
      </c>
      <c r="U598" s="44" t="s">
        <v>39</v>
      </c>
      <c r="V598" s="154">
        <v>0</v>
      </c>
      <c r="W598" s="154">
        <f t="shared" si="51"/>
        <v>0</v>
      </c>
      <c r="X598" s="154">
        <v>0</v>
      </c>
      <c r="Y598" s="154">
        <f t="shared" si="52"/>
        <v>0</v>
      </c>
      <c r="Z598" s="154">
        <v>0</v>
      </c>
      <c r="AA598" s="155">
        <f t="shared" si="53"/>
        <v>0</v>
      </c>
      <c r="AR598" s="22" t="s">
        <v>278</v>
      </c>
      <c r="AT598" s="22" t="s">
        <v>181</v>
      </c>
      <c r="AU598" s="22" t="s">
        <v>83</v>
      </c>
      <c r="AY598" s="22" t="s">
        <v>180</v>
      </c>
      <c r="BE598" s="156">
        <f t="shared" si="54"/>
        <v>0</v>
      </c>
      <c r="BF598" s="156">
        <f t="shared" si="55"/>
        <v>0</v>
      </c>
      <c r="BG598" s="156">
        <f t="shared" si="56"/>
        <v>0</v>
      </c>
      <c r="BH598" s="156">
        <f t="shared" si="57"/>
        <v>0</v>
      </c>
      <c r="BI598" s="156">
        <f t="shared" si="58"/>
        <v>0</v>
      </c>
      <c r="BJ598" s="22" t="s">
        <v>80</v>
      </c>
      <c r="BK598" s="156">
        <f t="shared" si="59"/>
        <v>0</v>
      </c>
      <c r="BL598" s="22" t="s">
        <v>278</v>
      </c>
      <c r="BM598" s="22" t="s">
        <v>1046</v>
      </c>
    </row>
    <row r="599" spans="2:65" s="1" customFormat="1" ht="16.5" customHeight="1">
      <c r="B599" s="123"/>
      <c r="C599" s="149" t="s">
        <v>1047</v>
      </c>
      <c r="D599" s="149" t="s">
        <v>181</v>
      </c>
      <c r="E599" s="150" t="s">
        <v>1048</v>
      </c>
      <c r="F599" s="239" t="s">
        <v>1049</v>
      </c>
      <c r="G599" s="239"/>
      <c r="H599" s="239"/>
      <c r="I599" s="239"/>
      <c r="J599" s="151" t="s">
        <v>242</v>
      </c>
      <c r="K599" s="152">
        <v>5</v>
      </c>
      <c r="L599" s="266">
        <v>0</v>
      </c>
      <c r="M599" s="266"/>
      <c r="N599" s="266">
        <f t="shared" si="50"/>
        <v>0</v>
      </c>
      <c r="O599" s="266"/>
      <c r="P599" s="266"/>
      <c r="Q599" s="266"/>
      <c r="R599" s="125"/>
      <c r="T599" s="153" t="s">
        <v>5</v>
      </c>
      <c r="U599" s="44" t="s">
        <v>39</v>
      </c>
      <c r="V599" s="154">
        <v>0</v>
      </c>
      <c r="W599" s="154">
        <f t="shared" si="51"/>
        <v>0</v>
      </c>
      <c r="X599" s="154">
        <v>0</v>
      </c>
      <c r="Y599" s="154">
        <f t="shared" si="52"/>
        <v>0</v>
      </c>
      <c r="Z599" s="154">
        <v>0</v>
      </c>
      <c r="AA599" s="155">
        <f t="shared" si="53"/>
        <v>0</v>
      </c>
      <c r="AR599" s="22" t="s">
        <v>278</v>
      </c>
      <c r="AT599" s="22" t="s">
        <v>181</v>
      </c>
      <c r="AU599" s="22" t="s">
        <v>83</v>
      </c>
      <c r="AY599" s="22" t="s">
        <v>180</v>
      </c>
      <c r="BE599" s="156">
        <f t="shared" si="54"/>
        <v>0</v>
      </c>
      <c r="BF599" s="156">
        <f t="shared" si="55"/>
        <v>0</v>
      </c>
      <c r="BG599" s="156">
        <f t="shared" si="56"/>
        <v>0</v>
      </c>
      <c r="BH599" s="156">
        <f t="shared" si="57"/>
        <v>0</v>
      </c>
      <c r="BI599" s="156">
        <f t="shared" si="58"/>
        <v>0</v>
      </c>
      <c r="BJ599" s="22" t="s">
        <v>80</v>
      </c>
      <c r="BK599" s="156">
        <f t="shared" si="59"/>
        <v>0</v>
      </c>
      <c r="BL599" s="22" t="s">
        <v>278</v>
      </c>
      <c r="BM599" s="22" t="s">
        <v>1050</v>
      </c>
    </row>
    <row r="600" spans="2:65" s="1" customFormat="1" ht="25.5" customHeight="1">
      <c r="B600" s="123"/>
      <c r="C600" s="149" t="s">
        <v>1051</v>
      </c>
      <c r="D600" s="149" t="s">
        <v>181</v>
      </c>
      <c r="E600" s="150" t="s">
        <v>1052</v>
      </c>
      <c r="F600" s="239" t="s">
        <v>1053</v>
      </c>
      <c r="G600" s="239"/>
      <c r="H600" s="239"/>
      <c r="I600" s="239"/>
      <c r="J600" s="151" t="s">
        <v>505</v>
      </c>
      <c r="K600" s="152">
        <v>1</v>
      </c>
      <c r="L600" s="266">
        <v>0</v>
      </c>
      <c r="M600" s="266"/>
      <c r="N600" s="266">
        <f t="shared" si="50"/>
        <v>0</v>
      </c>
      <c r="O600" s="266"/>
      <c r="P600" s="266"/>
      <c r="Q600" s="266"/>
      <c r="R600" s="125"/>
      <c r="T600" s="153" t="s">
        <v>5</v>
      </c>
      <c r="U600" s="44" t="s">
        <v>39</v>
      </c>
      <c r="V600" s="154">
        <v>0</v>
      </c>
      <c r="W600" s="154">
        <f t="shared" si="51"/>
        <v>0</v>
      </c>
      <c r="X600" s="154">
        <v>0</v>
      </c>
      <c r="Y600" s="154">
        <f t="shared" si="52"/>
        <v>0</v>
      </c>
      <c r="Z600" s="154">
        <v>0</v>
      </c>
      <c r="AA600" s="155">
        <f t="shared" si="53"/>
        <v>0</v>
      </c>
      <c r="AR600" s="22" t="s">
        <v>278</v>
      </c>
      <c r="AT600" s="22" t="s">
        <v>181</v>
      </c>
      <c r="AU600" s="22" t="s">
        <v>83</v>
      </c>
      <c r="AY600" s="22" t="s">
        <v>180</v>
      </c>
      <c r="BE600" s="156">
        <f t="shared" si="54"/>
        <v>0</v>
      </c>
      <c r="BF600" s="156">
        <f t="shared" si="55"/>
        <v>0</v>
      </c>
      <c r="BG600" s="156">
        <f t="shared" si="56"/>
        <v>0</v>
      </c>
      <c r="BH600" s="156">
        <f t="shared" si="57"/>
        <v>0</v>
      </c>
      <c r="BI600" s="156">
        <f t="shared" si="58"/>
        <v>0</v>
      </c>
      <c r="BJ600" s="22" t="s">
        <v>80</v>
      </c>
      <c r="BK600" s="156">
        <f t="shared" si="59"/>
        <v>0</v>
      </c>
      <c r="BL600" s="22" t="s">
        <v>278</v>
      </c>
      <c r="BM600" s="22" t="s">
        <v>1054</v>
      </c>
    </row>
    <row r="601" spans="2:65" s="1" customFormat="1" ht="25.5" customHeight="1">
      <c r="B601" s="123"/>
      <c r="C601" s="149" t="s">
        <v>1055</v>
      </c>
      <c r="D601" s="149" t="s">
        <v>181</v>
      </c>
      <c r="E601" s="150" t="s">
        <v>1056</v>
      </c>
      <c r="F601" s="239" t="s">
        <v>1057</v>
      </c>
      <c r="G601" s="239"/>
      <c r="H601" s="239"/>
      <c r="I601" s="239"/>
      <c r="J601" s="151" t="s">
        <v>242</v>
      </c>
      <c r="K601" s="152">
        <v>3</v>
      </c>
      <c r="L601" s="266">
        <v>0</v>
      </c>
      <c r="M601" s="266"/>
      <c r="N601" s="266">
        <f t="shared" si="50"/>
        <v>0</v>
      </c>
      <c r="O601" s="266"/>
      <c r="P601" s="266"/>
      <c r="Q601" s="266"/>
      <c r="R601" s="125"/>
      <c r="T601" s="153" t="s">
        <v>5</v>
      </c>
      <c r="U601" s="44" t="s">
        <v>39</v>
      </c>
      <c r="V601" s="154">
        <v>0</v>
      </c>
      <c r="W601" s="154">
        <f t="shared" si="51"/>
        <v>0</v>
      </c>
      <c r="X601" s="154">
        <v>0</v>
      </c>
      <c r="Y601" s="154">
        <f t="shared" si="52"/>
        <v>0</v>
      </c>
      <c r="Z601" s="154">
        <v>0</v>
      </c>
      <c r="AA601" s="155">
        <f t="shared" si="53"/>
        <v>0</v>
      </c>
      <c r="AR601" s="22" t="s">
        <v>278</v>
      </c>
      <c r="AT601" s="22" t="s">
        <v>181</v>
      </c>
      <c r="AU601" s="22" t="s">
        <v>83</v>
      </c>
      <c r="AY601" s="22" t="s">
        <v>180</v>
      </c>
      <c r="BE601" s="156">
        <f t="shared" si="54"/>
        <v>0</v>
      </c>
      <c r="BF601" s="156">
        <f t="shared" si="55"/>
        <v>0</v>
      </c>
      <c r="BG601" s="156">
        <f t="shared" si="56"/>
        <v>0</v>
      </c>
      <c r="BH601" s="156">
        <f t="shared" si="57"/>
        <v>0</v>
      </c>
      <c r="BI601" s="156">
        <f t="shared" si="58"/>
        <v>0</v>
      </c>
      <c r="BJ601" s="22" t="s">
        <v>80</v>
      </c>
      <c r="BK601" s="156">
        <f t="shared" si="59"/>
        <v>0</v>
      </c>
      <c r="BL601" s="22" t="s">
        <v>278</v>
      </c>
      <c r="BM601" s="22" t="s">
        <v>1058</v>
      </c>
    </row>
    <row r="602" spans="2:65" s="1" customFormat="1" ht="25.5" customHeight="1">
      <c r="B602" s="123"/>
      <c r="C602" s="149" t="s">
        <v>1059</v>
      </c>
      <c r="D602" s="149" t="s">
        <v>181</v>
      </c>
      <c r="E602" s="150" t="s">
        <v>1060</v>
      </c>
      <c r="F602" s="239" t="s">
        <v>1061</v>
      </c>
      <c r="G602" s="239"/>
      <c r="H602" s="239"/>
      <c r="I602" s="239"/>
      <c r="J602" s="151" t="s">
        <v>1062</v>
      </c>
      <c r="K602" s="152">
        <v>1</v>
      </c>
      <c r="L602" s="266">
        <v>0</v>
      </c>
      <c r="M602" s="266"/>
      <c r="N602" s="266">
        <f t="shared" si="50"/>
        <v>0</v>
      </c>
      <c r="O602" s="266"/>
      <c r="P602" s="266"/>
      <c r="Q602" s="266"/>
      <c r="R602" s="125"/>
      <c r="T602" s="153" t="s">
        <v>5</v>
      </c>
      <c r="U602" s="44" t="s">
        <v>39</v>
      </c>
      <c r="V602" s="154">
        <v>0</v>
      </c>
      <c r="W602" s="154">
        <f t="shared" si="51"/>
        <v>0</v>
      </c>
      <c r="X602" s="154">
        <v>0</v>
      </c>
      <c r="Y602" s="154">
        <f t="shared" si="52"/>
        <v>0</v>
      </c>
      <c r="Z602" s="154">
        <v>0</v>
      </c>
      <c r="AA602" s="155">
        <f t="shared" si="53"/>
        <v>0</v>
      </c>
      <c r="AR602" s="22" t="s">
        <v>278</v>
      </c>
      <c r="AT602" s="22" t="s">
        <v>181</v>
      </c>
      <c r="AU602" s="22" t="s">
        <v>83</v>
      </c>
      <c r="AY602" s="22" t="s">
        <v>180</v>
      </c>
      <c r="BE602" s="156">
        <f t="shared" si="54"/>
        <v>0</v>
      </c>
      <c r="BF602" s="156">
        <f t="shared" si="55"/>
        <v>0</v>
      </c>
      <c r="BG602" s="156">
        <f t="shared" si="56"/>
        <v>0</v>
      </c>
      <c r="BH602" s="156">
        <f t="shared" si="57"/>
        <v>0</v>
      </c>
      <c r="BI602" s="156">
        <f t="shared" si="58"/>
        <v>0</v>
      </c>
      <c r="BJ602" s="22" t="s">
        <v>80</v>
      </c>
      <c r="BK602" s="156">
        <f t="shared" si="59"/>
        <v>0</v>
      </c>
      <c r="BL602" s="22" t="s">
        <v>278</v>
      </c>
      <c r="BM602" s="22" t="s">
        <v>1063</v>
      </c>
    </row>
    <row r="603" spans="2:65" s="1" customFormat="1" ht="25.5" customHeight="1">
      <c r="B603" s="123"/>
      <c r="C603" s="149" t="s">
        <v>1064</v>
      </c>
      <c r="D603" s="149" t="s">
        <v>181</v>
      </c>
      <c r="E603" s="150" t="s">
        <v>1065</v>
      </c>
      <c r="F603" s="239" t="s">
        <v>1066</v>
      </c>
      <c r="G603" s="239"/>
      <c r="H603" s="239"/>
      <c r="I603" s="239"/>
      <c r="J603" s="151" t="s">
        <v>242</v>
      </c>
      <c r="K603" s="152">
        <v>1</v>
      </c>
      <c r="L603" s="266">
        <v>0</v>
      </c>
      <c r="M603" s="266"/>
      <c r="N603" s="266">
        <f t="shared" si="50"/>
        <v>0</v>
      </c>
      <c r="O603" s="266"/>
      <c r="P603" s="266"/>
      <c r="Q603" s="266"/>
      <c r="R603" s="125"/>
      <c r="T603" s="153" t="s">
        <v>5</v>
      </c>
      <c r="U603" s="44" t="s">
        <v>39</v>
      </c>
      <c r="V603" s="154">
        <v>0</v>
      </c>
      <c r="W603" s="154">
        <f t="shared" si="51"/>
        <v>0</v>
      </c>
      <c r="X603" s="154">
        <v>0</v>
      </c>
      <c r="Y603" s="154">
        <f t="shared" si="52"/>
        <v>0</v>
      </c>
      <c r="Z603" s="154">
        <v>0</v>
      </c>
      <c r="AA603" s="155">
        <f t="shared" si="53"/>
        <v>0</v>
      </c>
      <c r="AR603" s="22" t="s">
        <v>278</v>
      </c>
      <c r="AT603" s="22" t="s">
        <v>181</v>
      </c>
      <c r="AU603" s="22" t="s">
        <v>83</v>
      </c>
      <c r="AY603" s="22" t="s">
        <v>180</v>
      </c>
      <c r="BE603" s="156">
        <f t="shared" si="54"/>
        <v>0</v>
      </c>
      <c r="BF603" s="156">
        <f t="shared" si="55"/>
        <v>0</v>
      </c>
      <c r="BG603" s="156">
        <f t="shared" si="56"/>
        <v>0</v>
      </c>
      <c r="BH603" s="156">
        <f t="shared" si="57"/>
        <v>0</v>
      </c>
      <c r="BI603" s="156">
        <f t="shared" si="58"/>
        <v>0</v>
      </c>
      <c r="BJ603" s="22" t="s">
        <v>80</v>
      </c>
      <c r="BK603" s="156">
        <f t="shared" si="59"/>
        <v>0</v>
      </c>
      <c r="BL603" s="22" t="s">
        <v>278</v>
      </c>
      <c r="BM603" s="22" t="s">
        <v>1067</v>
      </c>
    </row>
    <row r="604" spans="2:65" s="1" customFormat="1" ht="16.5" customHeight="1">
      <c r="B604" s="123"/>
      <c r="C604" s="149" t="s">
        <v>1068</v>
      </c>
      <c r="D604" s="149" t="s">
        <v>181</v>
      </c>
      <c r="E604" s="150" t="s">
        <v>1069</v>
      </c>
      <c r="F604" s="239" t="s">
        <v>1070</v>
      </c>
      <c r="G604" s="239"/>
      <c r="H604" s="239"/>
      <c r="I604" s="239"/>
      <c r="J604" s="151" t="s">
        <v>242</v>
      </c>
      <c r="K604" s="152">
        <v>3</v>
      </c>
      <c r="L604" s="266">
        <v>0</v>
      </c>
      <c r="M604" s="266"/>
      <c r="N604" s="266">
        <f t="shared" si="50"/>
        <v>0</v>
      </c>
      <c r="O604" s="266"/>
      <c r="P604" s="266"/>
      <c r="Q604" s="266"/>
      <c r="R604" s="125"/>
      <c r="T604" s="153" t="s">
        <v>5</v>
      </c>
      <c r="U604" s="44" t="s">
        <v>39</v>
      </c>
      <c r="V604" s="154">
        <v>0</v>
      </c>
      <c r="W604" s="154">
        <f t="shared" si="51"/>
        <v>0</v>
      </c>
      <c r="X604" s="154">
        <v>0</v>
      </c>
      <c r="Y604" s="154">
        <f t="shared" si="52"/>
        <v>0</v>
      </c>
      <c r="Z604" s="154">
        <v>0</v>
      </c>
      <c r="AA604" s="155">
        <f t="shared" si="53"/>
        <v>0</v>
      </c>
      <c r="AR604" s="22" t="s">
        <v>278</v>
      </c>
      <c r="AT604" s="22" t="s">
        <v>181</v>
      </c>
      <c r="AU604" s="22" t="s">
        <v>83</v>
      </c>
      <c r="AY604" s="22" t="s">
        <v>180</v>
      </c>
      <c r="BE604" s="156">
        <f t="shared" si="54"/>
        <v>0</v>
      </c>
      <c r="BF604" s="156">
        <f t="shared" si="55"/>
        <v>0</v>
      </c>
      <c r="BG604" s="156">
        <f t="shared" si="56"/>
        <v>0</v>
      </c>
      <c r="BH604" s="156">
        <f t="shared" si="57"/>
        <v>0</v>
      </c>
      <c r="BI604" s="156">
        <f t="shared" si="58"/>
        <v>0</v>
      </c>
      <c r="BJ604" s="22" t="s">
        <v>80</v>
      </c>
      <c r="BK604" s="156">
        <f t="shared" si="59"/>
        <v>0</v>
      </c>
      <c r="BL604" s="22" t="s">
        <v>278</v>
      </c>
      <c r="BM604" s="22" t="s">
        <v>1071</v>
      </c>
    </row>
    <row r="605" spans="2:65" s="1" customFormat="1" ht="16.5" customHeight="1">
      <c r="B605" s="123"/>
      <c r="C605" s="149" t="s">
        <v>1072</v>
      </c>
      <c r="D605" s="149" t="s">
        <v>181</v>
      </c>
      <c r="E605" s="150" t="s">
        <v>1073</v>
      </c>
      <c r="F605" s="239" t="s">
        <v>1074</v>
      </c>
      <c r="G605" s="239"/>
      <c r="H605" s="239"/>
      <c r="I605" s="239"/>
      <c r="J605" s="151" t="s">
        <v>242</v>
      </c>
      <c r="K605" s="152">
        <v>1</v>
      </c>
      <c r="L605" s="266">
        <v>0</v>
      </c>
      <c r="M605" s="266"/>
      <c r="N605" s="266">
        <f t="shared" si="50"/>
        <v>0</v>
      </c>
      <c r="O605" s="266"/>
      <c r="P605" s="266"/>
      <c r="Q605" s="266"/>
      <c r="R605" s="125"/>
      <c r="T605" s="153" t="s">
        <v>5</v>
      </c>
      <c r="U605" s="44" t="s">
        <v>39</v>
      </c>
      <c r="V605" s="154">
        <v>0</v>
      </c>
      <c r="W605" s="154">
        <f t="shared" si="51"/>
        <v>0</v>
      </c>
      <c r="X605" s="154">
        <v>0</v>
      </c>
      <c r="Y605" s="154">
        <f t="shared" si="52"/>
        <v>0</v>
      </c>
      <c r="Z605" s="154">
        <v>0</v>
      </c>
      <c r="AA605" s="155">
        <f t="shared" si="53"/>
        <v>0</v>
      </c>
      <c r="AR605" s="22" t="s">
        <v>278</v>
      </c>
      <c r="AT605" s="22" t="s">
        <v>181</v>
      </c>
      <c r="AU605" s="22" t="s">
        <v>83</v>
      </c>
      <c r="AY605" s="22" t="s">
        <v>180</v>
      </c>
      <c r="BE605" s="156">
        <f t="shared" si="54"/>
        <v>0</v>
      </c>
      <c r="BF605" s="156">
        <f t="shared" si="55"/>
        <v>0</v>
      </c>
      <c r="BG605" s="156">
        <f t="shared" si="56"/>
        <v>0</v>
      </c>
      <c r="BH605" s="156">
        <f t="shared" si="57"/>
        <v>0</v>
      </c>
      <c r="BI605" s="156">
        <f t="shared" si="58"/>
        <v>0</v>
      </c>
      <c r="BJ605" s="22" t="s">
        <v>80</v>
      </c>
      <c r="BK605" s="156">
        <f t="shared" si="59"/>
        <v>0</v>
      </c>
      <c r="BL605" s="22" t="s">
        <v>278</v>
      </c>
      <c r="BM605" s="22" t="s">
        <v>1075</v>
      </c>
    </row>
    <row r="606" spans="2:65" s="1" customFormat="1" ht="16.5" customHeight="1">
      <c r="B606" s="123"/>
      <c r="C606" s="149" t="s">
        <v>1076</v>
      </c>
      <c r="D606" s="149" t="s">
        <v>181</v>
      </c>
      <c r="E606" s="150" t="s">
        <v>1077</v>
      </c>
      <c r="F606" s="239" t="s">
        <v>1078</v>
      </c>
      <c r="G606" s="239"/>
      <c r="H606" s="239"/>
      <c r="I606" s="239"/>
      <c r="J606" s="151" t="s">
        <v>242</v>
      </c>
      <c r="K606" s="152">
        <v>1</v>
      </c>
      <c r="L606" s="266">
        <v>0</v>
      </c>
      <c r="M606" s="266"/>
      <c r="N606" s="266">
        <f t="shared" si="50"/>
        <v>0</v>
      </c>
      <c r="O606" s="266"/>
      <c r="P606" s="266"/>
      <c r="Q606" s="266"/>
      <c r="R606" s="125"/>
      <c r="T606" s="153" t="s">
        <v>5</v>
      </c>
      <c r="U606" s="44" t="s">
        <v>39</v>
      </c>
      <c r="V606" s="154">
        <v>0</v>
      </c>
      <c r="W606" s="154">
        <f t="shared" si="51"/>
        <v>0</v>
      </c>
      <c r="X606" s="154">
        <v>0</v>
      </c>
      <c r="Y606" s="154">
        <f t="shared" si="52"/>
        <v>0</v>
      </c>
      <c r="Z606" s="154">
        <v>0</v>
      </c>
      <c r="AA606" s="155">
        <f t="shared" si="53"/>
        <v>0</v>
      </c>
      <c r="AR606" s="22" t="s">
        <v>278</v>
      </c>
      <c r="AT606" s="22" t="s">
        <v>181</v>
      </c>
      <c r="AU606" s="22" t="s">
        <v>83</v>
      </c>
      <c r="AY606" s="22" t="s">
        <v>180</v>
      </c>
      <c r="BE606" s="156">
        <f t="shared" si="54"/>
        <v>0</v>
      </c>
      <c r="BF606" s="156">
        <f t="shared" si="55"/>
        <v>0</v>
      </c>
      <c r="BG606" s="156">
        <f t="shared" si="56"/>
        <v>0</v>
      </c>
      <c r="BH606" s="156">
        <f t="shared" si="57"/>
        <v>0</v>
      </c>
      <c r="BI606" s="156">
        <f t="shared" si="58"/>
        <v>0</v>
      </c>
      <c r="BJ606" s="22" t="s">
        <v>80</v>
      </c>
      <c r="BK606" s="156">
        <f t="shared" si="59"/>
        <v>0</v>
      </c>
      <c r="BL606" s="22" t="s">
        <v>278</v>
      </c>
      <c r="BM606" s="22" t="s">
        <v>1079</v>
      </c>
    </row>
    <row r="607" spans="2:65" s="1" customFormat="1" ht="25.5" customHeight="1">
      <c r="B607" s="123"/>
      <c r="C607" s="149" t="s">
        <v>1080</v>
      </c>
      <c r="D607" s="149" t="s">
        <v>181</v>
      </c>
      <c r="E607" s="150" t="s">
        <v>1081</v>
      </c>
      <c r="F607" s="239" t="s">
        <v>1082</v>
      </c>
      <c r="G607" s="239"/>
      <c r="H607" s="239"/>
      <c r="I607" s="239"/>
      <c r="J607" s="151" t="s">
        <v>317</v>
      </c>
      <c r="K607" s="152">
        <v>40</v>
      </c>
      <c r="L607" s="266">
        <v>0</v>
      </c>
      <c r="M607" s="266"/>
      <c r="N607" s="266">
        <f t="shared" si="50"/>
        <v>0</v>
      </c>
      <c r="O607" s="266"/>
      <c r="P607" s="266"/>
      <c r="Q607" s="266"/>
      <c r="R607" s="125"/>
      <c r="T607" s="153" t="s">
        <v>5</v>
      </c>
      <c r="U607" s="44" t="s">
        <v>39</v>
      </c>
      <c r="V607" s="154">
        <v>0</v>
      </c>
      <c r="W607" s="154">
        <f t="shared" si="51"/>
        <v>0</v>
      </c>
      <c r="X607" s="154">
        <v>0</v>
      </c>
      <c r="Y607" s="154">
        <f t="shared" si="52"/>
        <v>0</v>
      </c>
      <c r="Z607" s="154">
        <v>0</v>
      </c>
      <c r="AA607" s="155">
        <f t="shared" si="53"/>
        <v>0</v>
      </c>
      <c r="AR607" s="22" t="s">
        <v>278</v>
      </c>
      <c r="AT607" s="22" t="s">
        <v>181</v>
      </c>
      <c r="AU607" s="22" t="s">
        <v>83</v>
      </c>
      <c r="AY607" s="22" t="s">
        <v>180</v>
      </c>
      <c r="BE607" s="156">
        <f t="shared" si="54"/>
        <v>0</v>
      </c>
      <c r="BF607" s="156">
        <f t="shared" si="55"/>
        <v>0</v>
      </c>
      <c r="BG607" s="156">
        <f t="shared" si="56"/>
        <v>0</v>
      </c>
      <c r="BH607" s="156">
        <f t="shared" si="57"/>
        <v>0</v>
      </c>
      <c r="BI607" s="156">
        <f t="shared" si="58"/>
        <v>0</v>
      </c>
      <c r="BJ607" s="22" t="s">
        <v>80</v>
      </c>
      <c r="BK607" s="156">
        <f t="shared" si="59"/>
        <v>0</v>
      </c>
      <c r="BL607" s="22" t="s">
        <v>278</v>
      </c>
      <c r="BM607" s="22" t="s">
        <v>1083</v>
      </c>
    </row>
    <row r="608" spans="2:65" s="1" customFormat="1" ht="25.5" customHeight="1">
      <c r="B608" s="123"/>
      <c r="C608" s="149" t="s">
        <v>1084</v>
      </c>
      <c r="D608" s="149" t="s">
        <v>181</v>
      </c>
      <c r="E608" s="150" t="s">
        <v>1085</v>
      </c>
      <c r="F608" s="239" t="s">
        <v>1086</v>
      </c>
      <c r="G608" s="239"/>
      <c r="H608" s="239"/>
      <c r="I608" s="239"/>
      <c r="J608" s="151" t="s">
        <v>317</v>
      </c>
      <c r="K608" s="152">
        <v>40</v>
      </c>
      <c r="L608" s="266">
        <v>0</v>
      </c>
      <c r="M608" s="266"/>
      <c r="N608" s="266">
        <f t="shared" si="50"/>
        <v>0</v>
      </c>
      <c r="O608" s="266"/>
      <c r="P608" s="266"/>
      <c r="Q608" s="266"/>
      <c r="R608" s="125"/>
      <c r="T608" s="153" t="s">
        <v>5</v>
      </c>
      <c r="U608" s="44" t="s">
        <v>39</v>
      </c>
      <c r="V608" s="154">
        <v>0</v>
      </c>
      <c r="W608" s="154">
        <f t="shared" si="51"/>
        <v>0</v>
      </c>
      <c r="X608" s="154">
        <v>0</v>
      </c>
      <c r="Y608" s="154">
        <f t="shared" si="52"/>
        <v>0</v>
      </c>
      <c r="Z608" s="154">
        <v>0</v>
      </c>
      <c r="AA608" s="155">
        <f t="shared" si="53"/>
        <v>0</v>
      </c>
      <c r="AR608" s="22" t="s">
        <v>278</v>
      </c>
      <c r="AT608" s="22" t="s">
        <v>181</v>
      </c>
      <c r="AU608" s="22" t="s">
        <v>83</v>
      </c>
      <c r="AY608" s="22" t="s">
        <v>180</v>
      </c>
      <c r="BE608" s="156">
        <f t="shared" si="54"/>
        <v>0</v>
      </c>
      <c r="BF608" s="156">
        <f t="shared" si="55"/>
        <v>0</v>
      </c>
      <c r="BG608" s="156">
        <f t="shared" si="56"/>
        <v>0</v>
      </c>
      <c r="BH608" s="156">
        <f t="shared" si="57"/>
        <v>0</v>
      </c>
      <c r="BI608" s="156">
        <f t="shared" si="58"/>
        <v>0</v>
      </c>
      <c r="BJ608" s="22" t="s">
        <v>80</v>
      </c>
      <c r="BK608" s="156">
        <f t="shared" si="59"/>
        <v>0</v>
      </c>
      <c r="BL608" s="22" t="s">
        <v>278</v>
      </c>
      <c r="BM608" s="22" t="s">
        <v>1087</v>
      </c>
    </row>
    <row r="609" spans="2:65" s="1" customFormat="1" ht="25.5" customHeight="1">
      <c r="B609" s="123"/>
      <c r="C609" s="149" t="s">
        <v>1088</v>
      </c>
      <c r="D609" s="149" t="s">
        <v>181</v>
      </c>
      <c r="E609" s="150" t="s">
        <v>1089</v>
      </c>
      <c r="F609" s="239" t="s">
        <v>1090</v>
      </c>
      <c r="G609" s="239"/>
      <c r="H609" s="239"/>
      <c r="I609" s="239"/>
      <c r="J609" s="151" t="s">
        <v>433</v>
      </c>
      <c r="K609" s="152">
        <v>1</v>
      </c>
      <c r="L609" s="266">
        <v>0</v>
      </c>
      <c r="M609" s="266"/>
      <c r="N609" s="266">
        <f t="shared" si="50"/>
        <v>0</v>
      </c>
      <c r="O609" s="266"/>
      <c r="P609" s="266"/>
      <c r="Q609" s="266"/>
      <c r="R609" s="125"/>
      <c r="T609" s="153" t="s">
        <v>5</v>
      </c>
      <c r="U609" s="44" t="s">
        <v>39</v>
      </c>
      <c r="V609" s="154">
        <v>0</v>
      </c>
      <c r="W609" s="154">
        <f t="shared" si="51"/>
        <v>0</v>
      </c>
      <c r="X609" s="154">
        <v>0</v>
      </c>
      <c r="Y609" s="154">
        <f t="shared" si="52"/>
        <v>0</v>
      </c>
      <c r="Z609" s="154">
        <v>0</v>
      </c>
      <c r="AA609" s="155">
        <f t="shared" si="53"/>
        <v>0</v>
      </c>
      <c r="AR609" s="22" t="s">
        <v>278</v>
      </c>
      <c r="AT609" s="22" t="s">
        <v>181</v>
      </c>
      <c r="AU609" s="22" t="s">
        <v>83</v>
      </c>
      <c r="AY609" s="22" t="s">
        <v>180</v>
      </c>
      <c r="BE609" s="156">
        <f t="shared" si="54"/>
        <v>0</v>
      </c>
      <c r="BF609" s="156">
        <f t="shared" si="55"/>
        <v>0</v>
      </c>
      <c r="BG609" s="156">
        <f t="shared" si="56"/>
        <v>0</v>
      </c>
      <c r="BH609" s="156">
        <f t="shared" si="57"/>
        <v>0</v>
      </c>
      <c r="BI609" s="156">
        <f t="shared" si="58"/>
        <v>0</v>
      </c>
      <c r="BJ609" s="22" t="s">
        <v>80</v>
      </c>
      <c r="BK609" s="156">
        <f t="shared" si="59"/>
        <v>0</v>
      </c>
      <c r="BL609" s="22" t="s">
        <v>278</v>
      </c>
      <c r="BM609" s="22" t="s">
        <v>1091</v>
      </c>
    </row>
    <row r="610" spans="2:65" s="1" customFormat="1" ht="25.5" customHeight="1">
      <c r="B610" s="123"/>
      <c r="C610" s="149" t="s">
        <v>1092</v>
      </c>
      <c r="D610" s="149" t="s">
        <v>181</v>
      </c>
      <c r="E610" s="150" t="s">
        <v>1093</v>
      </c>
      <c r="F610" s="239" t="s">
        <v>1094</v>
      </c>
      <c r="G610" s="239"/>
      <c r="H610" s="239"/>
      <c r="I610" s="239"/>
      <c r="J610" s="151" t="s">
        <v>862</v>
      </c>
      <c r="K610" s="152">
        <v>216.17</v>
      </c>
      <c r="L610" s="266">
        <v>0</v>
      </c>
      <c r="M610" s="266"/>
      <c r="N610" s="266">
        <f t="shared" si="50"/>
        <v>0</v>
      </c>
      <c r="O610" s="266"/>
      <c r="P610" s="266"/>
      <c r="Q610" s="266"/>
      <c r="R610" s="125"/>
      <c r="T610" s="153" t="s">
        <v>5</v>
      </c>
      <c r="U610" s="44" t="s">
        <v>39</v>
      </c>
      <c r="V610" s="154">
        <v>0</v>
      </c>
      <c r="W610" s="154">
        <f t="shared" si="51"/>
        <v>0</v>
      </c>
      <c r="X610" s="154">
        <v>0</v>
      </c>
      <c r="Y610" s="154">
        <f t="shared" si="52"/>
        <v>0</v>
      </c>
      <c r="Z610" s="154">
        <v>0</v>
      </c>
      <c r="AA610" s="155">
        <f t="shared" si="53"/>
        <v>0</v>
      </c>
      <c r="AR610" s="22" t="s">
        <v>278</v>
      </c>
      <c r="AT610" s="22" t="s">
        <v>181</v>
      </c>
      <c r="AU610" s="22" t="s">
        <v>83</v>
      </c>
      <c r="AY610" s="22" t="s">
        <v>180</v>
      </c>
      <c r="BE610" s="156">
        <f t="shared" si="54"/>
        <v>0</v>
      </c>
      <c r="BF610" s="156">
        <f t="shared" si="55"/>
        <v>0</v>
      </c>
      <c r="BG610" s="156">
        <f t="shared" si="56"/>
        <v>0</v>
      </c>
      <c r="BH610" s="156">
        <f t="shared" si="57"/>
        <v>0</v>
      </c>
      <c r="BI610" s="156">
        <f t="shared" si="58"/>
        <v>0</v>
      </c>
      <c r="BJ610" s="22" t="s">
        <v>80</v>
      </c>
      <c r="BK610" s="156">
        <f t="shared" si="59"/>
        <v>0</v>
      </c>
      <c r="BL610" s="22" t="s">
        <v>278</v>
      </c>
      <c r="BM610" s="22" t="s">
        <v>1095</v>
      </c>
    </row>
    <row r="611" spans="2:65" s="1" customFormat="1" ht="25.5" customHeight="1">
      <c r="B611" s="123"/>
      <c r="C611" s="149" t="s">
        <v>1096</v>
      </c>
      <c r="D611" s="149" t="s">
        <v>181</v>
      </c>
      <c r="E611" s="150" t="s">
        <v>1097</v>
      </c>
      <c r="F611" s="239" t="s">
        <v>1098</v>
      </c>
      <c r="G611" s="239"/>
      <c r="H611" s="239"/>
      <c r="I611" s="239"/>
      <c r="J611" s="151" t="s">
        <v>862</v>
      </c>
      <c r="K611" s="152">
        <v>216.17</v>
      </c>
      <c r="L611" s="266">
        <v>0</v>
      </c>
      <c r="M611" s="266"/>
      <c r="N611" s="266">
        <f t="shared" si="50"/>
        <v>0</v>
      </c>
      <c r="O611" s="266"/>
      <c r="P611" s="266"/>
      <c r="Q611" s="266"/>
      <c r="R611" s="125"/>
      <c r="T611" s="153" t="s">
        <v>5</v>
      </c>
      <c r="U611" s="44" t="s">
        <v>39</v>
      </c>
      <c r="V611" s="154">
        <v>0</v>
      </c>
      <c r="W611" s="154">
        <f t="shared" si="51"/>
        <v>0</v>
      </c>
      <c r="X611" s="154">
        <v>0</v>
      </c>
      <c r="Y611" s="154">
        <f t="shared" si="52"/>
        <v>0</v>
      </c>
      <c r="Z611" s="154">
        <v>0</v>
      </c>
      <c r="AA611" s="155">
        <f t="shared" si="53"/>
        <v>0</v>
      </c>
      <c r="AR611" s="22" t="s">
        <v>278</v>
      </c>
      <c r="AT611" s="22" t="s">
        <v>181</v>
      </c>
      <c r="AU611" s="22" t="s">
        <v>83</v>
      </c>
      <c r="AY611" s="22" t="s">
        <v>180</v>
      </c>
      <c r="BE611" s="156">
        <f t="shared" si="54"/>
        <v>0</v>
      </c>
      <c r="BF611" s="156">
        <f t="shared" si="55"/>
        <v>0</v>
      </c>
      <c r="BG611" s="156">
        <f t="shared" si="56"/>
        <v>0</v>
      </c>
      <c r="BH611" s="156">
        <f t="shared" si="57"/>
        <v>0</v>
      </c>
      <c r="BI611" s="156">
        <f t="shared" si="58"/>
        <v>0</v>
      </c>
      <c r="BJ611" s="22" t="s">
        <v>80</v>
      </c>
      <c r="BK611" s="156">
        <f t="shared" si="59"/>
        <v>0</v>
      </c>
      <c r="BL611" s="22" t="s">
        <v>278</v>
      </c>
      <c r="BM611" s="22" t="s">
        <v>1099</v>
      </c>
    </row>
    <row r="612" spans="2:65" s="9" customFormat="1" ht="29.85" customHeight="1">
      <c r="B612" s="138"/>
      <c r="C612" s="139"/>
      <c r="D612" s="148" t="s">
        <v>153</v>
      </c>
      <c r="E612" s="148"/>
      <c r="F612" s="148"/>
      <c r="G612" s="148"/>
      <c r="H612" s="148"/>
      <c r="I612" s="148"/>
      <c r="J612" s="148"/>
      <c r="K612" s="148"/>
      <c r="L612" s="148"/>
      <c r="M612" s="148"/>
      <c r="N612" s="269">
        <f>BK612</f>
        <v>0</v>
      </c>
      <c r="O612" s="270"/>
      <c r="P612" s="270"/>
      <c r="Q612" s="270"/>
      <c r="R612" s="141"/>
      <c r="T612" s="142"/>
      <c r="U612" s="139"/>
      <c r="V612" s="139"/>
      <c r="W612" s="143">
        <f>SUM(W613:W627)</f>
        <v>0</v>
      </c>
      <c r="X612" s="139"/>
      <c r="Y612" s="143">
        <f>SUM(Y613:Y627)</f>
        <v>0</v>
      </c>
      <c r="Z612" s="139"/>
      <c r="AA612" s="144">
        <f>SUM(AA613:AA627)</f>
        <v>0</v>
      </c>
      <c r="AR612" s="145" t="s">
        <v>83</v>
      </c>
      <c r="AT612" s="146" t="s">
        <v>73</v>
      </c>
      <c r="AU612" s="146" t="s">
        <v>80</v>
      </c>
      <c r="AY612" s="145" t="s">
        <v>180</v>
      </c>
      <c r="BK612" s="147">
        <f>SUM(BK613:BK627)</f>
        <v>0</v>
      </c>
    </row>
    <row r="613" spans="2:65" s="1" customFormat="1" ht="25.5" customHeight="1">
      <c r="B613" s="123"/>
      <c r="C613" s="149" t="s">
        <v>1100</v>
      </c>
      <c r="D613" s="149" t="s">
        <v>181</v>
      </c>
      <c r="E613" s="150" t="s">
        <v>1101</v>
      </c>
      <c r="F613" s="239" t="s">
        <v>1102</v>
      </c>
      <c r="G613" s="239"/>
      <c r="H613" s="239"/>
      <c r="I613" s="239"/>
      <c r="J613" s="151" t="s">
        <v>433</v>
      </c>
      <c r="K613" s="152">
        <v>1</v>
      </c>
      <c r="L613" s="266">
        <v>0</v>
      </c>
      <c r="M613" s="266"/>
      <c r="N613" s="266">
        <f t="shared" ref="N613:N627" si="60">ROUND(L613*K613,2)</f>
        <v>0</v>
      </c>
      <c r="O613" s="266"/>
      <c r="P613" s="266"/>
      <c r="Q613" s="266"/>
      <c r="R613" s="125"/>
      <c r="T613" s="153" t="s">
        <v>5</v>
      </c>
      <c r="U613" s="44" t="s">
        <v>39</v>
      </c>
      <c r="V613" s="154">
        <v>0</v>
      </c>
      <c r="W613" s="154">
        <f t="shared" ref="W613:W627" si="61">V613*K613</f>
        <v>0</v>
      </c>
      <c r="X613" s="154">
        <v>0</v>
      </c>
      <c r="Y613" s="154">
        <f t="shared" ref="Y613:Y627" si="62">X613*K613</f>
        <v>0</v>
      </c>
      <c r="Z613" s="154">
        <v>0</v>
      </c>
      <c r="AA613" s="155">
        <f t="shared" ref="AA613:AA627" si="63">Z613*K613</f>
        <v>0</v>
      </c>
      <c r="AR613" s="22" t="s">
        <v>278</v>
      </c>
      <c r="AT613" s="22" t="s">
        <v>181</v>
      </c>
      <c r="AU613" s="22" t="s">
        <v>83</v>
      </c>
      <c r="AY613" s="22" t="s">
        <v>180</v>
      </c>
      <c r="BE613" s="156">
        <f t="shared" ref="BE613:BE627" si="64">IF(U613="základní",N613,0)</f>
        <v>0</v>
      </c>
      <c r="BF613" s="156">
        <f t="shared" ref="BF613:BF627" si="65">IF(U613="snížená",N613,0)</f>
        <v>0</v>
      </c>
      <c r="BG613" s="156">
        <f t="shared" ref="BG613:BG627" si="66">IF(U613="zákl. přenesená",N613,0)</f>
        <v>0</v>
      </c>
      <c r="BH613" s="156">
        <f t="shared" ref="BH613:BH627" si="67">IF(U613="sníž. přenesená",N613,0)</f>
        <v>0</v>
      </c>
      <c r="BI613" s="156">
        <f t="shared" ref="BI613:BI627" si="68">IF(U613="nulová",N613,0)</f>
        <v>0</v>
      </c>
      <c r="BJ613" s="22" t="s">
        <v>80</v>
      </c>
      <c r="BK613" s="156">
        <f t="shared" ref="BK613:BK627" si="69">ROUND(L613*K613,2)</f>
        <v>0</v>
      </c>
      <c r="BL613" s="22" t="s">
        <v>278</v>
      </c>
      <c r="BM613" s="22" t="s">
        <v>1103</v>
      </c>
    </row>
    <row r="614" spans="2:65" s="1" customFormat="1" ht="16.5" customHeight="1">
      <c r="B614" s="123"/>
      <c r="C614" s="149" t="s">
        <v>1104</v>
      </c>
      <c r="D614" s="149" t="s">
        <v>181</v>
      </c>
      <c r="E614" s="150" t="s">
        <v>1105</v>
      </c>
      <c r="F614" s="239" t="s">
        <v>1106</v>
      </c>
      <c r="G614" s="239"/>
      <c r="H614" s="239"/>
      <c r="I614" s="239"/>
      <c r="J614" s="151" t="s">
        <v>997</v>
      </c>
      <c r="K614" s="152">
        <v>1</v>
      </c>
      <c r="L614" s="266">
        <v>0</v>
      </c>
      <c r="M614" s="266"/>
      <c r="N614" s="266">
        <f t="shared" si="60"/>
        <v>0</v>
      </c>
      <c r="O614" s="266"/>
      <c r="P614" s="266"/>
      <c r="Q614" s="266"/>
      <c r="R614" s="125"/>
      <c r="T614" s="153" t="s">
        <v>5</v>
      </c>
      <c r="U614" s="44" t="s">
        <v>39</v>
      </c>
      <c r="V614" s="154">
        <v>0</v>
      </c>
      <c r="W614" s="154">
        <f t="shared" si="61"/>
        <v>0</v>
      </c>
      <c r="X614" s="154">
        <v>0</v>
      </c>
      <c r="Y614" s="154">
        <f t="shared" si="62"/>
        <v>0</v>
      </c>
      <c r="Z614" s="154">
        <v>0</v>
      </c>
      <c r="AA614" s="155">
        <f t="shared" si="63"/>
        <v>0</v>
      </c>
      <c r="AR614" s="22" t="s">
        <v>278</v>
      </c>
      <c r="AT614" s="22" t="s">
        <v>181</v>
      </c>
      <c r="AU614" s="22" t="s">
        <v>83</v>
      </c>
      <c r="AY614" s="22" t="s">
        <v>180</v>
      </c>
      <c r="BE614" s="156">
        <f t="shared" si="64"/>
        <v>0</v>
      </c>
      <c r="BF614" s="156">
        <f t="shared" si="65"/>
        <v>0</v>
      </c>
      <c r="BG614" s="156">
        <f t="shared" si="66"/>
        <v>0</v>
      </c>
      <c r="BH614" s="156">
        <f t="shared" si="67"/>
        <v>0</v>
      </c>
      <c r="BI614" s="156">
        <f t="shared" si="68"/>
        <v>0</v>
      </c>
      <c r="BJ614" s="22" t="s">
        <v>80</v>
      </c>
      <c r="BK614" s="156">
        <f t="shared" si="69"/>
        <v>0</v>
      </c>
      <c r="BL614" s="22" t="s">
        <v>278</v>
      </c>
      <c r="BM614" s="22" t="s">
        <v>1107</v>
      </c>
    </row>
    <row r="615" spans="2:65" s="1" customFormat="1" ht="25.5" customHeight="1">
      <c r="B615" s="123"/>
      <c r="C615" s="149" t="s">
        <v>1108</v>
      </c>
      <c r="D615" s="149" t="s">
        <v>181</v>
      </c>
      <c r="E615" s="150" t="s">
        <v>1109</v>
      </c>
      <c r="F615" s="239" t="s">
        <v>1110</v>
      </c>
      <c r="G615" s="239"/>
      <c r="H615" s="239"/>
      <c r="I615" s="239"/>
      <c r="J615" s="151" t="s">
        <v>997</v>
      </c>
      <c r="K615" s="152">
        <v>1</v>
      </c>
      <c r="L615" s="266">
        <v>0</v>
      </c>
      <c r="M615" s="266"/>
      <c r="N615" s="266">
        <f t="shared" si="60"/>
        <v>0</v>
      </c>
      <c r="O615" s="266"/>
      <c r="P615" s="266"/>
      <c r="Q615" s="266"/>
      <c r="R615" s="125"/>
      <c r="T615" s="153" t="s">
        <v>5</v>
      </c>
      <c r="U615" s="44" t="s">
        <v>39</v>
      </c>
      <c r="V615" s="154">
        <v>0</v>
      </c>
      <c r="W615" s="154">
        <f t="shared" si="61"/>
        <v>0</v>
      </c>
      <c r="X615" s="154">
        <v>0</v>
      </c>
      <c r="Y615" s="154">
        <f t="shared" si="62"/>
        <v>0</v>
      </c>
      <c r="Z615" s="154">
        <v>0</v>
      </c>
      <c r="AA615" s="155">
        <f t="shared" si="63"/>
        <v>0</v>
      </c>
      <c r="AR615" s="22" t="s">
        <v>278</v>
      </c>
      <c r="AT615" s="22" t="s">
        <v>181</v>
      </c>
      <c r="AU615" s="22" t="s">
        <v>83</v>
      </c>
      <c r="AY615" s="22" t="s">
        <v>180</v>
      </c>
      <c r="BE615" s="156">
        <f t="shared" si="64"/>
        <v>0</v>
      </c>
      <c r="BF615" s="156">
        <f t="shared" si="65"/>
        <v>0</v>
      </c>
      <c r="BG615" s="156">
        <f t="shared" si="66"/>
        <v>0</v>
      </c>
      <c r="BH615" s="156">
        <f t="shared" si="67"/>
        <v>0</v>
      </c>
      <c r="BI615" s="156">
        <f t="shared" si="68"/>
        <v>0</v>
      </c>
      <c r="BJ615" s="22" t="s">
        <v>80</v>
      </c>
      <c r="BK615" s="156">
        <f t="shared" si="69"/>
        <v>0</v>
      </c>
      <c r="BL615" s="22" t="s">
        <v>278</v>
      </c>
      <c r="BM615" s="22" t="s">
        <v>1111</v>
      </c>
    </row>
    <row r="616" spans="2:65" s="1" customFormat="1" ht="25.5" customHeight="1">
      <c r="B616" s="123"/>
      <c r="C616" s="149" t="s">
        <v>1112</v>
      </c>
      <c r="D616" s="149" t="s">
        <v>181</v>
      </c>
      <c r="E616" s="150" t="s">
        <v>1113</v>
      </c>
      <c r="F616" s="239" t="s">
        <v>1114</v>
      </c>
      <c r="G616" s="239"/>
      <c r="H616" s="239"/>
      <c r="I616" s="239"/>
      <c r="J616" s="151" t="s">
        <v>789</v>
      </c>
      <c r="K616" s="152">
        <v>4</v>
      </c>
      <c r="L616" s="266">
        <v>0</v>
      </c>
      <c r="M616" s="266"/>
      <c r="N616" s="266">
        <f t="shared" si="60"/>
        <v>0</v>
      </c>
      <c r="O616" s="266"/>
      <c r="P616" s="266"/>
      <c r="Q616" s="266"/>
      <c r="R616" s="125"/>
      <c r="T616" s="153" t="s">
        <v>5</v>
      </c>
      <c r="U616" s="44" t="s">
        <v>39</v>
      </c>
      <c r="V616" s="154">
        <v>0</v>
      </c>
      <c r="W616" s="154">
        <f t="shared" si="61"/>
        <v>0</v>
      </c>
      <c r="X616" s="154">
        <v>0</v>
      </c>
      <c r="Y616" s="154">
        <f t="shared" si="62"/>
        <v>0</v>
      </c>
      <c r="Z616" s="154">
        <v>0</v>
      </c>
      <c r="AA616" s="155">
        <f t="shared" si="63"/>
        <v>0</v>
      </c>
      <c r="AR616" s="22" t="s">
        <v>278</v>
      </c>
      <c r="AT616" s="22" t="s">
        <v>181</v>
      </c>
      <c r="AU616" s="22" t="s">
        <v>83</v>
      </c>
      <c r="AY616" s="22" t="s">
        <v>180</v>
      </c>
      <c r="BE616" s="156">
        <f t="shared" si="64"/>
        <v>0</v>
      </c>
      <c r="BF616" s="156">
        <f t="shared" si="65"/>
        <v>0</v>
      </c>
      <c r="BG616" s="156">
        <f t="shared" si="66"/>
        <v>0</v>
      </c>
      <c r="BH616" s="156">
        <f t="shared" si="67"/>
        <v>0</v>
      </c>
      <c r="BI616" s="156">
        <f t="shared" si="68"/>
        <v>0</v>
      </c>
      <c r="BJ616" s="22" t="s">
        <v>80</v>
      </c>
      <c r="BK616" s="156">
        <f t="shared" si="69"/>
        <v>0</v>
      </c>
      <c r="BL616" s="22" t="s">
        <v>278</v>
      </c>
      <c r="BM616" s="22" t="s">
        <v>1115</v>
      </c>
    </row>
    <row r="617" spans="2:65" s="1" customFormat="1" ht="25.5" customHeight="1">
      <c r="B617" s="123"/>
      <c r="C617" s="149" t="s">
        <v>1116</v>
      </c>
      <c r="D617" s="149" t="s">
        <v>181</v>
      </c>
      <c r="E617" s="150" t="s">
        <v>1117</v>
      </c>
      <c r="F617" s="239" t="s">
        <v>1118</v>
      </c>
      <c r="G617" s="239"/>
      <c r="H617" s="239"/>
      <c r="I617" s="239"/>
      <c r="J617" s="151" t="s">
        <v>997</v>
      </c>
      <c r="K617" s="152">
        <v>1</v>
      </c>
      <c r="L617" s="266">
        <v>0</v>
      </c>
      <c r="M617" s="266"/>
      <c r="N617" s="266">
        <f t="shared" si="60"/>
        <v>0</v>
      </c>
      <c r="O617" s="266"/>
      <c r="P617" s="266"/>
      <c r="Q617" s="266"/>
      <c r="R617" s="125"/>
      <c r="T617" s="153" t="s">
        <v>5</v>
      </c>
      <c r="U617" s="44" t="s">
        <v>39</v>
      </c>
      <c r="V617" s="154">
        <v>0</v>
      </c>
      <c r="W617" s="154">
        <f t="shared" si="61"/>
        <v>0</v>
      </c>
      <c r="X617" s="154">
        <v>0</v>
      </c>
      <c r="Y617" s="154">
        <f t="shared" si="62"/>
        <v>0</v>
      </c>
      <c r="Z617" s="154">
        <v>0</v>
      </c>
      <c r="AA617" s="155">
        <f t="shared" si="63"/>
        <v>0</v>
      </c>
      <c r="AR617" s="22" t="s">
        <v>278</v>
      </c>
      <c r="AT617" s="22" t="s">
        <v>181</v>
      </c>
      <c r="AU617" s="22" t="s">
        <v>83</v>
      </c>
      <c r="AY617" s="22" t="s">
        <v>180</v>
      </c>
      <c r="BE617" s="156">
        <f t="shared" si="64"/>
        <v>0</v>
      </c>
      <c r="BF617" s="156">
        <f t="shared" si="65"/>
        <v>0</v>
      </c>
      <c r="BG617" s="156">
        <f t="shared" si="66"/>
        <v>0</v>
      </c>
      <c r="BH617" s="156">
        <f t="shared" si="67"/>
        <v>0</v>
      </c>
      <c r="BI617" s="156">
        <f t="shared" si="68"/>
        <v>0</v>
      </c>
      <c r="BJ617" s="22" t="s">
        <v>80</v>
      </c>
      <c r="BK617" s="156">
        <f t="shared" si="69"/>
        <v>0</v>
      </c>
      <c r="BL617" s="22" t="s">
        <v>278</v>
      </c>
      <c r="BM617" s="22" t="s">
        <v>1119</v>
      </c>
    </row>
    <row r="618" spans="2:65" s="1" customFormat="1" ht="25.5" customHeight="1">
      <c r="B618" s="123"/>
      <c r="C618" s="149" t="s">
        <v>1120</v>
      </c>
      <c r="D618" s="149" t="s">
        <v>181</v>
      </c>
      <c r="E618" s="150" t="s">
        <v>1121</v>
      </c>
      <c r="F618" s="239" t="s">
        <v>1122</v>
      </c>
      <c r="G618" s="239"/>
      <c r="H618" s="239"/>
      <c r="I618" s="239"/>
      <c r="J618" s="151" t="s">
        <v>997</v>
      </c>
      <c r="K618" s="152">
        <v>1</v>
      </c>
      <c r="L618" s="266">
        <v>0</v>
      </c>
      <c r="M618" s="266"/>
      <c r="N618" s="266">
        <f t="shared" si="60"/>
        <v>0</v>
      </c>
      <c r="O618" s="266"/>
      <c r="P618" s="266"/>
      <c r="Q618" s="266"/>
      <c r="R618" s="125"/>
      <c r="T618" s="153" t="s">
        <v>5</v>
      </c>
      <c r="U618" s="44" t="s">
        <v>39</v>
      </c>
      <c r="V618" s="154">
        <v>0</v>
      </c>
      <c r="W618" s="154">
        <f t="shared" si="61"/>
        <v>0</v>
      </c>
      <c r="X618" s="154">
        <v>0</v>
      </c>
      <c r="Y618" s="154">
        <f t="shared" si="62"/>
        <v>0</v>
      </c>
      <c r="Z618" s="154">
        <v>0</v>
      </c>
      <c r="AA618" s="155">
        <f t="shared" si="63"/>
        <v>0</v>
      </c>
      <c r="AR618" s="22" t="s">
        <v>278</v>
      </c>
      <c r="AT618" s="22" t="s">
        <v>181</v>
      </c>
      <c r="AU618" s="22" t="s">
        <v>83</v>
      </c>
      <c r="AY618" s="22" t="s">
        <v>180</v>
      </c>
      <c r="BE618" s="156">
        <f t="shared" si="64"/>
        <v>0</v>
      </c>
      <c r="BF618" s="156">
        <f t="shared" si="65"/>
        <v>0</v>
      </c>
      <c r="BG618" s="156">
        <f t="shared" si="66"/>
        <v>0</v>
      </c>
      <c r="BH618" s="156">
        <f t="shared" si="67"/>
        <v>0</v>
      </c>
      <c r="BI618" s="156">
        <f t="shared" si="68"/>
        <v>0</v>
      </c>
      <c r="BJ618" s="22" t="s">
        <v>80</v>
      </c>
      <c r="BK618" s="156">
        <f t="shared" si="69"/>
        <v>0</v>
      </c>
      <c r="BL618" s="22" t="s">
        <v>278</v>
      </c>
      <c r="BM618" s="22" t="s">
        <v>1123</v>
      </c>
    </row>
    <row r="619" spans="2:65" s="1" customFormat="1" ht="25.5" customHeight="1">
      <c r="B619" s="123"/>
      <c r="C619" s="149" t="s">
        <v>1124</v>
      </c>
      <c r="D619" s="149" t="s">
        <v>181</v>
      </c>
      <c r="E619" s="150" t="s">
        <v>1125</v>
      </c>
      <c r="F619" s="239" t="s">
        <v>1126</v>
      </c>
      <c r="G619" s="239"/>
      <c r="H619" s="239"/>
      <c r="I619" s="239"/>
      <c r="J619" s="151" t="s">
        <v>997</v>
      </c>
      <c r="K619" s="152">
        <v>1</v>
      </c>
      <c r="L619" s="266">
        <v>0</v>
      </c>
      <c r="M619" s="266"/>
      <c r="N619" s="266">
        <f t="shared" si="60"/>
        <v>0</v>
      </c>
      <c r="O619" s="266"/>
      <c r="P619" s="266"/>
      <c r="Q619" s="266"/>
      <c r="R619" s="125"/>
      <c r="T619" s="153" t="s">
        <v>5</v>
      </c>
      <c r="U619" s="44" t="s">
        <v>39</v>
      </c>
      <c r="V619" s="154">
        <v>0</v>
      </c>
      <c r="W619" s="154">
        <f t="shared" si="61"/>
        <v>0</v>
      </c>
      <c r="X619" s="154">
        <v>0</v>
      </c>
      <c r="Y619" s="154">
        <f t="shared" si="62"/>
        <v>0</v>
      </c>
      <c r="Z619" s="154">
        <v>0</v>
      </c>
      <c r="AA619" s="155">
        <f t="shared" si="63"/>
        <v>0</v>
      </c>
      <c r="AR619" s="22" t="s">
        <v>278</v>
      </c>
      <c r="AT619" s="22" t="s">
        <v>181</v>
      </c>
      <c r="AU619" s="22" t="s">
        <v>83</v>
      </c>
      <c r="AY619" s="22" t="s">
        <v>180</v>
      </c>
      <c r="BE619" s="156">
        <f t="shared" si="64"/>
        <v>0</v>
      </c>
      <c r="BF619" s="156">
        <f t="shared" si="65"/>
        <v>0</v>
      </c>
      <c r="BG619" s="156">
        <f t="shared" si="66"/>
        <v>0</v>
      </c>
      <c r="BH619" s="156">
        <f t="shared" si="67"/>
        <v>0</v>
      </c>
      <c r="BI619" s="156">
        <f t="shared" si="68"/>
        <v>0</v>
      </c>
      <c r="BJ619" s="22" t="s">
        <v>80</v>
      </c>
      <c r="BK619" s="156">
        <f t="shared" si="69"/>
        <v>0</v>
      </c>
      <c r="BL619" s="22" t="s">
        <v>278</v>
      </c>
      <c r="BM619" s="22" t="s">
        <v>1127</v>
      </c>
    </row>
    <row r="620" spans="2:65" s="1" customFormat="1" ht="25.5" customHeight="1">
      <c r="B620" s="123"/>
      <c r="C620" s="149" t="s">
        <v>1128</v>
      </c>
      <c r="D620" s="149" t="s">
        <v>181</v>
      </c>
      <c r="E620" s="150" t="s">
        <v>1129</v>
      </c>
      <c r="F620" s="239" t="s">
        <v>1130</v>
      </c>
      <c r="G620" s="239"/>
      <c r="H620" s="239"/>
      <c r="I620" s="239"/>
      <c r="J620" s="151" t="s">
        <v>997</v>
      </c>
      <c r="K620" s="152">
        <v>1</v>
      </c>
      <c r="L620" s="266">
        <v>0</v>
      </c>
      <c r="M620" s="266"/>
      <c r="N620" s="266">
        <f t="shared" si="60"/>
        <v>0</v>
      </c>
      <c r="O620" s="266"/>
      <c r="P620" s="266"/>
      <c r="Q620" s="266"/>
      <c r="R620" s="125"/>
      <c r="T620" s="153" t="s">
        <v>5</v>
      </c>
      <c r="U620" s="44" t="s">
        <v>39</v>
      </c>
      <c r="V620" s="154">
        <v>0</v>
      </c>
      <c r="W620" s="154">
        <f t="shared" si="61"/>
        <v>0</v>
      </c>
      <c r="X620" s="154">
        <v>0</v>
      </c>
      <c r="Y620" s="154">
        <f t="shared" si="62"/>
        <v>0</v>
      </c>
      <c r="Z620" s="154">
        <v>0</v>
      </c>
      <c r="AA620" s="155">
        <f t="shared" si="63"/>
        <v>0</v>
      </c>
      <c r="AR620" s="22" t="s">
        <v>278</v>
      </c>
      <c r="AT620" s="22" t="s">
        <v>181</v>
      </c>
      <c r="AU620" s="22" t="s">
        <v>83</v>
      </c>
      <c r="AY620" s="22" t="s">
        <v>180</v>
      </c>
      <c r="BE620" s="156">
        <f t="shared" si="64"/>
        <v>0</v>
      </c>
      <c r="BF620" s="156">
        <f t="shared" si="65"/>
        <v>0</v>
      </c>
      <c r="BG620" s="156">
        <f t="shared" si="66"/>
        <v>0</v>
      </c>
      <c r="BH620" s="156">
        <f t="shared" si="67"/>
        <v>0</v>
      </c>
      <c r="BI620" s="156">
        <f t="shared" si="68"/>
        <v>0</v>
      </c>
      <c r="BJ620" s="22" t="s">
        <v>80</v>
      </c>
      <c r="BK620" s="156">
        <f t="shared" si="69"/>
        <v>0</v>
      </c>
      <c r="BL620" s="22" t="s">
        <v>278</v>
      </c>
      <c r="BM620" s="22" t="s">
        <v>1131</v>
      </c>
    </row>
    <row r="621" spans="2:65" s="1" customFormat="1" ht="25.5" customHeight="1">
      <c r="B621" s="123"/>
      <c r="C621" s="149" t="s">
        <v>1132</v>
      </c>
      <c r="D621" s="149" t="s">
        <v>181</v>
      </c>
      <c r="E621" s="150" t="s">
        <v>1133</v>
      </c>
      <c r="F621" s="239" t="s">
        <v>1134</v>
      </c>
      <c r="G621" s="239"/>
      <c r="H621" s="239"/>
      <c r="I621" s="239"/>
      <c r="J621" s="151" t="s">
        <v>997</v>
      </c>
      <c r="K621" s="152">
        <v>1</v>
      </c>
      <c r="L621" s="266">
        <v>0</v>
      </c>
      <c r="M621" s="266"/>
      <c r="N621" s="266">
        <f t="shared" si="60"/>
        <v>0</v>
      </c>
      <c r="O621" s="266"/>
      <c r="P621" s="266"/>
      <c r="Q621" s="266"/>
      <c r="R621" s="125"/>
      <c r="T621" s="153" t="s">
        <v>5</v>
      </c>
      <c r="U621" s="44" t="s">
        <v>39</v>
      </c>
      <c r="V621" s="154">
        <v>0</v>
      </c>
      <c r="W621" s="154">
        <f t="shared" si="61"/>
        <v>0</v>
      </c>
      <c r="X621" s="154">
        <v>0</v>
      </c>
      <c r="Y621" s="154">
        <f t="shared" si="62"/>
        <v>0</v>
      </c>
      <c r="Z621" s="154">
        <v>0</v>
      </c>
      <c r="AA621" s="155">
        <f t="shared" si="63"/>
        <v>0</v>
      </c>
      <c r="AR621" s="22" t="s">
        <v>278</v>
      </c>
      <c r="AT621" s="22" t="s">
        <v>181</v>
      </c>
      <c r="AU621" s="22" t="s">
        <v>83</v>
      </c>
      <c r="AY621" s="22" t="s">
        <v>180</v>
      </c>
      <c r="BE621" s="156">
        <f t="shared" si="64"/>
        <v>0</v>
      </c>
      <c r="BF621" s="156">
        <f t="shared" si="65"/>
        <v>0</v>
      </c>
      <c r="BG621" s="156">
        <f t="shared" si="66"/>
        <v>0</v>
      </c>
      <c r="BH621" s="156">
        <f t="shared" si="67"/>
        <v>0</v>
      </c>
      <c r="BI621" s="156">
        <f t="shared" si="68"/>
        <v>0</v>
      </c>
      <c r="BJ621" s="22" t="s">
        <v>80</v>
      </c>
      <c r="BK621" s="156">
        <f t="shared" si="69"/>
        <v>0</v>
      </c>
      <c r="BL621" s="22" t="s">
        <v>278</v>
      </c>
      <c r="BM621" s="22" t="s">
        <v>1135</v>
      </c>
    </row>
    <row r="622" spans="2:65" s="1" customFormat="1" ht="25.5" customHeight="1">
      <c r="B622" s="123"/>
      <c r="C622" s="149" t="s">
        <v>1136</v>
      </c>
      <c r="D622" s="149" t="s">
        <v>181</v>
      </c>
      <c r="E622" s="150" t="s">
        <v>1137</v>
      </c>
      <c r="F622" s="239" t="s">
        <v>1138</v>
      </c>
      <c r="G622" s="239"/>
      <c r="H622" s="239"/>
      <c r="I622" s="239"/>
      <c r="J622" s="151" t="s">
        <v>997</v>
      </c>
      <c r="K622" s="152">
        <v>3</v>
      </c>
      <c r="L622" s="266">
        <v>0</v>
      </c>
      <c r="M622" s="266"/>
      <c r="N622" s="266">
        <f t="shared" si="60"/>
        <v>0</v>
      </c>
      <c r="O622" s="266"/>
      <c r="P622" s="266"/>
      <c r="Q622" s="266"/>
      <c r="R622" s="125"/>
      <c r="T622" s="153" t="s">
        <v>5</v>
      </c>
      <c r="U622" s="44" t="s">
        <v>39</v>
      </c>
      <c r="V622" s="154">
        <v>0</v>
      </c>
      <c r="W622" s="154">
        <f t="shared" si="61"/>
        <v>0</v>
      </c>
      <c r="X622" s="154">
        <v>0</v>
      </c>
      <c r="Y622" s="154">
        <f t="shared" si="62"/>
        <v>0</v>
      </c>
      <c r="Z622" s="154">
        <v>0</v>
      </c>
      <c r="AA622" s="155">
        <f t="shared" si="63"/>
        <v>0</v>
      </c>
      <c r="AR622" s="22" t="s">
        <v>278</v>
      </c>
      <c r="AT622" s="22" t="s">
        <v>181</v>
      </c>
      <c r="AU622" s="22" t="s">
        <v>83</v>
      </c>
      <c r="AY622" s="22" t="s">
        <v>180</v>
      </c>
      <c r="BE622" s="156">
        <f t="shared" si="64"/>
        <v>0</v>
      </c>
      <c r="BF622" s="156">
        <f t="shared" si="65"/>
        <v>0</v>
      </c>
      <c r="BG622" s="156">
        <f t="shared" si="66"/>
        <v>0</v>
      </c>
      <c r="BH622" s="156">
        <f t="shared" si="67"/>
        <v>0</v>
      </c>
      <c r="BI622" s="156">
        <f t="shared" si="68"/>
        <v>0</v>
      </c>
      <c r="BJ622" s="22" t="s">
        <v>80</v>
      </c>
      <c r="BK622" s="156">
        <f t="shared" si="69"/>
        <v>0</v>
      </c>
      <c r="BL622" s="22" t="s">
        <v>278</v>
      </c>
      <c r="BM622" s="22" t="s">
        <v>1139</v>
      </c>
    </row>
    <row r="623" spans="2:65" s="1" customFormat="1" ht="25.5" customHeight="1">
      <c r="B623" s="123"/>
      <c r="C623" s="149" t="s">
        <v>1140</v>
      </c>
      <c r="D623" s="149" t="s">
        <v>181</v>
      </c>
      <c r="E623" s="150" t="s">
        <v>1141</v>
      </c>
      <c r="F623" s="239" t="s">
        <v>1142</v>
      </c>
      <c r="G623" s="239"/>
      <c r="H623" s="239"/>
      <c r="I623" s="239"/>
      <c r="J623" s="151" t="s">
        <v>997</v>
      </c>
      <c r="K623" s="152">
        <v>3</v>
      </c>
      <c r="L623" s="266">
        <v>0</v>
      </c>
      <c r="M623" s="266"/>
      <c r="N623" s="266">
        <f t="shared" si="60"/>
        <v>0</v>
      </c>
      <c r="O623" s="266"/>
      <c r="P623" s="266"/>
      <c r="Q623" s="266"/>
      <c r="R623" s="125"/>
      <c r="T623" s="153" t="s">
        <v>5</v>
      </c>
      <c r="U623" s="44" t="s">
        <v>39</v>
      </c>
      <c r="V623" s="154">
        <v>0</v>
      </c>
      <c r="W623" s="154">
        <f t="shared" si="61"/>
        <v>0</v>
      </c>
      <c r="X623" s="154">
        <v>0</v>
      </c>
      <c r="Y623" s="154">
        <f t="shared" si="62"/>
        <v>0</v>
      </c>
      <c r="Z623" s="154">
        <v>0</v>
      </c>
      <c r="AA623" s="155">
        <f t="shared" si="63"/>
        <v>0</v>
      </c>
      <c r="AR623" s="22" t="s">
        <v>278</v>
      </c>
      <c r="AT623" s="22" t="s">
        <v>181</v>
      </c>
      <c r="AU623" s="22" t="s">
        <v>83</v>
      </c>
      <c r="AY623" s="22" t="s">
        <v>180</v>
      </c>
      <c r="BE623" s="156">
        <f t="shared" si="64"/>
        <v>0</v>
      </c>
      <c r="BF623" s="156">
        <f t="shared" si="65"/>
        <v>0</v>
      </c>
      <c r="BG623" s="156">
        <f t="shared" si="66"/>
        <v>0</v>
      </c>
      <c r="BH623" s="156">
        <f t="shared" si="67"/>
        <v>0</v>
      </c>
      <c r="BI623" s="156">
        <f t="shared" si="68"/>
        <v>0</v>
      </c>
      <c r="BJ623" s="22" t="s">
        <v>80</v>
      </c>
      <c r="BK623" s="156">
        <f t="shared" si="69"/>
        <v>0</v>
      </c>
      <c r="BL623" s="22" t="s">
        <v>278</v>
      </c>
      <c r="BM623" s="22" t="s">
        <v>1143</v>
      </c>
    </row>
    <row r="624" spans="2:65" s="1" customFormat="1" ht="25.5" customHeight="1">
      <c r="B624" s="123"/>
      <c r="C624" s="149" t="s">
        <v>1144</v>
      </c>
      <c r="D624" s="149" t="s">
        <v>181</v>
      </c>
      <c r="E624" s="150" t="s">
        <v>1145</v>
      </c>
      <c r="F624" s="239" t="s">
        <v>1146</v>
      </c>
      <c r="G624" s="239"/>
      <c r="H624" s="239"/>
      <c r="I624" s="239"/>
      <c r="J624" s="151" t="s">
        <v>997</v>
      </c>
      <c r="K624" s="152">
        <v>1</v>
      </c>
      <c r="L624" s="266">
        <v>0</v>
      </c>
      <c r="M624" s="266"/>
      <c r="N624" s="266">
        <f t="shared" si="60"/>
        <v>0</v>
      </c>
      <c r="O624" s="266"/>
      <c r="P624" s="266"/>
      <c r="Q624" s="266"/>
      <c r="R624" s="125"/>
      <c r="T624" s="153" t="s">
        <v>5</v>
      </c>
      <c r="U624" s="44" t="s">
        <v>39</v>
      </c>
      <c r="V624" s="154">
        <v>0</v>
      </c>
      <c r="W624" s="154">
        <f t="shared" si="61"/>
        <v>0</v>
      </c>
      <c r="X624" s="154">
        <v>0</v>
      </c>
      <c r="Y624" s="154">
        <f t="shared" si="62"/>
        <v>0</v>
      </c>
      <c r="Z624" s="154">
        <v>0</v>
      </c>
      <c r="AA624" s="155">
        <f t="shared" si="63"/>
        <v>0</v>
      </c>
      <c r="AR624" s="22" t="s">
        <v>278</v>
      </c>
      <c r="AT624" s="22" t="s">
        <v>181</v>
      </c>
      <c r="AU624" s="22" t="s">
        <v>83</v>
      </c>
      <c r="AY624" s="22" t="s">
        <v>180</v>
      </c>
      <c r="BE624" s="156">
        <f t="shared" si="64"/>
        <v>0</v>
      </c>
      <c r="BF624" s="156">
        <f t="shared" si="65"/>
        <v>0</v>
      </c>
      <c r="BG624" s="156">
        <f t="shared" si="66"/>
        <v>0</v>
      </c>
      <c r="BH624" s="156">
        <f t="shared" si="67"/>
        <v>0</v>
      </c>
      <c r="BI624" s="156">
        <f t="shared" si="68"/>
        <v>0</v>
      </c>
      <c r="BJ624" s="22" t="s">
        <v>80</v>
      </c>
      <c r="BK624" s="156">
        <f t="shared" si="69"/>
        <v>0</v>
      </c>
      <c r="BL624" s="22" t="s">
        <v>278</v>
      </c>
      <c r="BM624" s="22" t="s">
        <v>1147</v>
      </c>
    </row>
    <row r="625" spans="2:65" s="1" customFormat="1" ht="25.5" customHeight="1">
      <c r="B625" s="123"/>
      <c r="C625" s="149" t="s">
        <v>1148</v>
      </c>
      <c r="D625" s="149" t="s">
        <v>181</v>
      </c>
      <c r="E625" s="150" t="s">
        <v>1149</v>
      </c>
      <c r="F625" s="239" t="s">
        <v>1150</v>
      </c>
      <c r="G625" s="239"/>
      <c r="H625" s="239"/>
      <c r="I625" s="239"/>
      <c r="J625" s="151" t="s">
        <v>997</v>
      </c>
      <c r="K625" s="152">
        <v>1</v>
      </c>
      <c r="L625" s="266">
        <v>0</v>
      </c>
      <c r="M625" s="266"/>
      <c r="N625" s="266">
        <f t="shared" si="60"/>
        <v>0</v>
      </c>
      <c r="O625" s="266"/>
      <c r="P625" s="266"/>
      <c r="Q625" s="266"/>
      <c r="R625" s="125"/>
      <c r="T625" s="153" t="s">
        <v>5</v>
      </c>
      <c r="U625" s="44" t="s">
        <v>39</v>
      </c>
      <c r="V625" s="154">
        <v>0</v>
      </c>
      <c r="W625" s="154">
        <f t="shared" si="61"/>
        <v>0</v>
      </c>
      <c r="X625" s="154">
        <v>0</v>
      </c>
      <c r="Y625" s="154">
        <f t="shared" si="62"/>
        <v>0</v>
      </c>
      <c r="Z625" s="154">
        <v>0</v>
      </c>
      <c r="AA625" s="155">
        <f t="shared" si="63"/>
        <v>0</v>
      </c>
      <c r="AR625" s="22" t="s">
        <v>278</v>
      </c>
      <c r="AT625" s="22" t="s">
        <v>181</v>
      </c>
      <c r="AU625" s="22" t="s">
        <v>83</v>
      </c>
      <c r="AY625" s="22" t="s">
        <v>180</v>
      </c>
      <c r="BE625" s="156">
        <f t="shared" si="64"/>
        <v>0</v>
      </c>
      <c r="BF625" s="156">
        <f t="shared" si="65"/>
        <v>0</v>
      </c>
      <c r="BG625" s="156">
        <f t="shared" si="66"/>
        <v>0</v>
      </c>
      <c r="BH625" s="156">
        <f t="shared" si="67"/>
        <v>0</v>
      </c>
      <c r="BI625" s="156">
        <f t="shared" si="68"/>
        <v>0</v>
      </c>
      <c r="BJ625" s="22" t="s">
        <v>80</v>
      </c>
      <c r="BK625" s="156">
        <f t="shared" si="69"/>
        <v>0</v>
      </c>
      <c r="BL625" s="22" t="s">
        <v>278</v>
      </c>
      <c r="BM625" s="22" t="s">
        <v>1151</v>
      </c>
    </row>
    <row r="626" spans="2:65" s="1" customFormat="1" ht="25.5" customHeight="1">
      <c r="B626" s="123"/>
      <c r="C626" s="149" t="s">
        <v>1152</v>
      </c>
      <c r="D626" s="149" t="s">
        <v>181</v>
      </c>
      <c r="E626" s="150" t="s">
        <v>1153</v>
      </c>
      <c r="F626" s="239" t="s">
        <v>1154</v>
      </c>
      <c r="G626" s="239"/>
      <c r="H626" s="239"/>
      <c r="I626" s="239"/>
      <c r="J626" s="151" t="s">
        <v>862</v>
      </c>
      <c r="K626" s="152">
        <v>315.56599999999997</v>
      </c>
      <c r="L626" s="266">
        <v>0</v>
      </c>
      <c r="M626" s="266"/>
      <c r="N626" s="266">
        <f t="shared" si="60"/>
        <v>0</v>
      </c>
      <c r="O626" s="266"/>
      <c r="P626" s="266"/>
      <c r="Q626" s="266"/>
      <c r="R626" s="125"/>
      <c r="T626" s="153" t="s">
        <v>5</v>
      </c>
      <c r="U626" s="44" t="s">
        <v>39</v>
      </c>
      <c r="V626" s="154">
        <v>0</v>
      </c>
      <c r="W626" s="154">
        <f t="shared" si="61"/>
        <v>0</v>
      </c>
      <c r="X626" s="154">
        <v>0</v>
      </c>
      <c r="Y626" s="154">
        <f t="shared" si="62"/>
        <v>0</v>
      </c>
      <c r="Z626" s="154">
        <v>0</v>
      </c>
      <c r="AA626" s="155">
        <f t="shared" si="63"/>
        <v>0</v>
      </c>
      <c r="AR626" s="22" t="s">
        <v>278</v>
      </c>
      <c r="AT626" s="22" t="s">
        <v>181</v>
      </c>
      <c r="AU626" s="22" t="s">
        <v>83</v>
      </c>
      <c r="AY626" s="22" t="s">
        <v>180</v>
      </c>
      <c r="BE626" s="156">
        <f t="shared" si="64"/>
        <v>0</v>
      </c>
      <c r="BF626" s="156">
        <f t="shared" si="65"/>
        <v>0</v>
      </c>
      <c r="BG626" s="156">
        <f t="shared" si="66"/>
        <v>0</v>
      </c>
      <c r="BH626" s="156">
        <f t="shared" si="67"/>
        <v>0</v>
      </c>
      <c r="BI626" s="156">
        <f t="shared" si="68"/>
        <v>0</v>
      </c>
      <c r="BJ626" s="22" t="s">
        <v>80</v>
      </c>
      <c r="BK626" s="156">
        <f t="shared" si="69"/>
        <v>0</v>
      </c>
      <c r="BL626" s="22" t="s">
        <v>278</v>
      </c>
      <c r="BM626" s="22" t="s">
        <v>1155</v>
      </c>
    </row>
    <row r="627" spans="2:65" s="1" customFormat="1" ht="25.5" customHeight="1">
      <c r="B627" s="123"/>
      <c r="C627" s="149" t="s">
        <v>1156</v>
      </c>
      <c r="D627" s="149" t="s">
        <v>181</v>
      </c>
      <c r="E627" s="150" t="s">
        <v>1157</v>
      </c>
      <c r="F627" s="239" t="s">
        <v>1158</v>
      </c>
      <c r="G627" s="239"/>
      <c r="H627" s="239"/>
      <c r="I627" s="239"/>
      <c r="J627" s="151" t="s">
        <v>862</v>
      </c>
      <c r="K627" s="152">
        <v>315.56599999999997</v>
      </c>
      <c r="L627" s="266">
        <v>0</v>
      </c>
      <c r="M627" s="266"/>
      <c r="N627" s="266">
        <f t="shared" si="60"/>
        <v>0</v>
      </c>
      <c r="O627" s="266"/>
      <c r="P627" s="266"/>
      <c r="Q627" s="266"/>
      <c r="R627" s="125"/>
      <c r="T627" s="153" t="s">
        <v>5</v>
      </c>
      <c r="U627" s="44" t="s">
        <v>39</v>
      </c>
      <c r="V627" s="154">
        <v>0</v>
      </c>
      <c r="W627" s="154">
        <f t="shared" si="61"/>
        <v>0</v>
      </c>
      <c r="X627" s="154">
        <v>0</v>
      </c>
      <c r="Y627" s="154">
        <f t="shared" si="62"/>
        <v>0</v>
      </c>
      <c r="Z627" s="154">
        <v>0</v>
      </c>
      <c r="AA627" s="155">
        <f t="shared" si="63"/>
        <v>0</v>
      </c>
      <c r="AR627" s="22" t="s">
        <v>278</v>
      </c>
      <c r="AT627" s="22" t="s">
        <v>181</v>
      </c>
      <c r="AU627" s="22" t="s">
        <v>83</v>
      </c>
      <c r="AY627" s="22" t="s">
        <v>180</v>
      </c>
      <c r="BE627" s="156">
        <f t="shared" si="64"/>
        <v>0</v>
      </c>
      <c r="BF627" s="156">
        <f t="shared" si="65"/>
        <v>0</v>
      </c>
      <c r="BG627" s="156">
        <f t="shared" si="66"/>
        <v>0</v>
      </c>
      <c r="BH627" s="156">
        <f t="shared" si="67"/>
        <v>0</v>
      </c>
      <c r="BI627" s="156">
        <f t="shared" si="68"/>
        <v>0</v>
      </c>
      <c r="BJ627" s="22" t="s">
        <v>80</v>
      </c>
      <c r="BK627" s="156">
        <f t="shared" si="69"/>
        <v>0</v>
      </c>
      <c r="BL627" s="22" t="s">
        <v>278</v>
      </c>
      <c r="BM627" s="22" t="s">
        <v>1159</v>
      </c>
    </row>
    <row r="628" spans="2:65" s="9" customFormat="1" ht="29.85" customHeight="1">
      <c r="B628" s="138"/>
      <c r="C628" s="139"/>
      <c r="D628" s="148" t="s">
        <v>154</v>
      </c>
      <c r="E628" s="148"/>
      <c r="F628" s="148"/>
      <c r="G628" s="148"/>
      <c r="H628" s="148"/>
      <c r="I628" s="148"/>
      <c r="J628" s="148"/>
      <c r="K628" s="148"/>
      <c r="L628" s="148"/>
      <c r="M628" s="148"/>
      <c r="N628" s="269">
        <f>BK628</f>
        <v>0</v>
      </c>
      <c r="O628" s="270"/>
      <c r="P628" s="270"/>
      <c r="Q628" s="270"/>
      <c r="R628" s="141"/>
      <c r="T628" s="142"/>
      <c r="U628" s="139"/>
      <c r="V628" s="139"/>
      <c r="W628" s="143">
        <f>SUM(W629:W632)</f>
        <v>0</v>
      </c>
      <c r="X628" s="139"/>
      <c r="Y628" s="143">
        <f>SUM(Y629:Y632)</f>
        <v>0</v>
      </c>
      <c r="Z628" s="139"/>
      <c r="AA628" s="144">
        <f>SUM(AA629:AA632)</f>
        <v>0</v>
      </c>
      <c r="AR628" s="145" t="s">
        <v>83</v>
      </c>
      <c r="AT628" s="146" t="s">
        <v>73</v>
      </c>
      <c r="AU628" s="146" t="s">
        <v>80</v>
      </c>
      <c r="AY628" s="145" t="s">
        <v>180</v>
      </c>
      <c r="BK628" s="147">
        <f>SUM(BK629:BK632)</f>
        <v>0</v>
      </c>
    </row>
    <row r="629" spans="2:65" s="1" customFormat="1" ht="38.25" customHeight="1">
      <c r="B629" s="123"/>
      <c r="C629" s="149" t="s">
        <v>1160</v>
      </c>
      <c r="D629" s="149" t="s">
        <v>181</v>
      </c>
      <c r="E629" s="150" t="s">
        <v>1161</v>
      </c>
      <c r="F629" s="239" t="s">
        <v>1162</v>
      </c>
      <c r="G629" s="239"/>
      <c r="H629" s="239"/>
      <c r="I629" s="239"/>
      <c r="J629" s="151" t="s">
        <v>242</v>
      </c>
      <c r="K629" s="152">
        <v>1</v>
      </c>
      <c r="L629" s="266">
        <v>0</v>
      </c>
      <c r="M629" s="266"/>
      <c r="N629" s="266">
        <f>ROUND(L629*K629,2)</f>
        <v>0</v>
      </c>
      <c r="O629" s="266"/>
      <c r="P629" s="266"/>
      <c r="Q629" s="266"/>
      <c r="R629" s="125"/>
      <c r="T629" s="153" t="s">
        <v>5</v>
      </c>
      <c r="U629" s="44" t="s">
        <v>39</v>
      </c>
      <c r="V629" s="154">
        <v>0</v>
      </c>
      <c r="W629" s="154">
        <f>V629*K629</f>
        <v>0</v>
      </c>
      <c r="X629" s="154">
        <v>0</v>
      </c>
      <c r="Y629" s="154">
        <f>X629*K629</f>
        <v>0</v>
      </c>
      <c r="Z629" s="154">
        <v>0</v>
      </c>
      <c r="AA629" s="155">
        <f>Z629*K629</f>
        <v>0</v>
      </c>
      <c r="AR629" s="22" t="s">
        <v>278</v>
      </c>
      <c r="AT629" s="22" t="s">
        <v>181</v>
      </c>
      <c r="AU629" s="22" t="s">
        <v>83</v>
      </c>
      <c r="AY629" s="22" t="s">
        <v>180</v>
      </c>
      <c r="BE629" s="156">
        <f>IF(U629="základní",N629,0)</f>
        <v>0</v>
      </c>
      <c r="BF629" s="156">
        <f>IF(U629="snížená",N629,0)</f>
        <v>0</v>
      </c>
      <c r="BG629" s="156">
        <f>IF(U629="zákl. přenesená",N629,0)</f>
        <v>0</v>
      </c>
      <c r="BH629" s="156">
        <f>IF(U629="sníž. přenesená",N629,0)</f>
        <v>0</v>
      </c>
      <c r="BI629" s="156">
        <f>IF(U629="nulová",N629,0)</f>
        <v>0</v>
      </c>
      <c r="BJ629" s="22" t="s">
        <v>80</v>
      </c>
      <c r="BK629" s="156">
        <f>ROUND(L629*K629,2)</f>
        <v>0</v>
      </c>
      <c r="BL629" s="22" t="s">
        <v>278</v>
      </c>
      <c r="BM629" s="22" t="s">
        <v>1163</v>
      </c>
    </row>
    <row r="630" spans="2:65" s="1" customFormat="1" ht="38.25" customHeight="1">
      <c r="B630" s="123"/>
      <c r="C630" s="149" t="s">
        <v>1164</v>
      </c>
      <c r="D630" s="149" t="s">
        <v>181</v>
      </c>
      <c r="E630" s="150" t="s">
        <v>1161</v>
      </c>
      <c r="F630" s="239" t="s">
        <v>1162</v>
      </c>
      <c r="G630" s="239"/>
      <c r="H630" s="239"/>
      <c r="I630" s="239"/>
      <c r="J630" s="151" t="s">
        <v>242</v>
      </c>
      <c r="K630" s="152">
        <v>2</v>
      </c>
      <c r="L630" s="266">
        <v>0</v>
      </c>
      <c r="M630" s="266"/>
      <c r="N630" s="266">
        <f>ROUND(L630*K630,2)</f>
        <v>0</v>
      </c>
      <c r="O630" s="266"/>
      <c r="P630" s="266"/>
      <c r="Q630" s="266"/>
      <c r="R630" s="125"/>
      <c r="T630" s="153" t="s">
        <v>5</v>
      </c>
      <c r="U630" s="44" t="s">
        <v>39</v>
      </c>
      <c r="V630" s="154">
        <v>0</v>
      </c>
      <c r="W630" s="154">
        <f>V630*K630</f>
        <v>0</v>
      </c>
      <c r="X630" s="154">
        <v>0</v>
      </c>
      <c r="Y630" s="154">
        <f>X630*K630</f>
        <v>0</v>
      </c>
      <c r="Z630" s="154">
        <v>0</v>
      </c>
      <c r="AA630" s="155">
        <f>Z630*K630</f>
        <v>0</v>
      </c>
      <c r="AR630" s="22" t="s">
        <v>278</v>
      </c>
      <c r="AT630" s="22" t="s">
        <v>181</v>
      </c>
      <c r="AU630" s="22" t="s">
        <v>83</v>
      </c>
      <c r="AY630" s="22" t="s">
        <v>180</v>
      </c>
      <c r="BE630" s="156">
        <f>IF(U630="základní",N630,0)</f>
        <v>0</v>
      </c>
      <c r="BF630" s="156">
        <f>IF(U630="snížená",N630,0)</f>
        <v>0</v>
      </c>
      <c r="BG630" s="156">
        <f>IF(U630="zákl. přenesená",N630,0)</f>
        <v>0</v>
      </c>
      <c r="BH630" s="156">
        <f>IF(U630="sníž. přenesená",N630,0)</f>
        <v>0</v>
      </c>
      <c r="BI630" s="156">
        <f>IF(U630="nulová",N630,0)</f>
        <v>0</v>
      </c>
      <c r="BJ630" s="22" t="s">
        <v>80</v>
      </c>
      <c r="BK630" s="156">
        <f>ROUND(L630*K630,2)</f>
        <v>0</v>
      </c>
      <c r="BL630" s="22" t="s">
        <v>278</v>
      </c>
      <c r="BM630" s="22" t="s">
        <v>1165</v>
      </c>
    </row>
    <row r="631" spans="2:65" s="1" customFormat="1" ht="38.25" customHeight="1">
      <c r="B631" s="123"/>
      <c r="C631" s="149" t="s">
        <v>1166</v>
      </c>
      <c r="D631" s="149" t="s">
        <v>181</v>
      </c>
      <c r="E631" s="150" t="s">
        <v>1167</v>
      </c>
      <c r="F631" s="239" t="s">
        <v>1168</v>
      </c>
      <c r="G631" s="239"/>
      <c r="H631" s="239"/>
      <c r="I631" s="239"/>
      <c r="J631" s="151" t="s">
        <v>242</v>
      </c>
      <c r="K631" s="152">
        <v>1</v>
      </c>
      <c r="L631" s="266">
        <v>0</v>
      </c>
      <c r="M631" s="266"/>
      <c r="N631" s="266">
        <f>ROUND(L631*K631,2)</f>
        <v>0</v>
      </c>
      <c r="O631" s="266"/>
      <c r="P631" s="266"/>
      <c r="Q631" s="266"/>
      <c r="R631" s="125"/>
      <c r="T631" s="153" t="s">
        <v>5</v>
      </c>
      <c r="U631" s="44" t="s">
        <v>39</v>
      </c>
      <c r="V631" s="154">
        <v>0</v>
      </c>
      <c r="W631" s="154">
        <f>V631*K631</f>
        <v>0</v>
      </c>
      <c r="X631" s="154">
        <v>0</v>
      </c>
      <c r="Y631" s="154">
        <f>X631*K631</f>
        <v>0</v>
      </c>
      <c r="Z631" s="154">
        <v>0</v>
      </c>
      <c r="AA631" s="155">
        <f>Z631*K631</f>
        <v>0</v>
      </c>
      <c r="AR631" s="22" t="s">
        <v>278</v>
      </c>
      <c r="AT631" s="22" t="s">
        <v>181</v>
      </c>
      <c r="AU631" s="22" t="s">
        <v>83</v>
      </c>
      <c r="AY631" s="22" t="s">
        <v>180</v>
      </c>
      <c r="BE631" s="156">
        <f>IF(U631="základní",N631,0)</f>
        <v>0</v>
      </c>
      <c r="BF631" s="156">
        <f>IF(U631="snížená",N631,0)</f>
        <v>0</v>
      </c>
      <c r="BG631" s="156">
        <f>IF(U631="zákl. přenesená",N631,0)</f>
        <v>0</v>
      </c>
      <c r="BH631" s="156">
        <f>IF(U631="sníž. přenesená",N631,0)</f>
        <v>0</v>
      </c>
      <c r="BI631" s="156">
        <f>IF(U631="nulová",N631,0)</f>
        <v>0</v>
      </c>
      <c r="BJ631" s="22" t="s">
        <v>80</v>
      </c>
      <c r="BK631" s="156">
        <f>ROUND(L631*K631,2)</f>
        <v>0</v>
      </c>
      <c r="BL631" s="22" t="s">
        <v>278</v>
      </c>
      <c r="BM631" s="22" t="s">
        <v>1169</v>
      </c>
    </row>
    <row r="632" spans="2:65" s="1" customFormat="1" ht="38.25" customHeight="1">
      <c r="B632" s="123"/>
      <c r="C632" s="149" t="s">
        <v>1170</v>
      </c>
      <c r="D632" s="149" t="s">
        <v>181</v>
      </c>
      <c r="E632" s="150" t="s">
        <v>1171</v>
      </c>
      <c r="F632" s="239" t="s">
        <v>1172</v>
      </c>
      <c r="G632" s="239"/>
      <c r="H632" s="239"/>
      <c r="I632" s="239"/>
      <c r="J632" s="151" t="s">
        <v>242</v>
      </c>
      <c r="K632" s="152">
        <v>2</v>
      </c>
      <c r="L632" s="266">
        <v>0</v>
      </c>
      <c r="M632" s="266"/>
      <c r="N632" s="266">
        <f>ROUND(L632*K632,2)</f>
        <v>0</v>
      </c>
      <c r="O632" s="266"/>
      <c r="P632" s="266"/>
      <c r="Q632" s="266"/>
      <c r="R632" s="125"/>
      <c r="T632" s="153" t="s">
        <v>5</v>
      </c>
      <c r="U632" s="44" t="s">
        <v>39</v>
      </c>
      <c r="V632" s="154">
        <v>0</v>
      </c>
      <c r="W632" s="154">
        <f>V632*K632</f>
        <v>0</v>
      </c>
      <c r="X632" s="154">
        <v>0</v>
      </c>
      <c r="Y632" s="154">
        <f>X632*K632</f>
        <v>0</v>
      </c>
      <c r="Z632" s="154">
        <v>0</v>
      </c>
      <c r="AA632" s="155">
        <f>Z632*K632</f>
        <v>0</v>
      </c>
      <c r="AR632" s="22" t="s">
        <v>278</v>
      </c>
      <c r="AT632" s="22" t="s">
        <v>181</v>
      </c>
      <c r="AU632" s="22" t="s">
        <v>83</v>
      </c>
      <c r="AY632" s="22" t="s">
        <v>180</v>
      </c>
      <c r="BE632" s="156">
        <f>IF(U632="základní",N632,0)</f>
        <v>0</v>
      </c>
      <c r="BF632" s="156">
        <f>IF(U632="snížená",N632,0)</f>
        <v>0</v>
      </c>
      <c r="BG632" s="156">
        <f>IF(U632="zákl. přenesená",N632,0)</f>
        <v>0</v>
      </c>
      <c r="BH632" s="156">
        <f>IF(U632="sníž. přenesená",N632,0)</f>
        <v>0</v>
      </c>
      <c r="BI632" s="156">
        <f>IF(U632="nulová",N632,0)</f>
        <v>0</v>
      </c>
      <c r="BJ632" s="22" t="s">
        <v>80</v>
      </c>
      <c r="BK632" s="156">
        <f>ROUND(L632*K632,2)</f>
        <v>0</v>
      </c>
      <c r="BL632" s="22" t="s">
        <v>278</v>
      </c>
      <c r="BM632" s="22" t="s">
        <v>1173</v>
      </c>
    </row>
    <row r="633" spans="2:65" s="9" customFormat="1" ht="29.85" customHeight="1">
      <c r="B633" s="138"/>
      <c r="C633" s="139"/>
      <c r="D633" s="148" t="s">
        <v>155</v>
      </c>
      <c r="E633" s="148"/>
      <c r="F633" s="148"/>
      <c r="G633" s="148"/>
      <c r="H633" s="148"/>
      <c r="I633" s="148"/>
      <c r="J633" s="148"/>
      <c r="K633" s="148"/>
      <c r="L633" s="148"/>
      <c r="M633" s="148"/>
      <c r="N633" s="269">
        <f>BK633</f>
        <v>0</v>
      </c>
      <c r="O633" s="270"/>
      <c r="P633" s="270"/>
      <c r="Q633" s="270"/>
      <c r="R633" s="141"/>
      <c r="T633" s="142"/>
      <c r="U633" s="139"/>
      <c r="V633" s="139"/>
      <c r="W633" s="143">
        <f>SUM(W634:W653)</f>
        <v>0</v>
      </c>
      <c r="X633" s="139"/>
      <c r="Y633" s="143">
        <f>SUM(Y634:Y653)</f>
        <v>0</v>
      </c>
      <c r="Z633" s="139"/>
      <c r="AA633" s="144">
        <f>SUM(AA634:AA653)</f>
        <v>0</v>
      </c>
      <c r="AR633" s="145" t="s">
        <v>83</v>
      </c>
      <c r="AT633" s="146" t="s">
        <v>73</v>
      </c>
      <c r="AU633" s="146" t="s">
        <v>80</v>
      </c>
      <c r="AY633" s="145" t="s">
        <v>180</v>
      </c>
      <c r="BK633" s="147">
        <f>SUM(BK634:BK653)</f>
        <v>0</v>
      </c>
    </row>
    <row r="634" spans="2:65" s="1" customFormat="1" ht="25.5" customHeight="1">
      <c r="B634" s="123"/>
      <c r="C634" s="149" t="s">
        <v>1174</v>
      </c>
      <c r="D634" s="149" t="s">
        <v>181</v>
      </c>
      <c r="E634" s="150" t="s">
        <v>1175</v>
      </c>
      <c r="F634" s="239" t="s">
        <v>1176</v>
      </c>
      <c r="G634" s="239"/>
      <c r="H634" s="239"/>
      <c r="I634" s="239"/>
      <c r="J634" s="151" t="s">
        <v>317</v>
      </c>
      <c r="K634" s="152">
        <v>110</v>
      </c>
      <c r="L634" s="266">
        <v>0</v>
      </c>
      <c r="M634" s="266"/>
      <c r="N634" s="266">
        <f>ROUND(L634*K634,2)</f>
        <v>0</v>
      </c>
      <c r="O634" s="266"/>
      <c r="P634" s="266"/>
      <c r="Q634" s="266"/>
      <c r="R634" s="125"/>
      <c r="T634" s="153" t="s">
        <v>5</v>
      </c>
      <c r="U634" s="44" t="s">
        <v>39</v>
      </c>
      <c r="V634" s="154">
        <v>0</v>
      </c>
      <c r="W634" s="154">
        <f>V634*K634</f>
        <v>0</v>
      </c>
      <c r="X634" s="154">
        <v>0</v>
      </c>
      <c r="Y634" s="154">
        <f>X634*K634</f>
        <v>0</v>
      </c>
      <c r="Z634" s="154">
        <v>0</v>
      </c>
      <c r="AA634" s="155">
        <f>Z634*K634</f>
        <v>0</v>
      </c>
      <c r="AR634" s="22" t="s">
        <v>278</v>
      </c>
      <c r="AT634" s="22" t="s">
        <v>181</v>
      </c>
      <c r="AU634" s="22" t="s">
        <v>83</v>
      </c>
      <c r="AY634" s="22" t="s">
        <v>180</v>
      </c>
      <c r="BE634" s="156">
        <f>IF(U634="základní",N634,0)</f>
        <v>0</v>
      </c>
      <c r="BF634" s="156">
        <f>IF(U634="snížená",N634,0)</f>
        <v>0</v>
      </c>
      <c r="BG634" s="156">
        <f>IF(U634="zákl. přenesená",N634,0)</f>
        <v>0</v>
      </c>
      <c r="BH634" s="156">
        <f>IF(U634="sníž. přenesená",N634,0)</f>
        <v>0</v>
      </c>
      <c r="BI634" s="156">
        <f>IF(U634="nulová",N634,0)</f>
        <v>0</v>
      </c>
      <c r="BJ634" s="22" t="s">
        <v>80</v>
      </c>
      <c r="BK634" s="156">
        <f>ROUND(L634*K634,2)</f>
        <v>0</v>
      </c>
      <c r="BL634" s="22" t="s">
        <v>278</v>
      </c>
      <c r="BM634" s="22" t="s">
        <v>1177</v>
      </c>
    </row>
    <row r="635" spans="2:65" s="10" customFormat="1" ht="16.5" customHeight="1">
      <c r="B635" s="157"/>
      <c r="C635" s="158"/>
      <c r="D635" s="158"/>
      <c r="E635" s="159" t="s">
        <v>5</v>
      </c>
      <c r="F635" s="240" t="s">
        <v>1178</v>
      </c>
      <c r="G635" s="241"/>
      <c r="H635" s="241"/>
      <c r="I635" s="241"/>
      <c r="J635" s="158"/>
      <c r="K635" s="160">
        <v>110</v>
      </c>
      <c r="L635" s="158"/>
      <c r="M635" s="158"/>
      <c r="N635" s="158"/>
      <c r="O635" s="158"/>
      <c r="P635" s="158"/>
      <c r="Q635" s="158"/>
      <c r="R635" s="161"/>
      <c r="T635" s="162"/>
      <c r="U635" s="158"/>
      <c r="V635" s="158"/>
      <c r="W635" s="158"/>
      <c r="X635" s="158"/>
      <c r="Y635" s="158"/>
      <c r="Z635" s="158"/>
      <c r="AA635" s="163"/>
      <c r="AT635" s="164" t="s">
        <v>193</v>
      </c>
      <c r="AU635" s="164" t="s">
        <v>83</v>
      </c>
      <c r="AV635" s="10" t="s">
        <v>83</v>
      </c>
      <c r="AW635" s="10" t="s">
        <v>32</v>
      </c>
      <c r="AX635" s="10" t="s">
        <v>80</v>
      </c>
      <c r="AY635" s="164" t="s">
        <v>180</v>
      </c>
    </row>
    <row r="636" spans="2:65" s="1" customFormat="1" ht="16.5" customHeight="1">
      <c r="B636" s="123"/>
      <c r="C636" s="149" t="s">
        <v>1179</v>
      </c>
      <c r="D636" s="149" t="s">
        <v>181</v>
      </c>
      <c r="E636" s="150" t="s">
        <v>1180</v>
      </c>
      <c r="F636" s="239" t="s">
        <v>1181</v>
      </c>
      <c r="G636" s="239"/>
      <c r="H636" s="239"/>
      <c r="I636" s="239"/>
      <c r="J636" s="151" t="s">
        <v>317</v>
      </c>
      <c r="K636" s="152">
        <v>23.55</v>
      </c>
      <c r="L636" s="266">
        <v>0</v>
      </c>
      <c r="M636" s="266"/>
      <c r="N636" s="266">
        <f>ROUND(L636*K636,2)</f>
        <v>0</v>
      </c>
      <c r="O636" s="266"/>
      <c r="P636" s="266"/>
      <c r="Q636" s="266"/>
      <c r="R636" s="125"/>
      <c r="T636" s="153" t="s">
        <v>5</v>
      </c>
      <c r="U636" s="44" t="s">
        <v>39</v>
      </c>
      <c r="V636" s="154">
        <v>0</v>
      </c>
      <c r="W636" s="154">
        <f>V636*K636</f>
        <v>0</v>
      </c>
      <c r="X636" s="154">
        <v>0</v>
      </c>
      <c r="Y636" s="154">
        <f>X636*K636</f>
        <v>0</v>
      </c>
      <c r="Z636" s="154">
        <v>0</v>
      </c>
      <c r="AA636" s="155">
        <f>Z636*K636</f>
        <v>0</v>
      </c>
      <c r="AR636" s="22" t="s">
        <v>278</v>
      </c>
      <c r="AT636" s="22" t="s">
        <v>181</v>
      </c>
      <c r="AU636" s="22" t="s">
        <v>83</v>
      </c>
      <c r="AY636" s="22" t="s">
        <v>180</v>
      </c>
      <c r="BE636" s="156">
        <f>IF(U636="základní",N636,0)</f>
        <v>0</v>
      </c>
      <c r="BF636" s="156">
        <f>IF(U636="snížená",N636,0)</f>
        <v>0</v>
      </c>
      <c r="BG636" s="156">
        <f>IF(U636="zákl. přenesená",N636,0)</f>
        <v>0</v>
      </c>
      <c r="BH636" s="156">
        <f>IF(U636="sníž. přenesená",N636,0)</f>
        <v>0</v>
      </c>
      <c r="BI636" s="156">
        <f>IF(U636="nulová",N636,0)</f>
        <v>0</v>
      </c>
      <c r="BJ636" s="22" t="s">
        <v>80</v>
      </c>
      <c r="BK636" s="156">
        <f>ROUND(L636*K636,2)</f>
        <v>0</v>
      </c>
      <c r="BL636" s="22" t="s">
        <v>278</v>
      </c>
      <c r="BM636" s="22" t="s">
        <v>1182</v>
      </c>
    </row>
    <row r="637" spans="2:65" s="10" customFormat="1" ht="16.5" customHeight="1">
      <c r="B637" s="157"/>
      <c r="C637" s="158"/>
      <c r="D637" s="158"/>
      <c r="E637" s="159" t="s">
        <v>5</v>
      </c>
      <c r="F637" s="240" t="s">
        <v>1183</v>
      </c>
      <c r="G637" s="241"/>
      <c r="H637" s="241"/>
      <c r="I637" s="241"/>
      <c r="J637" s="158"/>
      <c r="K637" s="160">
        <v>23.55</v>
      </c>
      <c r="L637" s="158"/>
      <c r="M637" s="158"/>
      <c r="N637" s="158"/>
      <c r="O637" s="158"/>
      <c r="P637" s="158"/>
      <c r="Q637" s="158"/>
      <c r="R637" s="161"/>
      <c r="T637" s="162"/>
      <c r="U637" s="158"/>
      <c r="V637" s="158"/>
      <c r="W637" s="158"/>
      <c r="X637" s="158"/>
      <c r="Y637" s="158"/>
      <c r="Z637" s="158"/>
      <c r="AA637" s="163"/>
      <c r="AT637" s="164" t="s">
        <v>193</v>
      </c>
      <c r="AU637" s="164" t="s">
        <v>83</v>
      </c>
      <c r="AV637" s="10" t="s">
        <v>83</v>
      </c>
      <c r="AW637" s="10" t="s">
        <v>32</v>
      </c>
      <c r="AX637" s="10" t="s">
        <v>80</v>
      </c>
      <c r="AY637" s="164" t="s">
        <v>180</v>
      </c>
    </row>
    <row r="638" spans="2:65" s="1" customFormat="1" ht="16.5" customHeight="1">
      <c r="B638" s="123"/>
      <c r="C638" s="149" t="s">
        <v>1184</v>
      </c>
      <c r="D638" s="149" t="s">
        <v>181</v>
      </c>
      <c r="E638" s="150" t="s">
        <v>1185</v>
      </c>
      <c r="F638" s="239" t="s">
        <v>1186</v>
      </c>
      <c r="G638" s="239"/>
      <c r="H638" s="239"/>
      <c r="I638" s="239"/>
      <c r="J638" s="151" t="s">
        <v>317</v>
      </c>
      <c r="K638" s="152">
        <v>40</v>
      </c>
      <c r="L638" s="266">
        <v>0</v>
      </c>
      <c r="M638" s="266"/>
      <c r="N638" s="266">
        <f t="shared" ref="N638:N645" si="70">ROUND(L638*K638,2)</f>
        <v>0</v>
      </c>
      <c r="O638" s="266"/>
      <c r="P638" s="266"/>
      <c r="Q638" s="266"/>
      <c r="R638" s="125"/>
      <c r="T638" s="153" t="s">
        <v>5</v>
      </c>
      <c r="U638" s="44" t="s">
        <v>39</v>
      </c>
      <c r="V638" s="154">
        <v>0</v>
      </c>
      <c r="W638" s="154">
        <f t="shared" ref="W638:W645" si="71">V638*K638</f>
        <v>0</v>
      </c>
      <c r="X638" s="154">
        <v>0</v>
      </c>
      <c r="Y638" s="154">
        <f t="shared" ref="Y638:Y645" si="72">X638*K638</f>
        <v>0</v>
      </c>
      <c r="Z638" s="154">
        <v>0</v>
      </c>
      <c r="AA638" s="155">
        <f t="shared" ref="AA638:AA645" si="73">Z638*K638</f>
        <v>0</v>
      </c>
      <c r="AR638" s="22" t="s">
        <v>278</v>
      </c>
      <c r="AT638" s="22" t="s">
        <v>181</v>
      </c>
      <c r="AU638" s="22" t="s">
        <v>83</v>
      </c>
      <c r="AY638" s="22" t="s">
        <v>180</v>
      </c>
      <c r="BE638" s="156">
        <f t="shared" ref="BE638:BE645" si="74">IF(U638="základní",N638,0)</f>
        <v>0</v>
      </c>
      <c r="BF638" s="156">
        <f t="shared" ref="BF638:BF645" si="75">IF(U638="snížená",N638,0)</f>
        <v>0</v>
      </c>
      <c r="BG638" s="156">
        <f t="shared" ref="BG638:BG645" si="76">IF(U638="zákl. přenesená",N638,0)</f>
        <v>0</v>
      </c>
      <c r="BH638" s="156">
        <f t="shared" ref="BH638:BH645" si="77">IF(U638="sníž. přenesená",N638,0)</f>
        <v>0</v>
      </c>
      <c r="BI638" s="156">
        <f t="shared" ref="BI638:BI645" si="78">IF(U638="nulová",N638,0)</f>
        <v>0</v>
      </c>
      <c r="BJ638" s="22" t="s">
        <v>80</v>
      </c>
      <c r="BK638" s="156">
        <f t="shared" ref="BK638:BK645" si="79">ROUND(L638*K638,2)</f>
        <v>0</v>
      </c>
      <c r="BL638" s="22" t="s">
        <v>278</v>
      </c>
      <c r="BM638" s="22" t="s">
        <v>1187</v>
      </c>
    </row>
    <row r="639" spans="2:65" s="1" customFormat="1" ht="16.5" customHeight="1">
      <c r="B639" s="123"/>
      <c r="C639" s="149" t="s">
        <v>1188</v>
      </c>
      <c r="D639" s="149" t="s">
        <v>181</v>
      </c>
      <c r="E639" s="150" t="s">
        <v>1189</v>
      </c>
      <c r="F639" s="239" t="s">
        <v>1190</v>
      </c>
      <c r="G639" s="239"/>
      <c r="H639" s="239"/>
      <c r="I639" s="239"/>
      <c r="J639" s="151" t="s">
        <v>317</v>
      </c>
      <c r="K639" s="152">
        <v>27</v>
      </c>
      <c r="L639" s="266">
        <v>0</v>
      </c>
      <c r="M639" s="266"/>
      <c r="N639" s="266">
        <f t="shared" si="70"/>
        <v>0</v>
      </c>
      <c r="O639" s="266"/>
      <c r="P639" s="266"/>
      <c r="Q639" s="266"/>
      <c r="R639" s="125"/>
      <c r="T639" s="153" t="s">
        <v>5</v>
      </c>
      <c r="U639" s="44" t="s">
        <v>39</v>
      </c>
      <c r="V639" s="154">
        <v>0</v>
      </c>
      <c r="W639" s="154">
        <f t="shared" si="71"/>
        <v>0</v>
      </c>
      <c r="X639" s="154">
        <v>0</v>
      </c>
      <c r="Y639" s="154">
        <f t="shared" si="72"/>
        <v>0</v>
      </c>
      <c r="Z639" s="154">
        <v>0</v>
      </c>
      <c r="AA639" s="155">
        <f t="shared" si="73"/>
        <v>0</v>
      </c>
      <c r="AR639" s="22" t="s">
        <v>278</v>
      </c>
      <c r="AT639" s="22" t="s">
        <v>181</v>
      </c>
      <c r="AU639" s="22" t="s">
        <v>83</v>
      </c>
      <c r="AY639" s="22" t="s">
        <v>180</v>
      </c>
      <c r="BE639" s="156">
        <f t="shared" si="74"/>
        <v>0</v>
      </c>
      <c r="BF639" s="156">
        <f t="shared" si="75"/>
        <v>0</v>
      </c>
      <c r="BG639" s="156">
        <f t="shared" si="76"/>
        <v>0</v>
      </c>
      <c r="BH639" s="156">
        <f t="shared" si="77"/>
        <v>0</v>
      </c>
      <c r="BI639" s="156">
        <f t="shared" si="78"/>
        <v>0</v>
      </c>
      <c r="BJ639" s="22" t="s">
        <v>80</v>
      </c>
      <c r="BK639" s="156">
        <f t="shared" si="79"/>
        <v>0</v>
      </c>
      <c r="BL639" s="22" t="s">
        <v>278</v>
      </c>
      <c r="BM639" s="22" t="s">
        <v>1191</v>
      </c>
    </row>
    <row r="640" spans="2:65" s="1" customFormat="1" ht="16.5" customHeight="1">
      <c r="B640" s="123"/>
      <c r="C640" s="149" t="s">
        <v>1192</v>
      </c>
      <c r="D640" s="149" t="s">
        <v>181</v>
      </c>
      <c r="E640" s="150" t="s">
        <v>1193</v>
      </c>
      <c r="F640" s="239" t="s">
        <v>1194</v>
      </c>
      <c r="G640" s="239"/>
      <c r="H640" s="239"/>
      <c r="I640" s="239"/>
      <c r="J640" s="151" t="s">
        <v>789</v>
      </c>
      <c r="K640" s="152">
        <v>10</v>
      </c>
      <c r="L640" s="266">
        <v>0</v>
      </c>
      <c r="M640" s="266"/>
      <c r="N640" s="266">
        <f t="shared" si="70"/>
        <v>0</v>
      </c>
      <c r="O640" s="266"/>
      <c r="P640" s="266"/>
      <c r="Q640" s="266"/>
      <c r="R640" s="125"/>
      <c r="T640" s="153" t="s">
        <v>5</v>
      </c>
      <c r="U640" s="44" t="s">
        <v>39</v>
      </c>
      <c r="V640" s="154">
        <v>0</v>
      </c>
      <c r="W640" s="154">
        <f t="shared" si="71"/>
        <v>0</v>
      </c>
      <c r="X640" s="154">
        <v>0</v>
      </c>
      <c r="Y640" s="154">
        <f t="shared" si="72"/>
        <v>0</v>
      </c>
      <c r="Z640" s="154">
        <v>0</v>
      </c>
      <c r="AA640" s="155">
        <f t="shared" si="73"/>
        <v>0</v>
      </c>
      <c r="AR640" s="22" t="s">
        <v>278</v>
      </c>
      <c r="AT640" s="22" t="s">
        <v>181</v>
      </c>
      <c r="AU640" s="22" t="s">
        <v>83</v>
      </c>
      <c r="AY640" s="22" t="s">
        <v>180</v>
      </c>
      <c r="BE640" s="156">
        <f t="shared" si="74"/>
        <v>0</v>
      </c>
      <c r="BF640" s="156">
        <f t="shared" si="75"/>
        <v>0</v>
      </c>
      <c r="BG640" s="156">
        <f t="shared" si="76"/>
        <v>0</v>
      </c>
      <c r="BH640" s="156">
        <f t="shared" si="77"/>
        <v>0</v>
      </c>
      <c r="BI640" s="156">
        <f t="shared" si="78"/>
        <v>0</v>
      </c>
      <c r="BJ640" s="22" t="s">
        <v>80</v>
      </c>
      <c r="BK640" s="156">
        <f t="shared" si="79"/>
        <v>0</v>
      </c>
      <c r="BL640" s="22" t="s">
        <v>278</v>
      </c>
      <c r="BM640" s="22" t="s">
        <v>1195</v>
      </c>
    </row>
    <row r="641" spans="2:65" s="1" customFormat="1" ht="38.25" customHeight="1">
      <c r="B641" s="123"/>
      <c r="C641" s="149" t="s">
        <v>1196</v>
      </c>
      <c r="D641" s="149" t="s">
        <v>181</v>
      </c>
      <c r="E641" s="150" t="s">
        <v>1197</v>
      </c>
      <c r="F641" s="239" t="s">
        <v>1198</v>
      </c>
      <c r="G641" s="239"/>
      <c r="H641" s="239"/>
      <c r="I641" s="239"/>
      <c r="J641" s="151" t="s">
        <v>206</v>
      </c>
      <c r="K641" s="152">
        <v>2</v>
      </c>
      <c r="L641" s="266">
        <v>0</v>
      </c>
      <c r="M641" s="266"/>
      <c r="N641" s="266">
        <f t="shared" si="70"/>
        <v>0</v>
      </c>
      <c r="O641" s="266"/>
      <c r="P641" s="266"/>
      <c r="Q641" s="266"/>
      <c r="R641" s="125"/>
      <c r="T641" s="153" t="s">
        <v>5</v>
      </c>
      <c r="U641" s="44" t="s">
        <v>39</v>
      </c>
      <c r="V641" s="154">
        <v>0</v>
      </c>
      <c r="W641" s="154">
        <f t="shared" si="71"/>
        <v>0</v>
      </c>
      <c r="X641" s="154">
        <v>0</v>
      </c>
      <c r="Y641" s="154">
        <f t="shared" si="72"/>
        <v>0</v>
      </c>
      <c r="Z641" s="154">
        <v>0</v>
      </c>
      <c r="AA641" s="155">
        <f t="shared" si="73"/>
        <v>0</v>
      </c>
      <c r="AR641" s="22" t="s">
        <v>278</v>
      </c>
      <c r="AT641" s="22" t="s">
        <v>181</v>
      </c>
      <c r="AU641" s="22" t="s">
        <v>83</v>
      </c>
      <c r="AY641" s="22" t="s">
        <v>180</v>
      </c>
      <c r="BE641" s="156">
        <f t="shared" si="74"/>
        <v>0</v>
      </c>
      <c r="BF641" s="156">
        <f t="shared" si="75"/>
        <v>0</v>
      </c>
      <c r="BG641" s="156">
        <f t="shared" si="76"/>
        <v>0</v>
      </c>
      <c r="BH641" s="156">
        <f t="shared" si="77"/>
        <v>0</v>
      </c>
      <c r="BI641" s="156">
        <f t="shared" si="78"/>
        <v>0</v>
      </c>
      <c r="BJ641" s="22" t="s">
        <v>80</v>
      </c>
      <c r="BK641" s="156">
        <f t="shared" si="79"/>
        <v>0</v>
      </c>
      <c r="BL641" s="22" t="s">
        <v>278</v>
      </c>
      <c r="BM641" s="22" t="s">
        <v>1199</v>
      </c>
    </row>
    <row r="642" spans="2:65" s="1" customFormat="1" ht="38.25" customHeight="1">
      <c r="B642" s="123"/>
      <c r="C642" s="149" t="s">
        <v>1200</v>
      </c>
      <c r="D642" s="149" t="s">
        <v>181</v>
      </c>
      <c r="E642" s="150" t="s">
        <v>1201</v>
      </c>
      <c r="F642" s="239" t="s">
        <v>1202</v>
      </c>
      <c r="G642" s="239"/>
      <c r="H642" s="239"/>
      <c r="I642" s="239"/>
      <c r="J642" s="151" t="s">
        <v>317</v>
      </c>
      <c r="K642" s="152">
        <v>7</v>
      </c>
      <c r="L642" s="266">
        <v>0</v>
      </c>
      <c r="M642" s="266"/>
      <c r="N642" s="266">
        <f t="shared" si="70"/>
        <v>0</v>
      </c>
      <c r="O642" s="266"/>
      <c r="P642" s="266"/>
      <c r="Q642" s="266"/>
      <c r="R642" s="125"/>
      <c r="T642" s="153" t="s">
        <v>5</v>
      </c>
      <c r="U642" s="44" t="s">
        <v>39</v>
      </c>
      <c r="V642" s="154">
        <v>0</v>
      </c>
      <c r="W642" s="154">
        <f t="shared" si="71"/>
        <v>0</v>
      </c>
      <c r="X642" s="154">
        <v>0</v>
      </c>
      <c r="Y642" s="154">
        <f t="shared" si="72"/>
        <v>0</v>
      </c>
      <c r="Z642" s="154">
        <v>0</v>
      </c>
      <c r="AA642" s="155">
        <f t="shared" si="73"/>
        <v>0</v>
      </c>
      <c r="AR642" s="22" t="s">
        <v>278</v>
      </c>
      <c r="AT642" s="22" t="s">
        <v>181</v>
      </c>
      <c r="AU642" s="22" t="s">
        <v>83</v>
      </c>
      <c r="AY642" s="22" t="s">
        <v>180</v>
      </c>
      <c r="BE642" s="156">
        <f t="shared" si="74"/>
        <v>0</v>
      </c>
      <c r="BF642" s="156">
        <f t="shared" si="75"/>
        <v>0</v>
      </c>
      <c r="BG642" s="156">
        <f t="shared" si="76"/>
        <v>0</v>
      </c>
      <c r="BH642" s="156">
        <f t="shared" si="77"/>
        <v>0</v>
      </c>
      <c r="BI642" s="156">
        <f t="shared" si="78"/>
        <v>0</v>
      </c>
      <c r="BJ642" s="22" t="s">
        <v>80</v>
      </c>
      <c r="BK642" s="156">
        <f t="shared" si="79"/>
        <v>0</v>
      </c>
      <c r="BL642" s="22" t="s">
        <v>278</v>
      </c>
      <c r="BM642" s="22" t="s">
        <v>1203</v>
      </c>
    </row>
    <row r="643" spans="2:65" s="1" customFormat="1" ht="38.25" customHeight="1">
      <c r="B643" s="123"/>
      <c r="C643" s="149" t="s">
        <v>1204</v>
      </c>
      <c r="D643" s="149" t="s">
        <v>181</v>
      </c>
      <c r="E643" s="150" t="s">
        <v>1205</v>
      </c>
      <c r="F643" s="239" t="s">
        <v>1206</v>
      </c>
      <c r="G643" s="239"/>
      <c r="H643" s="239"/>
      <c r="I643" s="239"/>
      <c r="J643" s="151" t="s">
        <v>317</v>
      </c>
      <c r="K643" s="152">
        <v>54</v>
      </c>
      <c r="L643" s="266">
        <v>0</v>
      </c>
      <c r="M643" s="266"/>
      <c r="N643" s="266">
        <f t="shared" si="70"/>
        <v>0</v>
      </c>
      <c r="O643" s="266"/>
      <c r="P643" s="266"/>
      <c r="Q643" s="266"/>
      <c r="R643" s="125"/>
      <c r="T643" s="153" t="s">
        <v>5</v>
      </c>
      <c r="U643" s="44" t="s">
        <v>39</v>
      </c>
      <c r="V643" s="154">
        <v>0</v>
      </c>
      <c r="W643" s="154">
        <f t="shared" si="71"/>
        <v>0</v>
      </c>
      <c r="X643" s="154">
        <v>0</v>
      </c>
      <c r="Y643" s="154">
        <f t="shared" si="72"/>
        <v>0</v>
      </c>
      <c r="Z643" s="154">
        <v>0</v>
      </c>
      <c r="AA643" s="155">
        <f t="shared" si="73"/>
        <v>0</v>
      </c>
      <c r="AR643" s="22" t="s">
        <v>278</v>
      </c>
      <c r="AT643" s="22" t="s">
        <v>181</v>
      </c>
      <c r="AU643" s="22" t="s">
        <v>83</v>
      </c>
      <c r="AY643" s="22" t="s">
        <v>180</v>
      </c>
      <c r="BE643" s="156">
        <f t="shared" si="74"/>
        <v>0</v>
      </c>
      <c r="BF643" s="156">
        <f t="shared" si="75"/>
        <v>0</v>
      </c>
      <c r="BG643" s="156">
        <f t="shared" si="76"/>
        <v>0</v>
      </c>
      <c r="BH643" s="156">
        <f t="shared" si="77"/>
        <v>0</v>
      </c>
      <c r="BI643" s="156">
        <f t="shared" si="78"/>
        <v>0</v>
      </c>
      <c r="BJ643" s="22" t="s">
        <v>80</v>
      </c>
      <c r="BK643" s="156">
        <f t="shared" si="79"/>
        <v>0</v>
      </c>
      <c r="BL643" s="22" t="s">
        <v>278</v>
      </c>
      <c r="BM643" s="22" t="s">
        <v>1207</v>
      </c>
    </row>
    <row r="644" spans="2:65" s="1" customFormat="1" ht="38.25" customHeight="1">
      <c r="B644" s="123"/>
      <c r="C644" s="149" t="s">
        <v>1208</v>
      </c>
      <c r="D644" s="149" t="s">
        <v>181</v>
      </c>
      <c r="E644" s="150" t="s">
        <v>1209</v>
      </c>
      <c r="F644" s="239" t="s">
        <v>1210</v>
      </c>
      <c r="G644" s="239"/>
      <c r="H644" s="239"/>
      <c r="I644" s="239"/>
      <c r="J644" s="151" t="s">
        <v>317</v>
      </c>
      <c r="K644" s="152">
        <v>15.5</v>
      </c>
      <c r="L644" s="266">
        <v>0</v>
      </c>
      <c r="M644" s="266"/>
      <c r="N644" s="266">
        <f t="shared" si="70"/>
        <v>0</v>
      </c>
      <c r="O644" s="266"/>
      <c r="P644" s="266"/>
      <c r="Q644" s="266"/>
      <c r="R644" s="125"/>
      <c r="T644" s="153" t="s">
        <v>5</v>
      </c>
      <c r="U644" s="44" t="s">
        <v>39</v>
      </c>
      <c r="V644" s="154">
        <v>0</v>
      </c>
      <c r="W644" s="154">
        <f t="shared" si="71"/>
        <v>0</v>
      </c>
      <c r="X644" s="154">
        <v>0</v>
      </c>
      <c r="Y644" s="154">
        <f t="shared" si="72"/>
        <v>0</v>
      </c>
      <c r="Z644" s="154">
        <v>0</v>
      </c>
      <c r="AA644" s="155">
        <f t="shared" si="73"/>
        <v>0</v>
      </c>
      <c r="AR644" s="22" t="s">
        <v>278</v>
      </c>
      <c r="AT644" s="22" t="s">
        <v>181</v>
      </c>
      <c r="AU644" s="22" t="s">
        <v>83</v>
      </c>
      <c r="AY644" s="22" t="s">
        <v>180</v>
      </c>
      <c r="BE644" s="156">
        <f t="shared" si="74"/>
        <v>0</v>
      </c>
      <c r="BF644" s="156">
        <f t="shared" si="75"/>
        <v>0</v>
      </c>
      <c r="BG644" s="156">
        <f t="shared" si="76"/>
        <v>0</v>
      </c>
      <c r="BH644" s="156">
        <f t="shared" si="77"/>
        <v>0</v>
      </c>
      <c r="BI644" s="156">
        <f t="shared" si="78"/>
        <v>0</v>
      </c>
      <c r="BJ644" s="22" t="s">
        <v>80</v>
      </c>
      <c r="BK644" s="156">
        <f t="shared" si="79"/>
        <v>0</v>
      </c>
      <c r="BL644" s="22" t="s">
        <v>278</v>
      </c>
      <c r="BM644" s="22" t="s">
        <v>1211</v>
      </c>
    </row>
    <row r="645" spans="2:65" s="1" customFormat="1" ht="25.5" customHeight="1">
      <c r="B645" s="123"/>
      <c r="C645" s="149" t="s">
        <v>1212</v>
      </c>
      <c r="D645" s="149" t="s">
        <v>181</v>
      </c>
      <c r="E645" s="150" t="s">
        <v>1213</v>
      </c>
      <c r="F645" s="239" t="s">
        <v>1214</v>
      </c>
      <c r="G645" s="239"/>
      <c r="H645" s="239"/>
      <c r="I645" s="239"/>
      <c r="J645" s="151" t="s">
        <v>317</v>
      </c>
      <c r="K645" s="152">
        <v>35.5</v>
      </c>
      <c r="L645" s="266">
        <v>0</v>
      </c>
      <c r="M645" s="266"/>
      <c r="N645" s="266">
        <f t="shared" si="70"/>
        <v>0</v>
      </c>
      <c r="O645" s="266"/>
      <c r="P645" s="266"/>
      <c r="Q645" s="266"/>
      <c r="R645" s="125"/>
      <c r="T645" s="153" t="s">
        <v>5</v>
      </c>
      <c r="U645" s="44" t="s">
        <v>39</v>
      </c>
      <c r="V645" s="154">
        <v>0</v>
      </c>
      <c r="W645" s="154">
        <f t="shared" si="71"/>
        <v>0</v>
      </c>
      <c r="X645" s="154">
        <v>0</v>
      </c>
      <c r="Y645" s="154">
        <f t="shared" si="72"/>
        <v>0</v>
      </c>
      <c r="Z645" s="154">
        <v>0</v>
      </c>
      <c r="AA645" s="155">
        <f t="shared" si="73"/>
        <v>0</v>
      </c>
      <c r="AR645" s="22" t="s">
        <v>278</v>
      </c>
      <c r="AT645" s="22" t="s">
        <v>181</v>
      </c>
      <c r="AU645" s="22" t="s">
        <v>83</v>
      </c>
      <c r="AY645" s="22" t="s">
        <v>180</v>
      </c>
      <c r="BE645" s="156">
        <f t="shared" si="74"/>
        <v>0</v>
      </c>
      <c r="BF645" s="156">
        <f t="shared" si="75"/>
        <v>0</v>
      </c>
      <c r="BG645" s="156">
        <f t="shared" si="76"/>
        <v>0</v>
      </c>
      <c r="BH645" s="156">
        <f t="shared" si="77"/>
        <v>0</v>
      </c>
      <c r="BI645" s="156">
        <f t="shared" si="78"/>
        <v>0</v>
      </c>
      <c r="BJ645" s="22" t="s">
        <v>80</v>
      </c>
      <c r="BK645" s="156">
        <f t="shared" si="79"/>
        <v>0</v>
      </c>
      <c r="BL645" s="22" t="s">
        <v>278</v>
      </c>
      <c r="BM645" s="22" t="s">
        <v>1215</v>
      </c>
    </row>
    <row r="646" spans="2:65" s="10" customFormat="1" ht="16.5" customHeight="1">
      <c r="B646" s="157"/>
      <c r="C646" s="158"/>
      <c r="D646" s="158"/>
      <c r="E646" s="159" t="s">
        <v>5</v>
      </c>
      <c r="F646" s="240" t="s">
        <v>1216</v>
      </c>
      <c r="G646" s="241"/>
      <c r="H646" s="241"/>
      <c r="I646" s="241"/>
      <c r="J646" s="158"/>
      <c r="K646" s="160">
        <v>35.5</v>
      </c>
      <c r="L646" s="158"/>
      <c r="M646" s="158"/>
      <c r="N646" s="158"/>
      <c r="O646" s="158"/>
      <c r="P646" s="158"/>
      <c r="Q646" s="158"/>
      <c r="R646" s="161"/>
      <c r="T646" s="162"/>
      <c r="U646" s="158"/>
      <c r="V646" s="158"/>
      <c r="W646" s="158"/>
      <c r="X646" s="158"/>
      <c r="Y646" s="158"/>
      <c r="Z646" s="158"/>
      <c r="AA646" s="163"/>
      <c r="AT646" s="164" t="s">
        <v>193</v>
      </c>
      <c r="AU646" s="164" t="s">
        <v>83</v>
      </c>
      <c r="AV646" s="10" t="s">
        <v>83</v>
      </c>
      <c r="AW646" s="10" t="s">
        <v>32</v>
      </c>
      <c r="AX646" s="10" t="s">
        <v>80</v>
      </c>
      <c r="AY646" s="164" t="s">
        <v>180</v>
      </c>
    </row>
    <row r="647" spans="2:65" s="1" customFormat="1" ht="38.25" customHeight="1">
      <c r="B647" s="123"/>
      <c r="C647" s="149" t="s">
        <v>1217</v>
      </c>
      <c r="D647" s="149" t="s">
        <v>181</v>
      </c>
      <c r="E647" s="150" t="s">
        <v>1218</v>
      </c>
      <c r="F647" s="239" t="s">
        <v>1219</v>
      </c>
      <c r="G647" s="239"/>
      <c r="H647" s="239"/>
      <c r="I647" s="239"/>
      <c r="J647" s="151" t="s">
        <v>317</v>
      </c>
      <c r="K647" s="152">
        <v>23.55</v>
      </c>
      <c r="L647" s="266">
        <v>0</v>
      </c>
      <c r="M647" s="266"/>
      <c r="N647" s="266">
        <f>ROUND(L647*K647,2)</f>
        <v>0</v>
      </c>
      <c r="O647" s="266"/>
      <c r="P647" s="266"/>
      <c r="Q647" s="266"/>
      <c r="R647" s="125"/>
      <c r="T647" s="153" t="s">
        <v>5</v>
      </c>
      <c r="U647" s="44" t="s">
        <v>39</v>
      </c>
      <c r="V647" s="154">
        <v>0</v>
      </c>
      <c r="W647" s="154">
        <f>V647*K647</f>
        <v>0</v>
      </c>
      <c r="X647" s="154">
        <v>0</v>
      </c>
      <c r="Y647" s="154">
        <f>X647*K647</f>
        <v>0</v>
      </c>
      <c r="Z647" s="154">
        <v>0</v>
      </c>
      <c r="AA647" s="155">
        <f>Z647*K647</f>
        <v>0</v>
      </c>
      <c r="AR647" s="22" t="s">
        <v>278</v>
      </c>
      <c r="AT647" s="22" t="s">
        <v>181</v>
      </c>
      <c r="AU647" s="22" t="s">
        <v>83</v>
      </c>
      <c r="AY647" s="22" t="s">
        <v>180</v>
      </c>
      <c r="BE647" s="156">
        <f>IF(U647="základní",N647,0)</f>
        <v>0</v>
      </c>
      <c r="BF647" s="156">
        <f>IF(U647="snížená",N647,0)</f>
        <v>0</v>
      </c>
      <c r="BG647" s="156">
        <f>IF(U647="zákl. přenesená",N647,0)</f>
        <v>0</v>
      </c>
      <c r="BH647" s="156">
        <f>IF(U647="sníž. přenesená",N647,0)</f>
        <v>0</v>
      </c>
      <c r="BI647" s="156">
        <f>IF(U647="nulová",N647,0)</f>
        <v>0</v>
      </c>
      <c r="BJ647" s="22" t="s">
        <v>80</v>
      </c>
      <c r="BK647" s="156">
        <f>ROUND(L647*K647,2)</f>
        <v>0</v>
      </c>
      <c r="BL647" s="22" t="s">
        <v>278</v>
      </c>
      <c r="BM647" s="22" t="s">
        <v>1220</v>
      </c>
    </row>
    <row r="648" spans="2:65" s="10" customFormat="1" ht="16.5" customHeight="1">
      <c r="B648" s="157"/>
      <c r="C648" s="158"/>
      <c r="D648" s="158"/>
      <c r="E648" s="159" t="s">
        <v>5</v>
      </c>
      <c r="F648" s="240" t="s">
        <v>1183</v>
      </c>
      <c r="G648" s="241"/>
      <c r="H648" s="241"/>
      <c r="I648" s="241"/>
      <c r="J648" s="158"/>
      <c r="K648" s="160">
        <v>23.55</v>
      </c>
      <c r="L648" s="158"/>
      <c r="M648" s="158"/>
      <c r="N648" s="158"/>
      <c r="O648" s="158"/>
      <c r="P648" s="158"/>
      <c r="Q648" s="158"/>
      <c r="R648" s="161"/>
      <c r="T648" s="162"/>
      <c r="U648" s="158"/>
      <c r="V648" s="158"/>
      <c r="W648" s="158"/>
      <c r="X648" s="158"/>
      <c r="Y648" s="158"/>
      <c r="Z648" s="158"/>
      <c r="AA648" s="163"/>
      <c r="AT648" s="164" t="s">
        <v>193</v>
      </c>
      <c r="AU648" s="164" t="s">
        <v>83</v>
      </c>
      <c r="AV648" s="10" t="s">
        <v>83</v>
      </c>
      <c r="AW648" s="10" t="s">
        <v>32</v>
      </c>
      <c r="AX648" s="10" t="s">
        <v>80</v>
      </c>
      <c r="AY648" s="164" t="s">
        <v>180</v>
      </c>
    </row>
    <row r="649" spans="2:65" s="1" customFormat="1" ht="25.5" customHeight="1">
      <c r="B649" s="123"/>
      <c r="C649" s="149" t="s">
        <v>1221</v>
      </c>
      <c r="D649" s="149" t="s">
        <v>181</v>
      </c>
      <c r="E649" s="150" t="s">
        <v>1222</v>
      </c>
      <c r="F649" s="239" t="s">
        <v>1223</v>
      </c>
      <c r="G649" s="239"/>
      <c r="H649" s="239"/>
      <c r="I649" s="239"/>
      <c r="J649" s="151" t="s">
        <v>317</v>
      </c>
      <c r="K649" s="152">
        <v>40</v>
      </c>
      <c r="L649" s="266">
        <v>0</v>
      </c>
      <c r="M649" s="266"/>
      <c r="N649" s="266">
        <f>ROUND(L649*K649,2)</f>
        <v>0</v>
      </c>
      <c r="O649" s="266"/>
      <c r="P649" s="266"/>
      <c r="Q649" s="266"/>
      <c r="R649" s="125"/>
      <c r="T649" s="153" t="s">
        <v>5</v>
      </c>
      <c r="U649" s="44" t="s">
        <v>39</v>
      </c>
      <c r="V649" s="154">
        <v>0</v>
      </c>
      <c r="W649" s="154">
        <f>V649*K649</f>
        <v>0</v>
      </c>
      <c r="X649" s="154">
        <v>0</v>
      </c>
      <c r="Y649" s="154">
        <f>X649*K649</f>
        <v>0</v>
      </c>
      <c r="Z649" s="154">
        <v>0</v>
      </c>
      <c r="AA649" s="155">
        <f>Z649*K649</f>
        <v>0</v>
      </c>
      <c r="AR649" s="22" t="s">
        <v>278</v>
      </c>
      <c r="AT649" s="22" t="s">
        <v>181</v>
      </c>
      <c r="AU649" s="22" t="s">
        <v>83</v>
      </c>
      <c r="AY649" s="22" t="s">
        <v>180</v>
      </c>
      <c r="BE649" s="156">
        <f>IF(U649="základní",N649,0)</f>
        <v>0</v>
      </c>
      <c r="BF649" s="156">
        <f>IF(U649="snížená",N649,0)</f>
        <v>0</v>
      </c>
      <c r="BG649" s="156">
        <f>IF(U649="zákl. přenesená",N649,0)</f>
        <v>0</v>
      </c>
      <c r="BH649" s="156">
        <f>IF(U649="sníž. přenesená",N649,0)</f>
        <v>0</v>
      </c>
      <c r="BI649" s="156">
        <f>IF(U649="nulová",N649,0)</f>
        <v>0</v>
      </c>
      <c r="BJ649" s="22" t="s">
        <v>80</v>
      </c>
      <c r="BK649" s="156">
        <f>ROUND(L649*K649,2)</f>
        <v>0</v>
      </c>
      <c r="BL649" s="22" t="s">
        <v>278</v>
      </c>
      <c r="BM649" s="22" t="s">
        <v>1224</v>
      </c>
    </row>
    <row r="650" spans="2:65" s="1" customFormat="1" ht="25.5" customHeight="1">
      <c r="B650" s="123"/>
      <c r="C650" s="149" t="s">
        <v>1225</v>
      </c>
      <c r="D650" s="149" t="s">
        <v>181</v>
      </c>
      <c r="E650" s="150" t="s">
        <v>1226</v>
      </c>
      <c r="F650" s="239" t="s">
        <v>1227</v>
      </c>
      <c r="G650" s="239"/>
      <c r="H650" s="239"/>
      <c r="I650" s="239"/>
      <c r="J650" s="151" t="s">
        <v>317</v>
      </c>
      <c r="K650" s="152">
        <v>40</v>
      </c>
      <c r="L650" s="266">
        <v>0</v>
      </c>
      <c r="M650" s="266"/>
      <c r="N650" s="266">
        <f>ROUND(L650*K650,2)</f>
        <v>0</v>
      </c>
      <c r="O650" s="266"/>
      <c r="P650" s="266"/>
      <c r="Q650" s="266"/>
      <c r="R650" s="125"/>
      <c r="T650" s="153" t="s">
        <v>5</v>
      </c>
      <c r="U650" s="44" t="s">
        <v>39</v>
      </c>
      <c r="V650" s="154">
        <v>0</v>
      </c>
      <c r="W650" s="154">
        <f>V650*K650</f>
        <v>0</v>
      </c>
      <c r="X650" s="154">
        <v>0</v>
      </c>
      <c r="Y650" s="154">
        <f>X650*K650</f>
        <v>0</v>
      </c>
      <c r="Z650" s="154">
        <v>0</v>
      </c>
      <c r="AA650" s="155">
        <f>Z650*K650</f>
        <v>0</v>
      </c>
      <c r="AR650" s="22" t="s">
        <v>278</v>
      </c>
      <c r="AT650" s="22" t="s">
        <v>181</v>
      </c>
      <c r="AU650" s="22" t="s">
        <v>83</v>
      </c>
      <c r="AY650" s="22" t="s">
        <v>180</v>
      </c>
      <c r="BE650" s="156">
        <f>IF(U650="základní",N650,0)</f>
        <v>0</v>
      </c>
      <c r="BF650" s="156">
        <f>IF(U650="snížená",N650,0)</f>
        <v>0</v>
      </c>
      <c r="BG650" s="156">
        <f>IF(U650="zákl. přenesená",N650,0)</f>
        <v>0</v>
      </c>
      <c r="BH650" s="156">
        <f>IF(U650="sníž. přenesená",N650,0)</f>
        <v>0</v>
      </c>
      <c r="BI650" s="156">
        <f>IF(U650="nulová",N650,0)</f>
        <v>0</v>
      </c>
      <c r="BJ650" s="22" t="s">
        <v>80</v>
      </c>
      <c r="BK650" s="156">
        <f>ROUND(L650*K650,2)</f>
        <v>0</v>
      </c>
      <c r="BL650" s="22" t="s">
        <v>278</v>
      </c>
      <c r="BM650" s="22" t="s">
        <v>1228</v>
      </c>
    </row>
    <row r="651" spans="2:65" s="1" customFormat="1" ht="38.25" customHeight="1">
      <c r="B651" s="123"/>
      <c r="C651" s="149" t="s">
        <v>1229</v>
      </c>
      <c r="D651" s="149" t="s">
        <v>181</v>
      </c>
      <c r="E651" s="150" t="s">
        <v>1230</v>
      </c>
      <c r="F651" s="239" t="s">
        <v>1231</v>
      </c>
      <c r="G651" s="239"/>
      <c r="H651" s="239"/>
      <c r="I651" s="239"/>
      <c r="J651" s="151" t="s">
        <v>317</v>
      </c>
      <c r="K651" s="152">
        <v>27</v>
      </c>
      <c r="L651" s="266">
        <v>0</v>
      </c>
      <c r="M651" s="266"/>
      <c r="N651" s="266">
        <f>ROUND(L651*K651,2)</f>
        <v>0</v>
      </c>
      <c r="O651" s="266"/>
      <c r="P651" s="266"/>
      <c r="Q651" s="266"/>
      <c r="R651" s="125"/>
      <c r="T651" s="153" t="s">
        <v>5</v>
      </c>
      <c r="U651" s="44" t="s">
        <v>39</v>
      </c>
      <c r="V651" s="154">
        <v>0</v>
      </c>
      <c r="W651" s="154">
        <f>V651*K651</f>
        <v>0</v>
      </c>
      <c r="X651" s="154">
        <v>0</v>
      </c>
      <c r="Y651" s="154">
        <f>X651*K651</f>
        <v>0</v>
      </c>
      <c r="Z651" s="154">
        <v>0</v>
      </c>
      <c r="AA651" s="155">
        <f>Z651*K651</f>
        <v>0</v>
      </c>
      <c r="AR651" s="22" t="s">
        <v>278</v>
      </c>
      <c r="AT651" s="22" t="s">
        <v>181</v>
      </c>
      <c r="AU651" s="22" t="s">
        <v>83</v>
      </c>
      <c r="AY651" s="22" t="s">
        <v>180</v>
      </c>
      <c r="BE651" s="156">
        <f>IF(U651="základní",N651,0)</f>
        <v>0</v>
      </c>
      <c r="BF651" s="156">
        <f>IF(U651="snížená",N651,0)</f>
        <v>0</v>
      </c>
      <c r="BG651" s="156">
        <f>IF(U651="zákl. přenesená",N651,0)</f>
        <v>0</v>
      </c>
      <c r="BH651" s="156">
        <f>IF(U651="sníž. přenesená",N651,0)</f>
        <v>0</v>
      </c>
      <c r="BI651" s="156">
        <f>IF(U651="nulová",N651,0)</f>
        <v>0</v>
      </c>
      <c r="BJ651" s="22" t="s">
        <v>80</v>
      </c>
      <c r="BK651" s="156">
        <f>ROUND(L651*K651,2)</f>
        <v>0</v>
      </c>
      <c r="BL651" s="22" t="s">
        <v>278</v>
      </c>
      <c r="BM651" s="22" t="s">
        <v>1232</v>
      </c>
    </row>
    <row r="652" spans="2:65" s="1" customFormat="1" ht="25.5" customHeight="1">
      <c r="B652" s="123"/>
      <c r="C652" s="149" t="s">
        <v>1233</v>
      </c>
      <c r="D652" s="149" t="s">
        <v>181</v>
      </c>
      <c r="E652" s="150" t="s">
        <v>1234</v>
      </c>
      <c r="F652" s="239" t="s">
        <v>1235</v>
      </c>
      <c r="G652" s="239"/>
      <c r="H652" s="239"/>
      <c r="I652" s="239"/>
      <c r="J652" s="151" t="s">
        <v>862</v>
      </c>
      <c r="K652" s="152">
        <v>1511.5429999999999</v>
      </c>
      <c r="L652" s="266">
        <v>0</v>
      </c>
      <c r="M652" s="266"/>
      <c r="N652" s="266">
        <f>ROUND(L652*K652,2)</f>
        <v>0</v>
      </c>
      <c r="O652" s="266"/>
      <c r="P652" s="266"/>
      <c r="Q652" s="266"/>
      <c r="R652" s="125"/>
      <c r="T652" s="153" t="s">
        <v>5</v>
      </c>
      <c r="U652" s="44" t="s">
        <v>39</v>
      </c>
      <c r="V652" s="154">
        <v>0</v>
      </c>
      <c r="W652" s="154">
        <f>V652*K652</f>
        <v>0</v>
      </c>
      <c r="X652" s="154">
        <v>0</v>
      </c>
      <c r="Y652" s="154">
        <f>X652*K652</f>
        <v>0</v>
      </c>
      <c r="Z652" s="154">
        <v>0</v>
      </c>
      <c r="AA652" s="155">
        <f>Z652*K652</f>
        <v>0</v>
      </c>
      <c r="AR652" s="22" t="s">
        <v>278</v>
      </c>
      <c r="AT652" s="22" t="s">
        <v>181</v>
      </c>
      <c r="AU652" s="22" t="s">
        <v>83</v>
      </c>
      <c r="AY652" s="22" t="s">
        <v>180</v>
      </c>
      <c r="BE652" s="156">
        <f>IF(U652="základní",N652,0)</f>
        <v>0</v>
      </c>
      <c r="BF652" s="156">
        <f>IF(U652="snížená",N652,0)</f>
        <v>0</v>
      </c>
      <c r="BG652" s="156">
        <f>IF(U652="zákl. přenesená",N652,0)</f>
        <v>0</v>
      </c>
      <c r="BH652" s="156">
        <f>IF(U652="sníž. přenesená",N652,0)</f>
        <v>0</v>
      </c>
      <c r="BI652" s="156">
        <f>IF(U652="nulová",N652,0)</f>
        <v>0</v>
      </c>
      <c r="BJ652" s="22" t="s">
        <v>80</v>
      </c>
      <c r="BK652" s="156">
        <f>ROUND(L652*K652,2)</f>
        <v>0</v>
      </c>
      <c r="BL652" s="22" t="s">
        <v>278</v>
      </c>
      <c r="BM652" s="22" t="s">
        <v>1236</v>
      </c>
    </row>
    <row r="653" spans="2:65" s="1" customFormat="1" ht="25.5" customHeight="1">
      <c r="B653" s="123"/>
      <c r="C653" s="149" t="s">
        <v>1237</v>
      </c>
      <c r="D653" s="149" t="s">
        <v>181</v>
      </c>
      <c r="E653" s="150" t="s">
        <v>1238</v>
      </c>
      <c r="F653" s="239" t="s">
        <v>1239</v>
      </c>
      <c r="G653" s="239"/>
      <c r="H653" s="239"/>
      <c r="I653" s="239"/>
      <c r="J653" s="151" t="s">
        <v>862</v>
      </c>
      <c r="K653" s="152">
        <v>1511.5429999999999</v>
      </c>
      <c r="L653" s="266">
        <v>0</v>
      </c>
      <c r="M653" s="266"/>
      <c r="N653" s="266">
        <f>ROUND(L653*K653,2)</f>
        <v>0</v>
      </c>
      <c r="O653" s="266"/>
      <c r="P653" s="266"/>
      <c r="Q653" s="266"/>
      <c r="R653" s="125"/>
      <c r="T653" s="153" t="s">
        <v>5</v>
      </c>
      <c r="U653" s="44" t="s">
        <v>39</v>
      </c>
      <c r="V653" s="154">
        <v>0</v>
      </c>
      <c r="W653" s="154">
        <f>V653*K653</f>
        <v>0</v>
      </c>
      <c r="X653" s="154">
        <v>0</v>
      </c>
      <c r="Y653" s="154">
        <f>X653*K653</f>
        <v>0</v>
      </c>
      <c r="Z653" s="154">
        <v>0</v>
      </c>
      <c r="AA653" s="155">
        <f>Z653*K653</f>
        <v>0</v>
      </c>
      <c r="AR653" s="22" t="s">
        <v>278</v>
      </c>
      <c r="AT653" s="22" t="s">
        <v>181</v>
      </c>
      <c r="AU653" s="22" t="s">
        <v>83</v>
      </c>
      <c r="AY653" s="22" t="s">
        <v>180</v>
      </c>
      <c r="BE653" s="156">
        <f>IF(U653="základní",N653,0)</f>
        <v>0</v>
      </c>
      <c r="BF653" s="156">
        <f>IF(U653="snížená",N653,0)</f>
        <v>0</v>
      </c>
      <c r="BG653" s="156">
        <f>IF(U653="zákl. přenesená",N653,0)</f>
        <v>0</v>
      </c>
      <c r="BH653" s="156">
        <f>IF(U653="sníž. přenesená",N653,0)</f>
        <v>0</v>
      </c>
      <c r="BI653" s="156">
        <f>IF(U653="nulová",N653,0)</f>
        <v>0</v>
      </c>
      <c r="BJ653" s="22" t="s">
        <v>80</v>
      </c>
      <c r="BK653" s="156">
        <f>ROUND(L653*K653,2)</f>
        <v>0</v>
      </c>
      <c r="BL653" s="22" t="s">
        <v>278</v>
      </c>
      <c r="BM653" s="22" t="s">
        <v>1240</v>
      </c>
    </row>
    <row r="654" spans="2:65" s="9" customFormat="1" ht="29.85" customHeight="1">
      <c r="B654" s="138"/>
      <c r="C654" s="139"/>
      <c r="D654" s="148" t="s">
        <v>156</v>
      </c>
      <c r="E654" s="148"/>
      <c r="F654" s="148"/>
      <c r="G654" s="148"/>
      <c r="H654" s="148"/>
      <c r="I654" s="148"/>
      <c r="J654" s="148"/>
      <c r="K654" s="148"/>
      <c r="L654" s="148"/>
      <c r="M654" s="148"/>
      <c r="N654" s="269">
        <f>BK654</f>
        <v>0</v>
      </c>
      <c r="O654" s="270"/>
      <c r="P654" s="270"/>
      <c r="Q654" s="270"/>
      <c r="R654" s="141"/>
      <c r="T654" s="142"/>
      <c r="U654" s="139"/>
      <c r="V654" s="139"/>
      <c r="W654" s="143">
        <f>SUM(W655:W675)</f>
        <v>0</v>
      </c>
      <c r="X654" s="139"/>
      <c r="Y654" s="143">
        <f>SUM(Y655:Y675)</f>
        <v>0</v>
      </c>
      <c r="Z654" s="139"/>
      <c r="AA654" s="144">
        <f>SUM(AA655:AA675)</f>
        <v>0</v>
      </c>
      <c r="AR654" s="145" t="s">
        <v>83</v>
      </c>
      <c r="AT654" s="146" t="s">
        <v>73</v>
      </c>
      <c r="AU654" s="146" t="s">
        <v>80</v>
      </c>
      <c r="AY654" s="145" t="s">
        <v>180</v>
      </c>
      <c r="BK654" s="147">
        <f>SUM(BK655:BK675)</f>
        <v>0</v>
      </c>
    </row>
    <row r="655" spans="2:65" s="1" customFormat="1" ht="25.5" customHeight="1">
      <c r="B655" s="123"/>
      <c r="C655" s="180" t="s">
        <v>1241</v>
      </c>
      <c r="D655" s="180" t="s">
        <v>279</v>
      </c>
      <c r="E655" s="181" t="s">
        <v>1242</v>
      </c>
      <c r="F655" s="242" t="s">
        <v>1243</v>
      </c>
      <c r="G655" s="242"/>
      <c r="H655" s="242"/>
      <c r="I655" s="242"/>
      <c r="J655" s="182" t="s">
        <v>505</v>
      </c>
      <c r="K655" s="183">
        <v>1</v>
      </c>
      <c r="L655" s="271">
        <v>0</v>
      </c>
      <c r="M655" s="271"/>
      <c r="N655" s="271">
        <f t="shared" ref="N655:N665" si="80">ROUND(L655*K655,2)</f>
        <v>0</v>
      </c>
      <c r="O655" s="266"/>
      <c r="P655" s="266"/>
      <c r="Q655" s="266"/>
      <c r="R655" s="125"/>
      <c r="T655" s="153" t="s">
        <v>5</v>
      </c>
      <c r="U655" s="44" t="s">
        <v>39</v>
      </c>
      <c r="V655" s="154">
        <v>0</v>
      </c>
      <c r="W655" s="154">
        <f t="shared" ref="W655:W665" si="81">V655*K655</f>
        <v>0</v>
      </c>
      <c r="X655" s="154">
        <v>0</v>
      </c>
      <c r="Y655" s="154">
        <f t="shared" ref="Y655:Y665" si="82">X655*K655</f>
        <v>0</v>
      </c>
      <c r="Z655" s="154">
        <v>0</v>
      </c>
      <c r="AA655" s="155">
        <f t="shared" ref="AA655:AA665" si="83">Z655*K655</f>
        <v>0</v>
      </c>
      <c r="AR655" s="22" t="s">
        <v>353</v>
      </c>
      <c r="AT655" s="22" t="s">
        <v>279</v>
      </c>
      <c r="AU655" s="22" t="s">
        <v>83</v>
      </c>
      <c r="AY655" s="22" t="s">
        <v>180</v>
      </c>
      <c r="BE655" s="156">
        <f t="shared" ref="BE655:BE665" si="84">IF(U655="základní",N655,0)</f>
        <v>0</v>
      </c>
      <c r="BF655" s="156">
        <f t="shared" ref="BF655:BF665" si="85">IF(U655="snížená",N655,0)</f>
        <v>0</v>
      </c>
      <c r="BG655" s="156">
        <f t="shared" ref="BG655:BG665" si="86">IF(U655="zákl. přenesená",N655,0)</f>
        <v>0</v>
      </c>
      <c r="BH655" s="156">
        <f t="shared" ref="BH655:BH665" si="87">IF(U655="sníž. přenesená",N655,0)</f>
        <v>0</v>
      </c>
      <c r="BI655" s="156">
        <f t="shared" ref="BI655:BI665" si="88">IF(U655="nulová",N655,0)</f>
        <v>0</v>
      </c>
      <c r="BJ655" s="22" t="s">
        <v>80</v>
      </c>
      <c r="BK655" s="156">
        <f t="shared" ref="BK655:BK665" si="89">ROUND(L655*K655,2)</f>
        <v>0</v>
      </c>
      <c r="BL655" s="22" t="s">
        <v>278</v>
      </c>
      <c r="BM655" s="22" t="s">
        <v>1244</v>
      </c>
    </row>
    <row r="656" spans="2:65" s="1" customFormat="1" ht="16.5" customHeight="1">
      <c r="B656" s="123"/>
      <c r="C656" s="180" t="s">
        <v>1245</v>
      </c>
      <c r="D656" s="180" t="s">
        <v>279</v>
      </c>
      <c r="E656" s="181" t="s">
        <v>1246</v>
      </c>
      <c r="F656" s="242" t="s">
        <v>1247</v>
      </c>
      <c r="G656" s="242"/>
      <c r="H656" s="242"/>
      <c r="I656" s="242"/>
      <c r="J656" s="182" t="s">
        <v>433</v>
      </c>
      <c r="K656" s="183">
        <v>1</v>
      </c>
      <c r="L656" s="271">
        <v>0</v>
      </c>
      <c r="M656" s="271"/>
      <c r="N656" s="271">
        <f t="shared" si="80"/>
        <v>0</v>
      </c>
      <c r="O656" s="266"/>
      <c r="P656" s="266"/>
      <c r="Q656" s="266"/>
      <c r="R656" s="125"/>
      <c r="T656" s="153" t="s">
        <v>5</v>
      </c>
      <c r="U656" s="44" t="s">
        <v>39</v>
      </c>
      <c r="V656" s="154">
        <v>0</v>
      </c>
      <c r="W656" s="154">
        <f t="shared" si="81"/>
        <v>0</v>
      </c>
      <c r="X656" s="154">
        <v>0</v>
      </c>
      <c r="Y656" s="154">
        <f t="shared" si="82"/>
        <v>0</v>
      </c>
      <c r="Z656" s="154">
        <v>0</v>
      </c>
      <c r="AA656" s="155">
        <f t="shared" si="83"/>
        <v>0</v>
      </c>
      <c r="AR656" s="22" t="s">
        <v>353</v>
      </c>
      <c r="AT656" s="22" t="s">
        <v>279</v>
      </c>
      <c r="AU656" s="22" t="s">
        <v>83</v>
      </c>
      <c r="AY656" s="22" t="s">
        <v>180</v>
      </c>
      <c r="BE656" s="156">
        <f t="shared" si="84"/>
        <v>0</v>
      </c>
      <c r="BF656" s="156">
        <f t="shared" si="85"/>
        <v>0</v>
      </c>
      <c r="BG656" s="156">
        <f t="shared" si="86"/>
        <v>0</v>
      </c>
      <c r="BH656" s="156">
        <f t="shared" si="87"/>
        <v>0</v>
      </c>
      <c r="BI656" s="156">
        <f t="shared" si="88"/>
        <v>0</v>
      </c>
      <c r="BJ656" s="22" t="s">
        <v>80</v>
      </c>
      <c r="BK656" s="156">
        <f t="shared" si="89"/>
        <v>0</v>
      </c>
      <c r="BL656" s="22" t="s">
        <v>278</v>
      </c>
      <c r="BM656" s="22" t="s">
        <v>1248</v>
      </c>
    </row>
    <row r="657" spans="2:65" s="1" customFormat="1" ht="16.5" customHeight="1">
      <c r="B657" s="123"/>
      <c r="C657" s="180" t="s">
        <v>1249</v>
      </c>
      <c r="D657" s="180" t="s">
        <v>279</v>
      </c>
      <c r="E657" s="181" t="s">
        <v>1250</v>
      </c>
      <c r="F657" s="242" t="s">
        <v>1251</v>
      </c>
      <c r="G657" s="242"/>
      <c r="H657" s="242"/>
      <c r="I657" s="242"/>
      <c r="J657" s="182" t="s">
        <v>433</v>
      </c>
      <c r="K657" s="183">
        <v>1</v>
      </c>
      <c r="L657" s="271">
        <v>0</v>
      </c>
      <c r="M657" s="271"/>
      <c r="N657" s="271">
        <f t="shared" si="80"/>
        <v>0</v>
      </c>
      <c r="O657" s="266"/>
      <c r="P657" s="266"/>
      <c r="Q657" s="266"/>
      <c r="R657" s="125"/>
      <c r="T657" s="153" t="s">
        <v>5</v>
      </c>
      <c r="U657" s="44" t="s">
        <v>39</v>
      </c>
      <c r="V657" s="154">
        <v>0</v>
      </c>
      <c r="W657" s="154">
        <f t="shared" si="81"/>
        <v>0</v>
      </c>
      <c r="X657" s="154">
        <v>0</v>
      </c>
      <c r="Y657" s="154">
        <f t="shared" si="82"/>
        <v>0</v>
      </c>
      <c r="Z657" s="154">
        <v>0</v>
      </c>
      <c r="AA657" s="155">
        <f t="shared" si="83"/>
        <v>0</v>
      </c>
      <c r="AR657" s="22" t="s">
        <v>353</v>
      </c>
      <c r="AT657" s="22" t="s">
        <v>279</v>
      </c>
      <c r="AU657" s="22" t="s">
        <v>83</v>
      </c>
      <c r="AY657" s="22" t="s">
        <v>180</v>
      </c>
      <c r="BE657" s="156">
        <f t="shared" si="84"/>
        <v>0</v>
      </c>
      <c r="BF657" s="156">
        <f t="shared" si="85"/>
        <v>0</v>
      </c>
      <c r="BG657" s="156">
        <f t="shared" si="86"/>
        <v>0</v>
      </c>
      <c r="BH657" s="156">
        <f t="shared" si="87"/>
        <v>0</v>
      </c>
      <c r="BI657" s="156">
        <f t="shared" si="88"/>
        <v>0</v>
      </c>
      <c r="BJ657" s="22" t="s">
        <v>80</v>
      </c>
      <c r="BK657" s="156">
        <f t="shared" si="89"/>
        <v>0</v>
      </c>
      <c r="BL657" s="22" t="s">
        <v>278</v>
      </c>
      <c r="BM657" s="22" t="s">
        <v>1252</v>
      </c>
    </row>
    <row r="658" spans="2:65" s="1" customFormat="1" ht="16.5" customHeight="1">
      <c r="B658" s="123"/>
      <c r="C658" s="180" t="s">
        <v>1253</v>
      </c>
      <c r="D658" s="180" t="s">
        <v>279</v>
      </c>
      <c r="E658" s="181" t="s">
        <v>1254</v>
      </c>
      <c r="F658" s="242" t="s">
        <v>1255</v>
      </c>
      <c r="G658" s="242"/>
      <c r="H658" s="242"/>
      <c r="I658" s="242"/>
      <c r="J658" s="182" t="s">
        <v>433</v>
      </c>
      <c r="K658" s="183">
        <v>4</v>
      </c>
      <c r="L658" s="271">
        <v>0</v>
      </c>
      <c r="M658" s="271"/>
      <c r="N658" s="271">
        <f t="shared" si="80"/>
        <v>0</v>
      </c>
      <c r="O658" s="266"/>
      <c r="P658" s="266"/>
      <c r="Q658" s="266"/>
      <c r="R658" s="125"/>
      <c r="T658" s="153" t="s">
        <v>5</v>
      </c>
      <c r="U658" s="44" t="s">
        <v>39</v>
      </c>
      <c r="V658" s="154">
        <v>0</v>
      </c>
      <c r="W658" s="154">
        <f t="shared" si="81"/>
        <v>0</v>
      </c>
      <c r="X658" s="154">
        <v>0</v>
      </c>
      <c r="Y658" s="154">
        <f t="shared" si="82"/>
        <v>0</v>
      </c>
      <c r="Z658" s="154">
        <v>0</v>
      </c>
      <c r="AA658" s="155">
        <f t="shared" si="83"/>
        <v>0</v>
      </c>
      <c r="AR658" s="22" t="s">
        <v>353</v>
      </c>
      <c r="AT658" s="22" t="s">
        <v>279</v>
      </c>
      <c r="AU658" s="22" t="s">
        <v>83</v>
      </c>
      <c r="AY658" s="22" t="s">
        <v>180</v>
      </c>
      <c r="BE658" s="156">
        <f t="shared" si="84"/>
        <v>0</v>
      </c>
      <c r="BF658" s="156">
        <f t="shared" si="85"/>
        <v>0</v>
      </c>
      <c r="BG658" s="156">
        <f t="shared" si="86"/>
        <v>0</v>
      </c>
      <c r="BH658" s="156">
        <f t="shared" si="87"/>
        <v>0</v>
      </c>
      <c r="BI658" s="156">
        <f t="shared" si="88"/>
        <v>0</v>
      </c>
      <c r="BJ658" s="22" t="s">
        <v>80</v>
      </c>
      <c r="BK658" s="156">
        <f t="shared" si="89"/>
        <v>0</v>
      </c>
      <c r="BL658" s="22" t="s">
        <v>278</v>
      </c>
      <c r="BM658" s="22" t="s">
        <v>1256</v>
      </c>
    </row>
    <row r="659" spans="2:65" s="1" customFormat="1" ht="25.5" customHeight="1">
      <c r="B659" s="123"/>
      <c r="C659" s="180" t="s">
        <v>1257</v>
      </c>
      <c r="D659" s="180" t="s">
        <v>279</v>
      </c>
      <c r="E659" s="181" t="s">
        <v>1258</v>
      </c>
      <c r="F659" s="242" t="s">
        <v>1259</v>
      </c>
      <c r="G659" s="242"/>
      <c r="H659" s="242"/>
      <c r="I659" s="242"/>
      <c r="J659" s="182" t="s">
        <v>433</v>
      </c>
      <c r="K659" s="183">
        <v>1</v>
      </c>
      <c r="L659" s="271">
        <v>0</v>
      </c>
      <c r="M659" s="271"/>
      <c r="N659" s="271">
        <f t="shared" si="80"/>
        <v>0</v>
      </c>
      <c r="O659" s="266"/>
      <c r="P659" s="266"/>
      <c r="Q659" s="266"/>
      <c r="R659" s="125"/>
      <c r="T659" s="153" t="s">
        <v>5</v>
      </c>
      <c r="U659" s="44" t="s">
        <v>39</v>
      </c>
      <c r="V659" s="154">
        <v>0</v>
      </c>
      <c r="W659" s="154">
        <f t="shared" si="81"/>
        <v>0</v>
      </c>
      <c r="X659" s="154">
        <v>0</v>
      </c>
      <c r="Y659" s="154">
        <f t="shared" si="82"/>
        <v>0</v>
      </c>
      <c r="Z659" s="154">
        <v>0</v>
      </c>
      <c r="AA659" s="155">
        <f t="shared" si="83"/>
        <v>0</v>
      </c>
      <c r="AR659" s="22" t="s">
        <v>353</v>
      </c>
      <c r="AT659" s="22" t="s">
        <v>279</v>
      </c>
      <c r="AU659" s="22" t="s">
        <v>83</v>
      </c>
      <c r="AY659" s="22" t="s">
        <v>180</v>
      </c>
      <c r="BE659" s="156">
        <f t="shared" si="84"/>
        <v>0</v>
      </c>
      <c r="BF659" s="156">
        <f t="shared" si="85"/>
        <v>0</v>
      </c>
      <c r="BG659" s="156">
        <f t="shared" si="86"/>
        <v>0</v>
      </c>
      <c r="BH659" s="156">
        <f t="shared" si="87"/>
        <v>0</v>
      </c>
      <c r="BI659" s="156">
        <f t="shared" si="88"/>
        <v>0</v>
      </c>
      <c r="BJ659" s="22" t="s">
        <v>80</v>
      </c>
      <c r="BK659" s="156">
        <f t="shared" si="89"/>
        <v>0</v>
      </c>
      <c r="BL659" s="22" t="s">
        <v>278</v>
      </c>
      <c r="BM659" s="22" t="s">
        <v>1260</v>
      </c>
    </row>
    <row r="660" spans="2:65" s="1" customFormat="1" ht="25.5" customHeight="1">
      <c r="B660" s="123"/>
      <c r="C660" s="149" t="s">
        <v>1261</v>
      </c>
      <c r="D660" s="149" t="s">
        <v>181</v>
      </c>
      <c r="E660" s="150" t="s">
        <v>1262</v>
      </c>
      <c r="F660" s="239" t="s">
        <v>1263</v>
      </c>
      <c r="G660" s="239"/>
      <c r="H660" s="239"/>
      <c r="I660" s="239"/>
      <c r="J660" s="151" t="s">
        <v>242</v>
      </c>
      <c r="K660" s="152">
        <v>4</v>
      </c>
      <c r="L660" s="266">
        <v>0</v>
      </c>
      <c r="M660" s="266"/>
      <c r="N660" s="266">
        <f t="shared" si="80"/>
        <v>0</v>
      </c>
      <c r="O660" s="266"/>
      <c r="P660" s="266"/>
      <c r="Q660" s="266"/>
      <c r="R660" s="125"/>
      <c r="T660" s="153" t="s">
        <v>5</v>
      </c>
      <c r="U660" s="44" t="s">
        <v>39</v>
      </c>
      <c r="V660" s="154">
        <v>0</v>
      </c>
      <c r="W660" s="154">
        <f t="shared" si="81"/>
        <v>0</v>
      </c>
      <c r="X660" s="154">
        <v>0</v>
      </c>
      <c r="Y660" s="154">
        <f t="shared" si="82"/>
        <v>0</v>
      </c>
      <c r="Z660" s="154">
        <v>0</v>
      </c>
      <c r="AA660" s="155">
        <f t="shared" si="83"/>
        <v>0</v>
      </c>
      <c r="AR660" s="22" t="s">
        <v>278</v>
      </c>
      <c r="AT660" s="22" t="s">
        <v>181</v>
      </c>
      <c r="AU660" s="22" t="s">
        <v>83</v>
      </c>
      <c r="AY660" s="22" t="s">
        <v>180</v>
      </c>
      <c r="BE660" s="156">
        <f t="shared" si="84"/>
        <v>0</v>
      </c>
      <c r="BF660" s="156">
        <f t="shared" si="85"/>
        <v>0</v>
      </c>
      <c r="BG660" s="156">
        <f t="shared" si="86"/>
        <v>0</v>
      </c>
      <c r="BH660" s="156">
        <f t="shared" si="87"/>
        <v>0</v>
      </c>
      <c r="BI660" s="156">
        <f t="shared" si="88"/>
        <v>0</v>
      </c>
      <c r="BJ660" s="22" t="s">
        <v>80</v>
      </c>
      <c r="BK660" s="156">
        <f t="shared" si="89"/>
        <v>0</v>
      </c>
      <c r="BL660" s="22" t="s">
        <v>278</v>
      </c>
      <c r="BM660" s="22" t="s">
        <v>1264</v>
      </c>
    </row>
    <row r="661" spans="2:65" s="1" customFormat="1" ht="38.25" customHeight="1">
      <c r="B661" s="123"/>
      <c r="C661" s="180" t="s">
        <v>1265</v>
      </c>
      <c r="D661" s="180" t="s">
        <v>279</v>
      </c>
      <c r="E661" s="181" t="s">
        <v>1266</v>
      </c>
      <c r="F661" s="242" t="s">
        <v>1267</v>
      </c>
      <c r="G661" s="242"/>
      <c r="H661" s="242"/>
      <c r="I661" s="242"/>
      <c r="J661" s="182" t="s">
        <v>433</v>
      </c>
      <c r="K661" s="183">
        <v>10</v>
      </c>
      <c r="L661" s="271">
        <v>0</v>
      </c>
      <c r="M661" s="271"/>
      <c r="N661" s="271">
        <f t="shared" si="80"/>
        <v>0</v>
      </c>
      <c r="O661" s="266"/>
      <c r="P661" s="266"/>
      <c r="Q661" s="266"/>
      <c r="R661" s="125"/>
      <c r="T661" s="153" t="s">
        <v>5</v>
      </c>
      <c r="U661" s="44" t="s">
        <v>39</v>
      </c>
      <c r="V661" s="154">
        <v>0</v>
      </c>
      <c r="W661" s="154">
        <f t="shared" si="81"/>
        <v>0</v>
      </c>
      <c r="X661" s="154">
        <v>0</v>
      </c>
      <c r="Y661" s="154">
        <f t="shared" si="82"/>
        <v>0</v>
      </c>
      <c r="Z661" s="154">
        <v>0</v>
      </c>
      <c r="AA661" s="155">
        <f t="shared" si="83"/>
        <v>0</v>
      </c>
      <c r="AR661" s="22" t="s">
        <v>353</v>
      </c>
      <c r="AT661" s="22" t="s">
        <v>279</v>
      </c>
      <c r="AU661" s="22" t="s">
        <v>83</v>
      </c>
      <c r="AY661" s="22" t="s">
        <v>180</v>
      </c>
      <c r="BE661" s="156">
        <f t="shared" si="84"/>
        <v>0</v>
      </c>
      <c r="BF661" s="156">
        <f t="shared" si="85"/>
        <v>0</v>
      </c>
      <c r="BG661" s="156">
        <f t="shared" si="86"/>
        <v>0</v>
      </c>
      <c r="BH661" s="156">
        <f t="shared" si="87"/>
        <v>0</v>
      </c>
      <c r="BI661" s="156">
        <f t="shared" si="88"/>
        <v>0</v>
      </c>
      <c r="BJ661" s="22" t="s">
        <v>80</v>
      </c>
      <c r="BK661" s="156">
        <f t="shared" si="89"/>
        <v>0</v>
      </c>
      <c r="BL661" s="22" t="s">
        <v>278</v>
      </c>
      <c r="BM661" s="22" t="s">
        <v>1268</v>
      </c>
    </row>
    <row r="662" spans="2:65" s="1" customFormat="1" ht="38.25" customHeight="1">
      <c r="B662" s="123"/>
      <c r="C662" s="180" t="s">
        <v>1269</v>
      </c>
      <c r="D662" s="180" t="s">
        <v>279</v>
      </c>
      <c r="E662" s="181" t="s">
        <v>1270</v>
      </c>
      <c r="F662" s="242" t="s">
        <v>1271</v>
      </c>
      <c r="G662" s="242"/>
      <c r="H662" s="242"/>
      <c r="I662" s="242"/>
      <c r="J662" s="182" t="s">
        <v>433</v>
      </c>
      <c r="K662" s="183">
        <v>2</v>
      </c>
      <c r="L662" s="271">
        <v>0</v>
      </c>
      <c r="M662" s="271"/>
      <c r="N662" s="271">
        <f t="shared" si="80"/>
        <v>0</v>
      </c>
      <c r="O662" s="266"/>
      <c r="P662" s="266"/>
      <c r="Q662" s="266"/>
      <c r="R662" s="125"/>
      <c r="T662" s="153" t="s">
        <v>5</v>
      </c>
      <c r="U662" s="44" t="s">
        <v>39</v>
      </c>
      <c r="V662" s="154">
        <v>0</v>
      </c>
      <c r="W662" s="154">
        <f t="shared" si="81"/>
        <v>0</v>
      </c>
      <c r="X662" s="154">
        <v>0</v>
      </c>
      <c r="Y662" s="154">
        <f t="shared" si="82"/>
        <v>0</v>
      </c>
      <c r="Z662" s="154">
        <v>0</v>
      </c>
      <c r="AA662" s="155">
        <f t="shared" si="83"/>
        <v>0</v>
      </c>
      <c r="AR662" s="22" t="s">
        <v>353</v>
      </c>
      <c r="AT662" s="22" t="s">
        <v>279</v>
      </c>
      <c r="AU662" s="22" t="s">
        <v>83</v>
      </c>
      <c r="AY662" s="22" t="s">
        <v>180</v>
      </c>
      <c r="BE662" s="156">
        <f t="shared" si="84"/>
        <v>0</v>
      </c>
      <c r="BF662" s="156">
        <f t="shared" si="85"/>
        <v>0</v>
      </c>
      <c r="BG662" s="156">
        <f t="shared" si="86"/>
        <v>0</v>
      </c>
      <c r="BH662" s="156">
        <f t="shared" si="87"/>
        <v>0</v>
      </c>
      <c r="BI662" s="156">
        <f t="shared" si="88"/>
        <v>0</v>
      </c>
      <c r="BJ662" s="22" t="s">
        <v>80</v>
      </c>
      <c r="BK662" s="156">
        <f t="shared" si="89"/>
        <v>0</v>
      </c>
      <c r="BL662" s="22" t="s">
        <v>278</v>
      </c>
      <c r="BM662" s="22" t="s">
        <v>1272</v>
      </c>
    </row>
    <row r="663" spans="2:65" s="1" customFormat="1" ht="38.25" customHeight="1">
      <c r="B663" s="123"/>
      <c r="C663" s="180" t="s">
        <v>1273</v>
      </c>
      <c r="D663" s="180" t="s">
        <v>279</v>
      </c>
      <c r="E663" s="181" t="s">
        <v>1274</v>
      </c>
      <c r="F663" s="242" t="s">
        <v>1275</v>
      </c>
      <c r="G663" s="242"/>
      <c r="H663" s="242"/>
      <c r="I663" s="242"/>
      <c r="J663" s="182" t="s">
        <v>433</v>
      </c>
      <c r="K663" s="183">
        <v>11</v>
      </c>
      <c r="L663" s="271">
        <v>0</v>
      </c>
      <c r="M663" s="271"/>
      <c r="N663" s="271">
        <f t="shared" si="80"/>
        <v>0</v>
      </c>
      <c r="O663" s="266"/>
      <c r="P663" s="266"/>
      <c r="Q663" s="266"/>
      <c r="R663" s="125"/>
      <c r="T663" s="153" t="s">
        <v>5</v>
      </c>
      <c r="U663" s="44" t="s">
        <v>39</v>
      </c>
      <c r="V663" s="154">
        <v>0</v>
      </c>
      <c r="W663" s="154">
        <f t="shared" si="81"/>
        <v>0</v>
      </c>
      <c r="X663" s="154">
        <v>0</v>
      </c>
      <c r="Y663" s="154">
        <f t="shared" si="82"/>
        <v>0</v>
      </c>
      <c r="Z663" s="154">
        <v>0</v>
      </c>
      <c r="AA663" s="155">
        <f t="shared" si="83"/>
        <v>0</v>
      </c>
      <c r="AR663" s="22" t="s">
        <v>353</v>
      </c>
      <c r="AT663" s="22" t="s">
        <v>279</v>
      </c>
      <c r="AU663" s="22" t="s">
        <v>83</v>
      </c>
      <c r="AY663" s="22" t="s">
        <v>180</v>
      </c>
      <c r="BE663" s="156">
        <f t="shared" si="84"/>
        <v>0</v>
      </c>
      <c r="BF663" s="156">
        <f t="shared" si="85"/>
        <v>0</v>
      </c>
      <c r="BG663" s="156">
        <f t="shared" si="86"/>
        <v>0</v>
      </c>
      <c r="BH663" s="156">
        <f t="shared" si="87"/>
        <v>0</v>
      </c>
      <c r="BI663" s="156">
        <f t="shared" si="88"/>
        <v>0</v>
      </c>
      <c r="BJ663" s="22" t="s">
        <v>80</v>
      </c>
      <c r="BK663" s="156">
        <f t="shared" si="89"/>
        <v>0</v>
      </c>
      <c r="BL663" s="22" t="s">
        <v>278</v>
      </c>
      <c r="BM663" s="22" t="s">
        <v>1276</v>
      </c>
    </row>
    <row r="664" spans="2:65" s="1" customFormat="1" ht="25.5" customHeight="1">
      <c r="B664" s="123"/>
      <c r="C664" s="180" t="s">
        <v>1277</v>
      </c>
      <c r="D664" s="180" t="s">
        <v>279</v>
      </c>
      <c r="E664" s="181" t="s">
        <v>1278</v>
      </c>
      <c r="F664" s="242" t="s">
        <v>1279</v>
      </c>
      <c r="G664" s="242"/>
      <c r="H664" s="242"/>
      <c r="I664" s="242"/>
      <c r="J664" s="182" t="s">
        <v>433</v>
      </c>
      <c r="K664" s="183">
        <v>4</v>
      </c>
      <c r="L664" s="271">
        <v>0</v>
      </c>
      <c r="M664" s="271"/>
      <c r="N664" s="271">
        <f t="shared" si="80"/>
        <v>0</v>
      </c>
      <c r="O664" s="266"/>
      <c r="P664" s="266"/>
      <c r="Q664" s="266"/>
      <c r="R664" s="125"/>
      <c r="T664" s="153" t="s">
        <v>5</v>
      </c>
      <c r="U664" s="44" t="s">
        <v>39</v>
      </c>
      <c r="V664" s="154">
        <v>0</v>
      </c>
      <c r="W664" s="154">
        <f t="shared" si="81"/>
        <v>0</v>
      </c>
      <c r="X664" s="154">
        <v>0</v>
      </c>
      <c r="Y664" s="154">
        <f t="shared" si="82"/>
        <v>0</v>
      </c>
      <c r="Z664" s="154">
        <v>0</v>
      </c>
      <c r="AA664" s="155">
        <f t="shared" si="83"/>
        <v>0</v>
      </c>
      <c r="AR664" s="22" t="s">
        <v>353</v>
      </c>
      <c r="AT664" s="22" t="s">
        <v>279</v>
      </c>
      <c r="AU664" s="22" t="s">
        <v>83</v>
      </c>
      <c r="AY664" s="22" t="s">
        <v>180</v>
      </c>
      <c r="BE664" s="156">
        <f t="shared" si="84"/>
        <v>0</v>
      </c>
      <c r="BF664" s="156">
        <f t="shared" si="85"/>
        <v>0</v>
      </c>
      <c r="BG664" s="156">
        <f t="shared" si="86"/>
        <v>0</v>
      </c>
      <c r="BH664" s="156">
        <f t="shared" si="87"/>
        <v>0</v>
      </c>
      <c r="BI664" s="156">
        <f t="shared" si="88"/>
        <v>0</v>
      </c>
      <c r="BJ664" s="22" t="s">
        <v>80</v>
      </c>
      <c r="BK664" s="156">
        <f t="shared" si="89"/>
        <v>0</v>
      </c>
      <c r="BL664" s="22" t="s">
        <v>278</v>
      </c>
      <c r="BM664" s="22" t="s">
        <v>1280</v>
      </c>
    </row>
    <row r="665" spans="2:65" s="1" customFormat="1" ht="38.25" customHeight="1">
      <c r="B665" s="123"/>
      <c r="C665" s="149" t="s">
        <v>1281</v>
      </c>
      <c r="D665" s="149" t="s">
        <v>181</v>
      </c>
      <c r="E665" s="150" t="s">
        <v>1282</v>
      </c>
      <c r="F665" s="239" t="s">
        <v>1283</v>
      </c>
      <c r="G665" s="239"/>
      <c r="H665" s="239"/>
      <c r="I665" s="239"/>
      <c r="J665" s="151" t="s">
        <v>242</v>
      </c>
      <c r="K665" s="152">
        <v>23</v>
      </c>
      <c r="L665" s="266">
        <v>0</v>
      </c>
      <c r="M665" s="266"/>
      <c r="N665" s="266">
        <f t="shared" si="80"/>
        <v>0</v>
      </c>
      <c r="O665" s="266"/>
      <c r="P665" s="266"/>
      <c r="Q665" s="266"/>
      <c r="R665" s="125"/>
      <c r="T665" s="153" t="s">
        <v>5</v>
      </c>
      <c r="U665" s="44" t="s">
        <v>39</v>
      </c>
      <c r="V665" s="154">
        <v>0</v>
      </c>
      <c r="W665" s="154">
        <f t="shared" si="81"/>
        <v>0</v>
      </c>
      <c r="X665" s="154">
        <v>0</v>
      </c>
      <c r="Y665" s="154">
        <f t="shared" si="82"/>
        <v>0</v>
      </c>
      <c r="Z665" s="154">
        <v>0</v>
      </c>
      <c r="AA665" s="155">
        <f t="shared" si="83"/>
        <v>0</v>
      </c>
      <c r="AR665" s="22" t="s">
        <v>278</v>
      </c>
      <c r="AT665" s="22" t="s">
        <v>181</v>
      </c>
      <c r="AU665" s="22" t="s">
        <v>83</v>
      </c>
      <c r="AY665" s="22" t="s">
        <v>180</v>
      </c>
      <c r="BE665" s="156">
        <f t="shared" si="84"/>
        <v>0</v>
      </c>
      <c r="BF665" s="156">
        <f t="shared" si="85"/>
        <v>0</v>
      </c>
      <c r="BG665" s="156">
        <f t="shared" si="86"/>
        <v>0</v>
      </c>
      <c r="BH665" s="156">
        <f t="shared" si="87"/>
        <v>0</v>
      </c>
      <c r="BI665" s="156">
        <f t="shared" si="88"/>
        <v>0</v>
      </c>
      <c r="BJ665" s="22" t="s">
        <v>80</v>
      </c>
      <c r="BK665" s="156">
        <f t="shared" si="89"/>
        <v>0</v>
      </c>
      <c r="BL665" s="22" t="s">
        <v>278</v>
      </c>
      <c r="BM665" s="22" t="s">
        <v>1284</v>
      </c>
    </row>
    <row r="666" spans="2:65" s="10" customFormat="1" ht="16.5" customHeight="1">
      <c r="B666" s="157"/>
      <c r="C666" s="158"/>
      <c r="D666" s="158"/>
      <c r="E666" s="159" t="s">
        <v>5</v>
      </c>
      <c r="F666" s="240" t="s">
        <v>1285</v>
      </c>
      <c r="G666" s="241"/>
      <c r="H666" s="241"/>
      <c r="I666" s="241"/>
      <c r="J666" s="158"/>
      <c r="K666" s="160">
        <v>23</v>
      </c>
      <c r="L666" s="158"/>
      <c r="M666" s="158"/>
      <c r="N666" s="158"/>
      <c r="O666" s="158"/>
      <c r="P666" s="158"/>
      <c r="Q666" s="158"/>
      <c r="R666" s="161"/>
      <c r="T666" s="162"/>
      <c r="U666" s="158"/>
      <c r="V666" s="158"/>
      <c r="W666" s="158"/>
      <c r="X666" s="158"/>
      <c r="Y666" s="158"/>
      <c r="Z666" s="158"/>
      <c r="AA666" s="163"/>
      <c r="AT666" s="164" t="s">
        <v>193</v>
      </c>
      <c r="AU666" s="164" t="s">
        <v>83</v>
      </c>
      <c r="AV666" s="10" t="s">
        <v>83</v>
      </c>
      <c r="AW666" s="10" t="s">
        <v>32</v>
      </c>
      <c r="AX666" s="10" t="s">
        <v>80</v>
      </c>
      <c r="AY666" s="164" t="s">
        <v>180</v>
      </c>
    </row>
    <row r="667" spans="2:65" s="1" customFormat="1" ht="38.25" customHeight="1">
      <c r="B667" s="123"/>
      <c r="C667" s="149" t="s">
        <v>1286</v>
      </c>
      <c r="D667" s="149" t="s">
        <v>181</v>
      </c>
      <c r="E667" s="150" t="s">
        <v>1287</v>
      </c>
      <c r="F667" s="239" t="s">
        <v>1288</v>
      </c>
      <c r="G667" s="239"/>
      <c r="H667" s="239"/>
      <c r="I667" s="239"/>
      <c r="J667" s="151" t="s">
        <v>242</v>
      </c>
      <c r="K667" s="152">
        <v>8</v>
      </c>
      <c r="L667" s="266">
        <v>0</v>
      </c>
      <c r="M667" s="266"/>
      <c r="N667" s="266">
        <f t="shared" ref="N667:N675" si="90">ROUND(L667*K667,2)</f>
        <v>0</v>
      </c>
      <c r="O667" s="266"/>
      <c r="P667" s="266"/>
      <c r="Q667" s="266"/>
      <c r="R667" s="125"/>
      <c r="T667" s="153" t="s">
        <v>5</v>
      </c>
      <c r="U667" s="44" t="s">
        <v>39</v>
      </c>
      <c r="V667" s="154">
        <v>0</v>
      </c>
      <c r="W667" s="154">
        <f t="shared" ref="W667:W675" si="91">V667*K667</f>
        <v>0</v>
      </c>
      <c r="X667" s="154">
        <v>0</v>
      </c>
      <c r="Y667" s="154">
        <f t="shared" ref="Y667:Y675" si="92">X667*K667</f>
        <v>0</v>
      </c>
      <c r="Z667" s="154">
        <v>0</v>
      </c>
      <c r="AA667" s="155">
        <f t="shared" ref="AA667:AA675" si="93">Z667*K667</f>
        <v>0</v>
      </c>
      <c r="AR667" s="22" t="s">
        <v>278</v>
      </c>
      <c r="AT667" s="22" t="s">
        <v>181</v>
      </c>
      <c r="AU667" s="22" t="s">
        <v>83</v>
      </c>
      <c r="AY667" s="22" t="s">
        <v>180</v>
      </c>
      <c r="BE667" s="156">
        <f t="shared" ref="BE667:BE675" si="94">IF(U667="základní",N667,0)</f>
        <v>0</v>
      </c>
      <c r="BF667" s="156">
        <f t="shared" ref="BF667:BF675" si="95">IF(U667="snížená",N667,0)</f>
        <v>0</v>
      </c>
      <c r="BG667" s="156">
        <f t="shared" ref="BG667:BG675" si="96">IF(U667="zákl. přenesená",N667,0)</f>
        <v>0</v>
      </c>
      <c r="BH667" s="156">
        <f t="shared" ref="BH667:BH675" si="97">IF(U667="sníž. přenesená",N667,0)</f>
        <v>0</v>
      </c>
      <c r="BI667" s="156">
        <f t="shared" ref="BI667:BI675" si="98">IF(U667="nulová",N667,0)</f>
        <v>0</v>
      </c>
      <c r="BJ667" s="22" t="s">
        <v>80</v>
      </c>
      <c r="BK667" s="156">
        <f t="shared" ref="BK667:BK675" si="99">ROUND(L667*K667,2)</f>
        <v>0</v>
      </c>
      <c r="BL667" s="22" t="s">
        <v>278</v>
      </c>
      <c r="BM667" s="22" t="s">
        <v>1289</v>
      </c>
    </row>
    <row r="668" spans="2:65" s="1" customFormat="1" ht="25.5" customHeight="1">
      <c r="B668" s="123"/>
      <c r="C668" s="180" t="s">
        <v>1290</v>
      </c>
      <c r="D668" s="180" t="s">
        <v>279</v>
      </c>
      <c r="E668" s="181" t="s">
        <v>1291</v>
      </c>
      <c r="F668" s="242" t="s">
        <v>1292</v>
      </c>
      <c r="G668" s="242"/>
      <c r="H668" s="242"/>
      <c r="I668" s="242"/>
      <c r="J668" s="182" t="s">
        <v>433</v>
      </c>
      <c r="K668" s="183">
        <v>1</v>
      </c>
      <c r="L668" s="271">
        <v>0</v>
      </c>
      <c r="M668" s="271"/>
      <c r="N668" s="271">
        <f t="shared" si="90"/>
        <v>0</v>
      </c>
      <c r="O668" s="266"/>
      <c r="P668" s="266"/>
      <c r="Q668" s="266"/>
      <c r="R668" s="125"/>
      <c r="T668" s="153" t="s">
        <v>5</v>
      </c>
      <c r="U668" s="44" t="s">
        <v>39</v>
      </c>
      <c r="V668" s="154">
        <v>0</v>
      </c>
      <c r="W668" s="154">
        <f t="shared" si="91"/>
        <v>0</v>
      </c>
      <c r="X668" s="154">
        <v>0</v>
      </c>
      <c r="Y668" s="154">
        <f t="shared" si="92"/>
        <v>0</v>
      </c>
      <c r="Z668" s="154">
        <v>0</v>
      </c>
      <c r="AA668" s="155">
        <f t="shared" si="93"/>
        <v>0</v>
      </c>
      <c r="AR668" s="22" t="s">
        <v>353</v>
      </c>
      <c r="AT668" s="22" t="s">
        <v>279</v>
      </c>
      <c r="AU668" s="22" t="s">
        <v>83</v>
      </c>
      <c r="AY668" s="22" t="s">
        <v>180</v>
      </c>
      <c r="BE668" s="156">
        <f t="shared" si="94"/>
        <v>0</v>
      </c>
      <c r="BF668" s="156">
        <f t="shared" si="95"/>
        <v>0</v>
      </c>
      <c r="BG668" s="156">
        <f t="shared" si="96"/>
        <v>0</v>
      </c>
      <c r="BH668" s="156">
        <f t="shared" si="97"/>
        <v>0</v>
      </c>
      <c r="BI668" s="156">
        <f t="shared" si="98"/>
        <v>0</v>
      </c>
      <c r="BJ668" s="22" t="s">
        <v>80</v>
      </c>
      <c r="BK668" s="156">
        <f t="shared" si="99"/>
        <v>0</v>
      </c>
      <c r="BL668" s="22" t="s">
        <v>278</v>
      </c>
      <c r="BM668" s="22" t="s">
        <v>1293</v>
      </c>
    </row>
    <row r="669" spans="2:65" s="1" customFormat="1" ht="25.5" customHeight="1">
      <c r="B669" s="123"/>
      <c r="C669" s="180" t="s">
        <v>1294</v>
      </c>
      <c r="D669" s="180" t="s">
        <v>279</v>
      </c>
      <c r="E669" s="181" t="s">
        <v>1295</v>
      </c>
      <c r="F669" s="242" t="s">
        <v>1296</v>
      </c>
      <c r="G669" s="242"/>
      <c r="H669" s="242"/>
      <c r="I669" s="242"/>
      <c r="J669" s="182" t="s">
        <v>433</v>
      </c>
      <c r="K669" s="183">
        <v>5</v>
      </c>
      <c r="L669" s="271">
        <v>0</v>
      </c>
      <c r="M669" s="271"/>
      <c r="N669" s="271">
        <f t="shared" si="90"/>
        <v>0</v>
      </c>
      <c r="O669" s="266"/>
      <c r="P669" s="266"/>
      <c r="Q669" s="266"/>
      <c r="R669" s="125"/>
      <c r="T669" s="153" t="s">
        <v>5</v>
      </c>
      <c r="U669" s="44" t="s">
        <v>39</v>
      </c>
      <c r="V669" s="154">
        <v>0</v>
      </c>
      <c r="W669" s="154">
        <f t="shared" si="91"/>
        <v>0</v>
      </c>
      <c r="X669" s="154">
        <v>0</v>
      </c>
      <c r="Y669" s="154">
        <f t="shared" si="92"/>
        <v>0</v>
      </c>
      <c r="Z669" s="154">
        <v>0</v>
      </c>
      <c r="AA669" s="155">
        <f t="shared" si="93"/>
        <v>0</v>
      </c>
      <c r="AR669" s="22" t="s">
        <v>353</v>
      </c>
      <c r="AT669" s="22" t="s">
        <v>279</v>
      </c>
      <c r="AU669" s="22" t="s">
        <v>83</v>
      </c>
      <c r="AY669" s="22" t="s">
        <v>180</v>
      </c>
      <c r="BE669" s="156">
        <f t="shared" si="94"/>
        <v>0</v>
      </c>
      <c r="BF669" s="156">
        <f t="shared" si="95"/>
        <v>0</v>
      </c>
      <c r="BG669" s="156">
        <f t="shared" si="96"/>
        <v>0</v>
      </c>
      <c r="BH669" s="156">
        <f t="shared" si="97"/>
        <v>0</v>
      </c>
      <c r="BI669" s="156">
        <f t="shared" si="98"/>
        <v>0</v>
      </c>
      <c r="BJ669" s="22" t="s">
        <v>80</v>
      </c>
      <c r="BK669" s="156">
        <f t="shared" si="99"/>
        <v>0</v>
      </c>
      <c r="BL669" s="22" t="s">
        <v>278</v>
      </c>
      <c r="BM669" s="22" t="s">
        <v>1297</v>
      </c>
    </row>
    <row r="670" spans="2:65" s="1" customFormat="1" ht="25.5" customHeight="1">
      <c r="B670" s="123"/>
      <c r="C670" s="180" t="s">
        <v>1298</v>
      </c>
      <c r="D670" s="180" t="s">
        <v>279</v>
      </c>
      <c r="E670" s="181" t="s">
        <v>1299</v>
      </c>
      <c r="F670" s="242" t="s">
        <v>1300</v>
      </c>
      <c r="G670" s="242"/>
      <c r="H670" s="242"/>
      <c r="I670" s="242"/>
      <c r="J670" s="182" t="s">
        <v>433</v>
      </c>
      <c r="K670" s="183">
        <v>2</v>
      </c>
      <c r="L670" s="271">
        <v>0</v>
      </c>
      <c r="M670" s="271"/>
      <c r="N670" s="271">
        <f t="shared" si="90"/>
        <v>0</v>
      </c>
      <c r="O670" s="266"/>
      <c r="P670" s="266"/>
      <c r="Q670" s="266"/>
      <c r="R670" s="125"/>
      <c r="T670" s="153" t="s">
        <v>5</v>
      </c>
      <c r="U670" s="44" t="s">
        <v>39</v>
      </c>
      <c r="V670" s="154">
        <v>0</v>
      </c>
      <c r="W670" s="154">
        <f t="shared" si="91"/>
        <v>0</v>
      </c>
      <c r="X670" s="154">
        <v>0</v>
      </c>
      <c r="Y670" s="154">
        <f t="shared" si="92"/>
        <v>0</v>
      </c>
      <c r="Z670" s="154">
        <v>0</v>
      </c>
      <c r="AA670" s="155">
        <f t="shared" si="93"/>
        <v>0</v>
      </c>
      <c r="AR670" s="22" t="s">
        <v>353</v>
      </c>
      <c r="AT670" s="22" t="s">
        <v>279</v>
      </c>
      <c r="AU670" s="22" t="s">
        <v>83</v>
      </c>
      <c r="AY670" s="22" t="s">
        <v>180</v>
      </c>
      <c r="BE670" s="156">
        <f t="shared" si="94"/>
        <v>0</v>
      </c>
      <c r="BF670" s="156">
        <f t="shared" si="95"/>
        <v>0</v>
      </c>
      <c r="BG670" s="156">
        <f t="shared" si="96"/>
        <v>0</v>
      </c>
      <c r="BH670" s="156">
        <f t="shared" si="97"/>
        <v>0</v>
      </c>
      <c r="BI670" s="156">
        <f t="shared" si="98"/>
        <v>0</v>
      </c>
      <c r="BJ670" s="22" t="s">
        <v>80</v>
      </c>
      <c r="BK670" s="156">
        <f t="shared" si="99"/>
        <v>0</v>
      </c>
      <c r="BL670" s="22" t="s">
        <v>278</v>
      </c>
      <c r="BM670" s="22" t="s">
        <v>1301</v>
      </c>
    </row>
    <row r="671" spans="2:65" s="1" customFormat="1" ht="25.5" customHeight="1">
      <c r="B671" s="123"/>
      <c r="C671" s="149" t="s">
        <v>1302</v>
      </c>
      <c r="D671" s="149" t="s">
        <v>181</v>
      </c>
      <c r="E671" s="150" t="s">
        <v>1303</v>
      </c>
      <c r="F671" s="239" t="s">
        <v>1304</v>
      </c>
      <c r="G671" s="239"/>
      <c r="H671" s="239"/>
      <c r="I671" s="239"/>
      <c r="J671" s="151" t="s">
        <v>242</v>
      </c>
      <c r="K671" s="152">
        <v>7</v>
      </c>
      <c r="L671" s="266">
        <v>0</v>
      </c>
      <c r="M671" s="266"/>
      <c r="N671" s="266">
        <f t="shared" si="90"/>
        <v>0</v>
      </c>
      <c r="O671" s="266"/>
      <c r="P671" s="266"/>
      <c r="Q671" s="266"/>
      <c r="R671" s="125"/>
      <c r="T671" s="153" t="s">
        <v>5</v>
      </c>
      <c r="U671" s="44" t="s">
        <v>39</v>
      </c>
      <c r="V671" s="154">
        <v>0</v>
      </c>
      <c r="W671" s="154">
        <f t="shared" si="91"/>
        <v>0</v>
      </c>
      <c r="X671" s="154">
        <v>0</v>
      </c>
      <c r="Y671" s="154">
        <f t="shared" si="92"/>
        <v>0</v>
      </c>
      <c r="Z671" s="154">
        <v>0</v>
      </c>
      <c r="AA671" s="155">
        <f t="shared" si="93"/>
        <v>0</v>
      </c>
      <c r="AR671" s="22" t="s">
        <v>278</v>
      </c>
      <c r="AT671" s="22" t="s">
        <v>181</v>
      </c>
      <c r="AU671" s="22" t="s">
        <v>83</v>
      </c>
      <c r="AY671" s="22" t="s">
        <v>180</v>
      </c>
      <c r="BE671" s="156">
        <f t="shared" si="94"/>
        <v>0</v>
      </c>
      <c r="BF671" s="156">
        <f t="shared" si="95"/>
        <v>0</v>
      </c>
      <c r="BG671" s="156">
        <f t="shared" si="96"/>
        <v>0</v>
      </c>
      <c r="BH671" s="156">
        <f t="shared" si="97"/>
        <v>0</v>
      </c>
      <c r="BI671" s="156">
        <f t="shared" si="98"/>
        <v>0</v>
      </c>
      <c r="BJ671" s="22" t="s">
        <v>80</v>
      </c>
      <c r="BK671" s="156">
        <f t="shared" si="99"/>
        <v>0</v>
      </c>
      <c r="BL671" s="22" t="s">
        <v>278</v>
      </c>
      <c r="BM671" s="22" t="s">
        <v>1305</v>
      </c>
    </row>
    <row r="672" spans="2:65" s="1" customFormat="1" ht="25.5" customHeight="1">
      <c r="B672" s="123"/>
      <c r="C672" s="180" t="s">
        <v>1306</v>
      </c>
      <c r="D672" s="180" t="s">
        <v>279</v>
      </c>
      <c r="E672" s="181" t="s">
        <v>1307</v>
      </c>
      <c r="F672" s="242" t="s">
        <v>1308</v>
      </c>
      <c r="G672" s="242"/>
      <c r="H672" s="242"/>
      <c r="I672" s="242"/>
      <c r="J672" s="182" t="s">
        <v>242</v>
      </c>
      <c r="K672" s="183">
        <v>6</v>
      </c>
      <c r="L672" s="271">
        <v>0</v>
      </c>
      <c r="M672" s="271"/>
      <c r="N672" s="271">
        <f t="shared" si="90"/>
        <v>0</v>
      </c>
      <c r="O672" s="266"/>
      <c r="P672" s="266"/>
      <c r="Q672" s="266"/>
      <c r="R672" s="125"/>
      <c r="T672" s="153" t="s">
        <v>5</v>
      </c>
      <c r="U672" s="44" t="s">
        <v>39</v>
      </c>
      <c r="V672" s="154">
        <v>0</v>
      </c>
      <c r="W672" s="154">
        <f t="shared" si="91"/>
        <v>0</v>
      </c>
      <c r="X672" s="154">
        <v>0</v>
      </c>
      <c r="Y672" s="154">
        <f t="shared" si="92"/>
        <v>0</v>
      </c>
      <c r="Z672" s="154">
        <v>0</v>
      </c>
      <c r="AA672" s="155">
        <f t="shared" si="93"/>
        <v>0</v>
      </c>
      <c r="AR672" s="22" t="s">
        <v>353</v>
      </c>
      <c r="AT672" s="22" t="s">
        <v>279</v>
      </c>
      <c r="AU672" s="22" t="s">
        <v>83</v>
      </c>
      <c r="AY672" s="22" t="s">
        <v>180</v>
      </c>
      <c r="BE672" s="156">
        <f t="shared" si="94"/>
        <v>0</v>
      </c>
      <c r="BF672" s="156">
        <f t="shared" si="95"/>
        <v>0</v>
      </c>
      <c r="BG672" s="156">
        <f t="shared" si="96"/>
        <v>0</v>
      </c>
      <c r="BH672" s="156">
        <f t="shared" si="97"/>
        <v>0</v>
      </c>
      <c r="BI672" s="156">
        <f t="shared" si="98"/>
        <v>0</v>
      </c>
      <c r="BJ672" s="22" t="s">
        <v>80</v>
      </c>
      <c r="BK672" s="156">
        <f t="shared" si="99"/>
        <v>0</v>
      </c>
      <c r="BL672" s="22" t="s">
        <v>278</v>
      </c>
      <c r="BM672" s="22" t="s">
        <v>1309</v>
      </c>
    </row>
    <row r="673" spans="2:65" s="1" customFormat="1" ht="25.5" customHeight="1">
      <c r="B673" s="123"/>
      <c r="C673" s="180" t="s">
        <v>1310</v>
      </c>
      <c r="D673" s="180" t="s">
        <v>279</v>
      </c>
      <c r="E673" s="181" t="s">
        <v>1311</v>
      </c>
      <c r="F673" s="242" t="s">
        <v>1312</v>
      </c>
      <c r="G673" s="242"/>
      <c r="H673" s="242"/>
      <c r="I673" s="242"/>
      <c r="J673" s="182" t="s">
        <v>242</v>
      </c>
      <c r="K673" s="183">
        <v>1</v>
      </c>
      <c r="L673" s="271">
        <v>0</v>
      </c>
      <c r="M673" s="271"/>
      <c r="N673" s="271">
        <f t="shared" si="90"/>
        <v>0</v>
      </c>
      <c r="O673" s="266"/>
      <c r="P673" s="266"/>
      <c r="Q673" s="266"/>
      <c r="R673" s="125"/>
      <c r="T673" s="153" t="s">
        <v>5</v>
      </c>
      <c r="U673" s="44" t="s">
        <v>39</v>
      </c>
      <c r="V673" s="154">
        <v>0</v>
      </c>
      <c r="W673" s="154">
        <f t="shared" si="91"/>
        <v>0</v>
      </c>
      <c r="X673" s="154">
        <v>0</v>
      </c>
      <c r="Y673" s="154">
        <f t="shared" si="92"/>
        <v>0</v>
      </c>
      <c r="Z673" s="154">
        <v>0</v>
      </c>
      <c r="AA673" s="155">
        <f t="shared" si="93"/>
        <v>0</v>
      </c>
      <c r="AR673" s="22" t="s">
        <v>353</v>
      </c>
      <c r="AT673" s="22" t="s">
        <v>279</v>
      </c>
      <c r="AU673" s="22" t="s">
        <v>83</v>
      </c>
      <c r="AY673" s="22" t="s">
        <v>180</v>
      </c>
      <c r="BE673" s="156">
        <f t="shared" si="94"/>
        <v>0</v>
      </c>
      <c r="BF673" s="156">
        <f t="shared" si="95"/>
        <v>0</v>
      </c>
      <c r="BG673" s="156">
        <f t="shared" si="96"/>
        <v>0</v>
      </c>
      <c r="BH673" s="156">
        <f t="shared" si="97"/>
        <v>0</v>
      </c>
      <c r="BI673" s="156">
        <f t="shared" si="98"/>
        <v>0</v>
      </c>
      <c r="BJ673" s="22" t="s">
        <v>80</v>
      </c>
      <c r="BK673" s="156">
        <f t="shared" si="99"/>
        <v>0</v>
      </c>
      <c r="BL673" s="22" t="s">
        <v>278</v>
      </c>
      <c r="BM673" s="22" t="s">
        <v>1313</v>
      </c>
    </row>
    <row r="674" spans="2:65" s="1" customFormat="1" ht="25.5" customHeight="1">
      <c r="B674" s="123"/>
      <c r="C674" s="149" t="s">
        <v>1314</v>
      </c>
      <c r="D674" s="149" t="s">
        <v>181</v>
      </c>
      <c r="E674" s="150" t="s">
        <v>1315</v>
      </c>
      <c r="F674" s="239" t="s">
        <v>1316</v>
      </c>
      <c r="G674" s="239"/>
      <c r="H674" s="239"/>
      <c r="I674" s="239"/>
      <c r="J674" s="151" t="s">
        <v>862</v>
      </c>
      <c r="K674" s="152">
        <v>1750.5260000000001</v>
      </c>
      <c r="L674" s="266">
        <v>0</v>
      </c>
      <c r="M674" s="266"/>
      <c r="N674" s="266">
        <f t="shared" si="90"/>
        <v>0</v>
      </c>
      <c r="O674" s="266"/>
      <c r="P674" s="266"/>
      <c r="Q674" s="266"/>
      <c r="R674" s="125"/>
      <c r="T674" s="153" t="s">
        <v>5</v>
      </c>
      <c r="U674" s="44" t="s">
        <v>39</v>
      </c>
      <c r="V674" s="154">
        <v>0</v>
      </c>
      <c r="W674" s="154">
        <f t="shared" si="91"/>
        <v>0</v>
      </c>
      <c r="X674" s="154">
        <v>0</v>
      </c>
      <c r="Y674" s="154">
        <f t="shared" si="92"/>
        <v>0</v>
      </c>
      <c r="Z674" s="154">
        <v>0</v>
      </c>
      <c r="AA674" s="155">
        <f t="shared" si="93"/>
        <v>0</v>
      </c>
      <c r="AR674" s="22" t="s">
        <v>278</v>
      </c>
      <c r="AT674" s="22" t="s">
        <v>181</v>
      </c>
      <c r="AU674" s="22" t="s">
        <v>83</v>
      </c>
      <c r="AY674" s="22" t="s">
        <v>180</v>
      </c>
      <c r="BE674" s="156">
        <f t="shared" si="94"/>
        <v>0</v>
      </c>
      <c r="BF674" s="156">
        <f t="shared" si="95"/>
        <v>0</v>
      </c>
      <c r="BG674" s="156">
        <f t="shared" si="96"/>
        <v>0</v>
      </c>
      <c r="BH674" s="156">
        <f t="shared" si="97"/>
        <v>0</v>
      </c>
      <c r="BI674" s="156">
        <f t="shared" si="98"/>
        <v>0</v>
      </c>
      <c r="BJ674" s="22" t="s">
        <v>80</v>
      </c>
      <c r="BK674" s="156">
        <f t="shared" si="99"/>
        <v>0</v>
      </c>
      <c r="BL674" s="22" t="s">
        <v>278</v>
      </c>
      <c r="BM674" s="22" t="s">
        <v>1317</v>
      </c>
    </row>
    <row r="675" spans="2:65" s="1" customFormat="1" ht="25.5" customHeight="1">
      <c r="B675" s="123"/>
      <c r="C675" s="149" t="s">
        <v>1318</v>
      </c>
      <c r="D675" s="149" t="s">
        <v>181</v>
      </c>
      <c r="E675" s="150" t="s">
        <v>1319</v>
      </c>
      <c r="F675" s="239" t="s">
        <v>1320</v>
      </c>
      <c r="G675" s="239"/>
      <c r="H675" s="239"/>
      <c r="I675" s="239"/>
      <c r="J675" s="151" t="s">
        <v>862</v>
      </c>
      <c r="K675" s="152">
        <v>1750.5260000000001</v>
      </c>
      <c r="L675" s="266">
        <v>0</v>
      </c>
      <c r="M675" s="266"/>
      <c r="N675" s="266">
        <f t="shared" si="90"/>
        <v>0</v>
      </c>
      <c r="O675" s="266"/>
      <c r="P675" s="266"/>
      <c r="Q675" s="266"/>
      <c r="R675" s="125"/>
      <c r="T675" s="153" t="s">
        <v>5</v>
      </c>
      <c r="U675" s="44" t="s">
        <v>39</v>
      </c>
      <c r="V675" s="154">
        <v>0</v>
      </c>
      <c r="W675" s="154">
        <f t="shared" si="91"/>
        <v>0</v>
      </c>
      <c r="X675" s="154">
        <v>0</v>
      </c>
      <c r="Y675" s="154">
        <f t="shared" si="92"/>
        <v>0</v>
      </c>
      <c r="Z675" s="154">
        <v>0</v>
      </c>
      <c r="AA675" s="155">
        <f t="shared" si="93"/>
        <v>0</v>
      </c>
      <c r="AR675" s="22" t="s">
        <v>278</v>
      </c>
      <c r="AT675" s="22" t="s">
        <v>181</v>
      </c>
      <c r="AU675" s="22" t="s">
        <v>83</v>
      </c>
      <c r="AY675" s="22" t="s">
        <v>180</v>
      </c>
      <c r="BE675" s="156">
        <f t="shared" si="94"/>
        <v>0</v>
      </c>
      <c r="BF675" s="156">
        <f t="shared" si="95"/>
        <v>0</v>
      </c>
      <c r="BG675" s="156">
        <f t="shared" si="96"/>
        <v>0</v>
      </c>
      <c r="BH675" s="156">
        <f t="shared" si="97"/>
        <v>0</v>
      </c>
      <c r="BI675" s="156">
        <f t="shared" si="98"/>
        <v>0</v>
      </c>
      <c r="BJ675" s="22" t="s">
        <v>80</v>
      </c>
      <c r="BK675" s="156">
        <f t="shared" si="99"/>
        <v>0</v>
      </c>
      <c r="BL675" s="22" t="s">
        <v>278</v>
      </c>
      <c r="BM675" s="22" t="s">
        <v>1321</v>
      </c>
    </row>
    <row r="676" spans="2:65" s="9" customFormat="1" ht="29.85" customHeight="1">
      <c r="B676" s="138"/>
      <c r="C676" s="139"/>
      <c r="D676" s="148" t="s">
        <v>157</v>
      </c>
      <c r="E676" s="148"/>
      <c r="F676" s="148"/>
      <c r="G676" s="148"/>
      <c r="H676" s="148"/>
      <c r="I676" s="148"/>
      <c r="J676" s="148"/>
      <c r="K676" s="148"/>
      <c r="L676" s="148"/>
      <c r="M676" s="148"/>
      <c r="N676" s="269">
        <f>BK676</f>
        <v>0</v>
      </c>
      <c r="O676" s="270"/>
      <c r="P676" s="270"/>
      <c r="Q676" s="270"/>
      <c r="R676" s="141"/>
      <c r="T676" s="142"/>
      <c r="U676" s="139"/>
      <c r="V676" s="139"/>
      <c r="W676" s="143">
        <f>SUM(W677:W707)</f>
        <v>0</v>
      </c>
      <c r="X676" s="139"/>
      <c r="Y676" s="143">
        <f>SUM(Y677:Y707)</f>
        <v>0</v>
      </c>
      <c r="Z676" s="139"/>
      <c r="AA676" s="144">
        <f>SUM(AA677:AA707)</f>
        <v>0</v>
      </c>
      <c r="AR676" s="145" t="s">
        <v>83</v>
      </c>
      <c r="AT676" s="146" t="s">
        <v>73</v>
      </c>
      <c r="AU676" s="146" t="s">
        <v>80</v>
      </c>
      <c r="AY676" s="145" t="s">
        <v>180</v>
      </c>
      <c r="BK676" s="147">
        <f>SUM(BK677:BK707)</f>
        <v>0</v>
      </c>
    </row>
    <row r="677" spans="2:65" s="1" customFormat="1" ht="25.5" customHeight="1">
      <c r="B677" s="123"/>
      <c r="C677" s="149" t="s">
        <v>1322</v>
      </c>
      <c r="D677" s="149" t="s">
        <v>181</v>
      </c>
      <c r="E677" s="150" t="s">
        <v>1323</v>
      </c>
      <c r="F677" s="239" t="s">
        <v>1324</v>
      </c>
      <c r="G677" s="239"/>
      <c r="H677" s="239"/>
      <c r="I677" s="239"/>
      <c r="J677" s="151" t="s">
        <v>433</v>
      </c>
      <c r="K677" s="152">
        <v>4</v>
      </c>
      <c r="L677" s="266">
        <v>0</v>
      </c>
      <c r="M677" s="266"/>
      <c r="N677" s="266">
        <f t="shared" ref="N677:N687" si="100">ROUND(L677*K677,2)</f>
        <v>0</v>
      </c>
      <c r="O677" s="266"/>
      <c r="P677" s="266"/>
      <c r="Q677" s="266"/>
      <c r="R677" s="125"/>
      <c r="T677" s="153" t="s">
        <v>5</v>
      </c>
      <c r="U677" s="44" t="s">
        <v>39</v>
      </c>
      <c r="V677" s="154">
        <v>0</v>
      </c>
      <c r="W677" s="154">
        <f t="shared" ref="W677:W687" si="101">V677*K677</f>
        <v>0</v>
      </c>
      <c r="X677" s="154">
        <v>0</v>
      </c>
      <c r="Y677" s="154">
        <f t="shared" ref="Y677:Y687" si="102">X677*K677</f>
        <v>0</v>
      </c>
      <c r="Z677" s="154">
        <v>0</v>
      </c>
      <c r="AA677" s="155">
        <f t="shared" ref="AA677:AA687" si="103">Z677*K677</f>
        <v>0</v>
      </c>
      <c r="AR677" s="22" t="s">
        <v>278</v>
      </c>
      <c r="AT677" s="22" t="s">
        <v>181</v>
      </c>
      <c r="AU677" s="22" t="s">
        <v>83</v>
      </c>
      <c r="AY677" s="22" t="s">
        <v>180</v>
      </c>
      <c r="BE677" s="156">
        <f t="shared" ref="BE677:BE687" si="104">IF(U677="základní",N677,0)</f>
        <v>0</v>
      </c>
      <c r="BF677" s="156">
        <f t="shared" ref="BF677:BF687" si="105">IF(U677="snížená",N677,0)</f>
        <v>0</v>
      </c>
      <c r="BG677" s="156">
        <f t="shared" ref="BG677:BG687" si="106">IF(U677="zákl. přenesená",N677,0)</f>
        <v>0</v>
      </c>
      <c r="BH677" s="156">
        <f t="shared" ref="BH677:BH687" si="107">IF(U677="sníž. přenesená",N677,0)</f>
        <v>0</v>
      </c>
      <c r="BI677" s="156">
        <f t="shared" ref="BI677:BI687" si="108">IF(U677="nulová",N677,0)</f>
        <v>0</v>
      </c>
      <c r="BJ677" s="22" t="s">
        <v>80</v>
      </c>
      <c r="BK677" s="156">
        <f t="shared" ref="BK677:BK687" si="109">ROUND(L677*K677,2)</f>
        <v>0</v>
      </c>
      <c r="BL677" s="22" t="s">
        <v>278</v>
      </c>
      <c r="BM677" s="22" t="s">
        <v>1325</v>
      </c>
    </row>
    <row r="678" spans="2:65" s="1" customFormat="1" ht="25.5" customHeight="1">
      <c r="B678" s="123"/>
      <c r="C678" s="149" t="s">
        <v>1326</v>
      </c>
      <c r="D678" s="149" t="s">
        <v>181</v>
      </c>
      <c r="E678" s="150" t="s">
        <v>1327</v>
      </c>
      <c r="F678" s="239" t="s">
        <v>1328</v>
      </c>
      <c r="G678" s="239"/>
      <c r="H678" s="239"/>
      <c r="I678" s="239"/>
      <c r="J678" s="151" t="s">
        <v>433</v>
      </c>
      <c r="K678" s="152">
        <v>1</v>
      </c>
      <c r="L678" s="266">
        <v>0</v>
      </c>
      <c r="M678" s="266"/>
      <c r="N678" s="266">
        <f t="shared" si="100"/>
        <v>0</v>
      </c>
      <c r="O678" s="266"/>
      <c r="P678" s="266"/>
      <c r="Q678" s="266"/>
      <c r="R678" s="125"/>
      <c r="T678" s="153" t="s">
        <v>5</v>
      </c>
      <c r="U678" s="44" t="s">
        <v>39</v>
      </c>
      <c r="V678" s="154">
        <v>0</v>
      </c>
      <c r="W678" s="154">
        <f t="shared" si="101"/>
        <v>0</v>
      </c>
      <c r="X678" s="154">
        <v>0</v>
      </c>
      <c r="Y678" s="154">
        <f t="shared" si="102"/>
        <v>0</v>
      </c>
      <c r="Z678" s="154">
        <v>0</v>
      </c>
      <c r="AA678" s="155">
        <f t="shared" si="103"/>
        <v>0</v>
      </c>
      <c r="AR678" s="22" t="s">
        <v>278</v>
      </c>
      <c r="AT678" s="22" t="s">
        <v>181</v>
      </c>
      <c r="AU678" s="22" t="s">
        <v>83</v>
      </c>
      <c r="AY678" s="22" t="s">
        <v>180</v>
      </c>
      <c r="BE678" s="156">
        <f t="shared" si="104"/>
        <v>0</v>
      </c>
      <c r="BF678" s="156">
        <f t="shared" si="105"/>
        <v>0</v>
      </c>
      <c r="BG678" s="156">
        <f t="shared" si="106"/>
        <v>0</v>
      </c>
      <c r="BH678" s="156">
        <f t="shared" si="107"/>
        <v>0</v>
      </c>
      <c r="BI678" s="156">
        <f t="shared" si="108"/>
        <v>0</v>
      </c>
      <c r="BJ678" s="22" t="s">
        <v>80</v>
      </c>
      <c r="BK678" s="156">
        <f t="shared" si="109"/>
        <v>0</v>
      </c>
      <c r="BL678" s="22" t="s">
        <v>278</v>
      </c>
      <c r="BM678" s="22" t="s">
        <v>1329</v>
      </c>
    </row>
    <row r="679" spans="2:65" s="1" customFormat="1" ht="38.25" customHeight="1">
      <c r="B679" s="123"/>
      <c r="C679" s="149" t="s">
        <v>1330</v>
      </c>
      <c r="D679" s="149" t="s">
        <v>181</v>
      </c>
      <c r="E679" s="150" t="s">
        <v>1331</v>
      </c>
      <c r="F679" s="239" t="s">
        <v>1332</v>
      </c>
      <c r="G679" s="239"/>
      <c r="H679" s="239"/>
      <c r="I679" s="239"/>
      <c r="J679" s="151" t="s">
        <v>433</v>
      </c>
      <c r="K679" s="152">
        <v>1</v>
      </c>
      <c r="L679" s="266">
        <v>0</v>
      </c>
      <c r="M679" s="266"/>
      <c r="N679" s="266">
        <f t="shared" si="100"/>
        <v>0</v>
      </c>
      <c r="O679" s="266"/>
      <c r="P679" s="266"/>
      <c r="Q679" s="266"/>
      <c r="R679" s="125"/>
      <c r="T679" s="153" t="s">
        <v>5</v>
      </c>
      <c r="U679" s="44" t="s">
        <v>39</v>
      </c>
      <c r="V679" s="154">
        <v>0</v>
      </c>
      <c r="W679" s="154">
        <f t="shared" si="101"/>
        <v>0</v>
      </c>
      <c r="X679" s="154">
        <v>0</v>
      </c>
      <c r="Y679" s="154">
        <f t="shared" si="102"/>
        <v>0</v>
      </c>
      <c r="Z679" s="154">
        <v>0</v>
      </c>
      <c r="AA679" s="155">
        <f t="shared" si="103"/>
        <v>0</v>
      </c>
      <c r="AR679" s="22" t="s">
        <v>278</v>
      </c>
      <c r="AT679" s="22" t="s">
        <v>181</v>
      </c>
      <c r="AU679" s="22" t="s">
        <v>83</v>
      </c>
      <c r="AY679" s="22" t="s">
        <v>180</v>
      </c>
      <c r="BE679" s="156">
        <f t="shared" si="104"/>
        <v>0</v>
      </c>
      <c r="BF679" s="156">
        <f t="shared" si="105"/>
        <v>0</v>
      </c>
      <c r="BG679" s="156">
        <f t="shared" si="106"/>
        <v>0</v>
      </c>
      <c r="BH679" s="156">
        <f t="shared" si="107"/>
        <v>0</v>
      </c>
      <c r="BI679" s="156">
        <f t="shared" si="108"/>
        <v>0</v>
      </c>
      <c r="BJ679" s="22" t="s">
        <v>80</v>
      </c>
      <c r="BK679" s="156">
        <f t="shared" si="109"/>
        <v>0</v>
      </c>
      <c r="BL679" s="22" t="s">
        <v>278</v>
      </c>
      <c r="BM679" s="22" t="s">
        <v>1333</v>
      </c>
    </row>
    <row r="680" spans="2:65" s="1" customFormat="1" ht="25.5" customHeight="1">
      <c r="B680" s="123"/>
      <c r="C680" s="149" t="s">
        <v>1334</v>
      </c>
      <c r="D680" s="149" t="s">
        <v>181</v>
      </c>
      <c r="E680" s="150" t="s">
        <v>1335</v>
      </c>
      <c r="F680" s="239" t="s">
        <v>1336</v>
      </c>
      <c r="G680" s="239"/>
      <c r="H680" s="239"/>
      <c r="I680" s="239"/>
      <c r="J680" s="151" t="s">
        <v>242</v>
      </c>
      <c r="K680" s="152">
        <v>4</v>
      </c>
      <c r="L680" s="266">
        <v>0</v>
      </c>
      <c r="M680" s="266"/>
      <c r="N680" s="266">
        <f t="shared" si="100"/>
        <v>0</v>
      </c>
      <c r="O680" s="266"/>
      <c r="P680" s="266"/>
      <c r="Q680" s="266"/>
      <c r="R680" s="125"/>
      <c r="T680" s="153" t="s">
        <v>5</v>
      </c>
      <c r="U680" s="44" t="s">
        <v>39</v>
      </c>
      <c r="V680" s="154">
        <v>0</v>
      </c>
      <c r="W680" s="154">
        <f t="shared" si="101"/>
        <v>0</v>
      </c>
      <c r="X680" s="154">
        <v>0</v>
      </c>
      <c r="Y680" s="154">
        <f t="shared" si="102"/>
        <v>0</v>
      </c>
      <c r="Z680" s="154">
        <v>0</v>
      </c>
      <c r="AA680" s="155">
        <f t="shared" si="103"/>
        <v>0</v>
      </c>
      <c r="AR680" s="22" t="s">
        <v>278</v>
      </c>
      <c r="AT680" s="22" t="s">
        <v>181</v>
      </c>
      <c r="AU680" s="22" t="s">
        <v>83</v>
      </c>
      <c r="AY680" s="22" t="s">
        <v>180</v>
      </c>
      <c r="BE680" s="156">
        <f t="shared" si="104"/>
        <v>0</v>
      </c>
      <c r="BF680" s="156">
        <f t="shared" si="105"/>
        <v>0</v>
      </c>
      <c r="BG680" s="156">
        <f t="shared" si="106"/>
        <v>0</v>
      </c>
      <c r="BH680" s="156">
        <f t="shared" si="107"/>
        <v>0</v>
      </c>
      <c r="BI680" s="156">
        <f t="shared" si="108"/>
        <v>0</v>
      </c>
      <c r="BJ680" s="22" t="s">
        <v>80</v>
      </c>
      <c r="BK680" s="156">
        <f t="shared" si="109"/>
        <v>0</v>
      </c>
      <c r="BL680" s="22" t="s">
        <v>278</v>
      </c>
      <c r="BM680" s="22" t="s">
        <v>1337</v>
      </c>
    </row>
    <row r="681" spans="2:65" s="1" customFormat="1" ht="38.25" customHeight="1">
      <c r="B681" s="123"/>
      <c r="C681" s="180" t="s">
        <v>1338</v>
      </c>
      <c r="D681" s="180" t="s">
        <v>279</v>
      </c>
      <c r="E681" s="181" t="s">
        <v>1339</v>
      </c>
      <c r="F681" s="242" t="s">
        <v>1340</v>
      </c>
      <c r="G681" s="242"/>
      <c r="H681" s="242"/>
      <c r="I681" s="242"/>
      <c r="J681" s="182" t="s">
        <v>242</v>
      </c>
      <c r="K681" s="183">
        <v>3</v>
      </c>
      <c r="L681" s="271">
        <v>0</v>
      </c>
      <c r="M681" s="271"/>
      <c r="N681" s="271">
        <f t="shared" si="100"/>
        <v>0</v>
      </c>
      <c r="O681" s="266"/>
      <c r="P681" s="266"/>
      <c r="Q681" s="266"/>
      <c r="R681" s="125"/>
      <c r="T681" s="153" t="s">
        <v>5</v>
      </c>
      <c r="U681" s="44" t="s">
        <v>39</v>
      </c>
      <c r="V681" s="154">
        <v>0</v>
      </c>
      <c r="W681" s="154">
        <f t="shared" si="101"/>
        <v>0</v>
      </c>
      <c r="X681" s="154">
        <v>0</v>
      </c>
      <c r="Y681" s="154">
        <f t="shared" si="102"/>
        <v>0</v>
      </c>
      <c r="Z681" s="154">
        <v>0</v>
      </c>
      <c r="AA681" s="155">
        <f t="shared" si="103"/>
        <v>0</v>
      </c>
      <c r="AR681" s="22" t="s">
        <v>353</v>
      </c>
      <c r="AT681" s="22" t="s">
        <v>279</v>
      </c>
      <c r="AU681" s="22" t="s">
        <v>83</v>
      </c>
      <c r="AY681" s="22" t="s">
        <v>180</v>
      </c>
      <c r="BE681" s="156">
        <f t="shared" si="104"/>
        <v>0</v>
      </c>
      <c r="BF681" s="156">
        <f t="shared" si="105"/>
        <v>0</v>
      </c>
      <c r="BG681" s="156">
        <f t="shared" si="106"/>
        <v>0</v>
      </c>
      <c r="BH681" s="156">
        <f t="shared" si="107"/>
        <v>0</v>
      </c>
      <c r="BI681" s="156">
        <f t="shared" si="108"/>
        <v>0</v>
      </c>
      <c r="BJ681" s="22" t="s">
        <v>80</v>
      </c>
      <c r="BK681" s="156">
        <f t="shared" si="109"/>
        <v>0</v>
      </c>
      <c r="BL681" s="22" t="s">
        <v>278</v>
      </c>
      <c r="BM681" s="22" t="s">
        <v>1341</v>
      </c>
    </row>
    <row r="682" spans="2:65" s="1" customFormat="1" ht="38.25" customHeight="1">
      <c r="B682" s="123"/>
      <c r="C682" s="180" t="s">
        <v>1342</v>
      </c>
      <c r="D682" s="180" t="s">
        <v>279</v>
      </c>
      <c r="E682" s="181" t="s">
        <v>1343</v>
      </c>
      <c r="F682" s="242" t="s">
        <v>1344</v>
      </c>
      <c r="G682" s="242"/>
      <c r="H682" s="242"/>
      <c r="I682" s="242"/>
      <c r="J682" s="182" t="s">
        <v>433</v>
      </c>
      <c r="K682" s="183">
        <v>1</v>
      </c>
      <c r="L682" s="271">
        <v>0</v>
      </c>
      <c r="M682" s="271"/>
      <c r="N682" s="271">
        <f t="shared" si="100"/>
        <v>0</v>
      </c>
      <c r="O682" s="266"/>
      <c r="P682" s="266"/>
      <c r="Q682" s="266"/>
      <c r="R682" s="125"/>
      <c r="T682" s="153" t="s">
        <v>5</v>
      </c>
      <c r="U682" s="44" t="s">
        <v>39</v>
      </c>
      <c r="V682" s="154">
        <v>0</v>
      </c>
      <c r="W682" s="154">
        <f t="shared" si="101"/>
        <v>0</v>
      </c>
      <c r="X682" s="154">
        <v>0</v>
      </c>
      <c r="Y682" s="154">
        <f t="shared" si="102"/>
        <v>0</v>
      </c>
      <c r="Z682" s="154">
        <v>0</v>
      </c>
      <c r="AA682" s="155">
        <f t="shared" si="103"/>
        <v>0</v>
      </c>
      <c r="AR682" s="22" t="s">
        <v>353</v>
      </c>
      <c r="AT682" s="22" t="s">
        <v>279</v>
      </c>
      <c r="AU682" s="22" t="s">
        <v>83</v>
      </c>
      <c r="AY682" s="22" t="s">
        <v>180</v>
      </c>
      <c r="BE682" s="156">
        <f t="shared" si="104"/>
        <v>0</v>
      </c>
      <c r="BF682" s="156">
        <f t="shared" si="105"/>
        <v>0</v>
      </c>
      <c r="BG682" s="156">
        <f t="shared" si="106"/>
        <v>0</v>
      </c>
      <c r="BH682" s="156">
        <f t="shared" si="107"/>
        <v>0</v>
      </c>
      <c r="BI682" s="156">
        <f t="shared" si="108"/>
        <v>0</v>
      </c>
      <c r="BJ682" s="22" t="s">
        <v>80</v>
      </c>
      <c r="BK682" s="156">
        <f t="shared" si="109"/>
        <v>0</v>
      </c>
      <c r="BL682" s="22" t="s">
        <v>278</v>
      </c>
      <c r="BM682" s="22" t="s">
        <v>1345</v>
      </c>
    </row>
    <row r="683" spans="2:65" s="1" customFormat="1" ht="25.5" customHeight="1">
      <c r="B683" s="123"/>
      <c r="C683" s="149" t="s">
        <v>1346</v>
      </c>
      <c r="D683" s="149" t="s">
        <v>181</v>
      </c>
      <c r="E683" s="150" t="s">
        <v>1347</v>
      </c>
      <c r="F683" s="239" t="s">
        <v>1348</v>
      </c>
      <c r="G683" s="239"/>
      <c r="H683" s="239"/>
      <c r="I683" s="239"/>
      <c r="J683" s="151" t="s">
        <v>242</v>
      </c>
      <c r="K683" s="152">
        <v>1</v>
      </c>
      <c r="L683" s="266">
        <v>0</v>
      </c>
      <c r="M683" s="266"/>
      <c r="N683" s="266">
        <f t="shared" si="100"/>
        <v>0</v>
      </c>
      <c r="O683" s="266"/>
      <c r="P683" s="266"/>
      <c r="Q683" s="266"/>
      <c r="R683" s="125"/>
      <c r="T683" s="153" t="s">
        <v>5</v>
      </c>
      <c r="U683" s="44" t="s">
        <v>39</v>
      </c>
      <c r="V683" s="154">
        <v>0</v>
      </c>
      <c r="W683" s="154">
        <f t="shared" si="101"/>
        <v>0</v>
      </c>
      <c r="X683" s="154">
        <v>0</v>
      </c>
      <c r="Y683" s="154">
        <f t="shared" si="102"/>
        <v>0</v>
      </c>
      <c r="Z683" s="154">
        <v>0</v>
      </c>
      <c r="AA683" s="155">
        <f t="shared" si="103"/>
        <v>0</v>
      </c>
      <c r="AR683" s="22" t="s">
        <v>278</v>
      </c>
      <c r="AT683" s="22" t="s">
        <v>181</v>
      </c>
      <c r="AU683" s="22" t="s">
        <v>83</v>
      </c>
      <c r="AY683" s="22" t="s">
        <v>180</v>
      </c>
      <c r="BE683" s="156">
        <f t="shared" si="104"/>
        <v>0</v>
      </c>
      <c r="BF683" s="156">
        <f t="shared" si="105"/>
        <v>0</v>
      </c>
      <c r="BG683" s="156">
        <f t="shared" si="106"/>
        <v>0</v>
      </c>
      <c r="BH683" s="156">
        <f t="shared" si="107"/>
        <v>0</v>
      </c>
      <c r="BI683" s="156">
        <f t="shared" si="108"/>
        <v>0</v>
      </c>
      <c r="BJ683" s="22" t="s">
        <v>80</v>
      </c>
      <c r="BK683" s="156">
        <f t="shared" si="109"/>
        <v>0</v>
      </c>
      <c r="BL683" s="22" t="s">
        <v>278</v>
      </c>
      <c r="BM683" s="22" t="s">
        <v>1349</v>
      </c>
    </row>
    <row r="684" spans="2:65" s="1" customFormat="1" ht="25.5" customHeight="1">
      <c r="B684" s="123"/>
      <c r="C684" s="180" t="s">
        <v>1350</v>
      </c>
      <c r="D684" s="180" t="s">
        <v>279</v>
      </c>
      <c r="E684" s="181" t="s">
        <v>1351</v>
      </c>
      <c r="F684" s="242" t="s">
        <v>1352</v>
      </c>
      <c r="G684" s="242"/>
      <c r="H684" s="242"/>
      <c r="I684" s="242"/>
      <c r="J684" s="182" t="s">
        <v>433</v>
      </c>
      <c r="K684" s="183">
        <v>1</v>
      </c>
      <c r="L684" s="271">
        <v>0</v>
      </c>
      <c r="M684" s="271"/>
      <c r="N684" s="271">
        <f t="shared" si="100"/>
        <v>0</v>
      </c>
      <c r="O684" s="266"/>
      <c r="P684" s="266"/>
      <c r="Q684" s="266"/>
      <c r="R684" s="125"/>
      <c r="T684" s="153" t="s">
        <v>5</v>
      </c>
      <c r="U684" s="44" t="s">
        <v>39</v>
      </c>
      <c r="V684" s="154">
        <v>0</v>
      </c>
      <c r="W684" s="154">
        <f t="shared" si="101"/>
        <v>0</v>
      </c>
      <c r="X684" s="154">
        <v>0</v>
      </c>
      <c r="Y684" s="154">
        <f t="shared" si="102"/>
        <v>0</v>
      </c>
      <c r="Z684" s="154">
        <v>0</v>
      </c>
      <c r="AA684" s="155">
        <f t="shared" si="103"/>
        <v>0</v>
      </c>
      <c r="AR684" s="22" t="s">
        <v>353</v>
      </c>
      <c r="AT684" s="22" t="s">
        <v>279</v>
      </c>
      <c r="AU684" s="22" t="s">
        <v>83</v>
      </c>
      <c r="AY684" s="22" t="s">
        <v>180</v>
      </c>
      <c r="BE684" s="156">
        <f t="shared" si="104"/>
        <v>0</v>
      </c>
      <c r="BF684" s="156">
        <f t="shared" si="105"/>
        <v>0</v>
      </c>
      <c r="BG684" s="156">
        <f t="shared" si="106"/>
        <v>0</v>
      </c>
      <c r="BH684" s="156">
        <f t="shared" si="107"/>
        <v>0</v>
      </c>
      <c r="BI684" s="156">
        <f t="shared" si="108"/>
        <v>0</v>
      </c>
      <c r="BJ684" s="22" t="s">
        <v>80</v>
      </c>
      <c r="BK684" s="156">
        <f t="shared" si="109"/>
        <v>0</v>
      </c>
      <c r="BL684" s="22" t="s">
        <v>278</v>
      </c>
      <c r="BM684" s="22" t="s">
        <v>1353</v>
      </c>
    </row>
    <row r="685" spans="2:65" s="1" customFormat="1" ht="25.5" customHeight="1">
      <c r="B685" s="123"/>
      <c r="C685" s="149" t="s">
        <v>1354</v>
      </c>
      <c r="D685" s="149" t="s">
        <v>181</v>
      </c>
      <c r="E685" s="150" t="s">
        <v>1355</v>
      </c>
      <c r="F685" s="239" t="s">
        <v>1356</v>
      </c>
      <c r="G685" s="239"/>
      <c r="H685" s="239"/>
      <c r="I685" s="239"/>
      <c r="J685" s="151" t="s">
        <v>583</v>
      </c>
      <c r="K685" s="152">
        <v>9.86</v>
      </c>
      <c r="L685" s="266">
        <v>0</v>
      </c>
      <c r="M685" s="266"/>
      <c r="N685" s="266">
        <f t="shared" si="100"/>
        <v>0</v>
      </c>
      <c r="O685" s="266"/>
      <c r="P685" s="266"/>
      <c r="Q685" s="266"/>
      <c r="R685" s="125"/>
      <c r="T685" s="153" t="s">
        <v>5</v>
      </c>
      <c r="U685" s="44" t="s">
        <v>39</v>
      </c>
      <c r="V685" s="154">
        <v>0</v>
      </c>
      <c r="W685" s="154">
        <f t="shared" si="101"/>
        <v>0</v>
      </c>
      <c r="X685" s="154">
        <v>0</v>
      </c>
      <c r="Y685" s="154">
        <f t="shared" si="102"/>
        <v>0</v>
      </c>
      <c r="Z685" s="154">
        <v>0</v>
      </c>
      <c r="AA685" s="155">
        <f t="shared" si="103"/>
        <v>0</v>
      </c>
      <c r="AR685" s="22" t="s">
        <v>278</v>
      </c>
      <c r="AT685" s="22" t="s">
        <v>181</v>
      </c>
      <c r="AU685" s="22" t="s">
        <v>83</v>
      </c>
      <c r="AY685" s="22" t="s">
        <v>180</v>
      </c>
      <c r="BE685" s="156">
        <f t="shared" si="104"/>
        <v>0</v>
      </c>
      <c r="BF685" s="156">
        <f t="shared" si="105"/>
        <v>0</v>
      </c>
      <c r="BG685" s="156">
        <f t="shared" si="106"/>
        <v>0</v>
      </c>
      <c r="BH685" s="156">
        <f t="shared" si="107"/>
        <v>0</v>
      </c>
      <c r="BI685" s="156">
        <f t="shared" si="108"/>
        <v>0</v>
      </c>
      <c r="BJ685" s="22" t="s">
        <v>80</v>
      </c>
      <c r="BK685" s="156">
        <f t="shared" si="109"/>
        <v>0</v>
      </c>
      <c r="BL685" s="22" t="s">
        <v>278</v>
      </c>
      <c r="BM685" s="22" t="s">
        <v>1357</v>
      </c>
    </row>
    <row r="686" spans="2:65" s="1" customFormat="1" ht="16.5" customHeight="1">
      <c r="B686" s="123"/>
      <c r="C686" s="180" t="s">
        <v>1358</v>
      </c>
      <c r="D686" s="180" t="s">
        <v>279</v>
      </c>
      <c r="E686" s="181" t="s">
        <v>1359</v>
      </c>
      <c r="F686" s="242" t="s">
        <v>1360</v>
      </c>
      <c r="G686" s="242"/>
      <c r="H686" s="242"/>
      <c r="I686" s="242"/>
      <c r="J686" s="182" t="s">
        <v>583</v>
      </c>
      <c r="K686" s="183">
        <v>9.86</v>
      </c>
      <c r="L686" s="271">
        <v>0</v>
      </c>
      <c r="M686" s="271"/>
      <c r="N686" s="271">
        <f t="shared" si="100"/>
        <v>0</v>
      </c>
      <c r="O686" s="266"/>
      <c r="P686" s="266"/>
      <c r="Q686" s="266"/>
      <c r="R686" s="125"/>
      <c r="T686" s="153" t="s">
        <v>5</v>
      </c>
      <c r="U686" s="44" t="s">
        <v>39</v>
      </c>
      <c r="V686" s="154">
        <v>0</v>
      </c>
      <c r="W686" s="154">
        <f t="shared" si="101"/>
        <v>0</v>
      </c>
      <c r="X686" s="154">
        <v>0</v>
      </c>
      <c r="Y686" s="154">
        <f t="shared" si="102"/>
        <v>0</v>
      </c>
      <c r="Z686" s="154">
        <v>0</v>
      </c>
      <c r="AA686" s="155">
        <f t="shared" si="103"/>
        <v>0</v>
      </c>
      <c r="AR686" s="22" t="s">
        <v>353</v>
      </c>
      <c r="AT686" s="22" t="s">
        <v>279</v>
      </c>
      <c r="AU686" s="22" t="s">
        <v>83</v>
      </c>
      <c r="AY686" s="22" t="s">
        <v>180</v>
      </c>
      <c r="BE686" s="156">
        <f t="shared" si="104"/>
        <v>0</v>
      </c>
      <c r="BF686" s="156">
        <f t="shared" si="105"/>
        <v>0</v>
      </c>
      <c r="BG686" s="156">
        <f t="shared" si="106"/>
        <v>0</v>
      </c>
      <c r="BH686" s="156">
        <f t="shared" si="107"/>
        <v>0</v>
      </c>
      <c r="BI686" s="156">
        <f t="shared" si="108"/>
        <v>0</v>
      </c>
      <c r="BJ686" s="22" t="s">
        <v>80</v>
      </c>
      <c r="BK686" s="156">
        <f t="shared" si="109"/>
        <v>0</v>
      </c>
      <c r="BL686" s="22" t="s">
        <v>278</v>
      </c>
      <c r="BM686" s="22" t="s">
        <v>1361</v>
      </c>
    </row>
    <row r="687" spans="2:65" s="1" customFormat="1" ht="25.5" customHeight="1">
      <c r="B687" s="123"/>
      <c r="C687" s="149" t="s">
        <v>1362</v>
      </c>
      <c r="D687" s="149" t="s">
        <v>181</v>
      </c>
      <c r="E687" s="150" t="s">
        <v>1363</v>
      </c>
      <c r="F687" s="239" t="s">
        <v>1364</v>
      </c>
      <c r="G687" s="239"/>
      <c r="H687" s="239"/>
      <c r="I687" s="239"/>
      <c r="J687" s="151" t="s">
        <v>583</v>
      </c>
      <c r="K687" s="152">
        <v>346.21</v>
      </c>
      <c r="L687" s="266">
        <v>0</v>
      </c>
      <c r="M687" s="266"/>
      <c r="N687" s="266">
        <f t="shared" si="100"/>
        <v>0</v>
      </c>
      <c r="O687" s="266"/>
      <c r="P687" s="266"/>
      <c r="Q687" s="266"/>
      <c r="R687" s="125"/>
      <c r="T687" s="153" t="s">
        <v>5</v>
      </c>
      <c r="U687" s="44" t="s">
        <v>39</v>
      </c>
      <c r="V687" s="154">
        <v>0</v>
      </c>
      <c r="W687" s="154">
        <f t="shared" si="101"/>
        <v>0</v>
      </c>
      <c r="X687" s="154">
        <v>0</v>
      </c>
      <c r="Y687" s="154">
        <f t="shared" si="102"/>
        <v>0</v>
      </c>
      <c r="Z687" s="154">
        <v>0</v>
      </c>
      <c r="AA687" s="155">
        <f t="shared" si="103"/>
        <v>0</v>
      </c>
      <c r="AR687" s="22" t="s">
        <v>278</v>
      </c>
      <c r="AT687" s="22" t="s">
        <v>181</v>
      </c>
      <c r="AU687" s="22" t="s">
        <v>83</v>
      </c>
      <c r="AY687" s="22" t="s">
        <v>180</v>
      </c>
      <c r="BE687" s="156">
        <f t="shared" si="104"/>
        <v>0</v>
      </c>
      <c r="BF687" s="156">
        <f t="shared" si="105"/>
        <v>0</v>
      </c>
      <c r="BG687" s="156">
        <f t="shared" si="106"/>
        <v>0</v>
      </c>
      <c r="BH687" s="156">
        <f t="shared" si="107"/>
        <v>0</v>
      </c>
      <c r="BI687" s="156">
        <f t="shared" si="108"/>
        <v>0</v>
      </c>
      <c r="BJ687" s="22" t="s">
        <v>80</v>
      </c>
      <c r="BK687" s="156">
        <f t="shared" si="109"/>
        <v>0</v>
      </c>
      <c r="BL687" s="22" t="s">
        <v>278</v>
      </c>
      <c r="BM687" s="22" t="s">
        <v>1365</v>
      </c>
    </row>
    <row r="688" spans="2:65" s="10" customFormat="1" ht="16.5" customHeight="1">
      <c r="B688" s="157"/>
      <c r="C688" s="158"/>
      <c r="D688" s="158"/>
      <c r="E688" s="159" t="s">
        <v>5</v>
      </c>
      <c r="F688" s="240" t="s">
        <v>1366</v>
      </c>
      <c r="G688" s="241"/>
      <c r="H688" s="241"/>
      <c r="I688" s="241"/>
      <c r="J688" s="158"/>
      <c r="K688" s="160">
        <v>346.21</v>
      </c>
      <c r="L688" s="158"/>
      <c r="M688" s="158"/>
      <c r="N688" s="158"/>
      <c r="O688" s="158"/>
      <c r="P688" s="158"/>
      <c r="Q688" s="158"/>
      <c r="R688" s="161"/>
      <c r="T688" s="162"/>
      <c r="U688" s="158"/>
      <c r="V688" s="158"/>
      <c r="W688" s="158"/>
      <c r="X688" s="158"/>
      <c r="Y688" s="158"/>
      <c r="Z688" s="158"/>
      <c r="AA688" s="163"/>
      <c r="AT688" s="164" t="s">
        <v>193</v>
      </c>
      <c r="AU688" s="164" t="s">
        <v>83</v>
      </c>
      <c r="AV688" s="10" t="s">
        <v>83</v>
      </c>
      <c r="AW688" s="10" t="s">
        <v>32</v>
      </c>
      <c r="AX688" s="10" t="s">
        <v>80</v>
      </c>
      <c r="AY688" s="164" t="s">
        <v>180</v>
      </c>
    </row>
    <row r="689" spans="2:65" s="1" customFormat="1" ht="25.5" customHeight="1">
      <c r="B689" s="123"/>
      <c r="C689" s="180" t="s">
        <v>1367</v>
      </c>
      <c r="D689" s="180" t="s">
        <v>279</v>
      </c>
      <c r="E689" s="181" t="s">
        <v>1368</v>
      </c>
      <c r="F689" s="242" t="s">
        <v>1369</v>
      </c>
      <c r="G689" s="242"/>
      <c r="H689" s="242"/>
      <c r="I689" s="242"/>
      <c r="J689" s="182" t="s">
        <v>583</v>
      </c>
      <c r="K689" s="183">
        <v>346.21</v>
      </c>
      <c r="L689" s="271">
        <v>0</v>
      </c>
      <c r="M689" s="271"/>
      <c r="N689" s="271">
        <f>ROUND(L689*K689,2)</f>
        <v>0</v>
      </c>
      <c r="O689" s="266"/>
      <c r="P689" s="266"/>
      <c r="Q689" s="266"/>
      <c r="R689" s="125"/>
      <c r="T689" s="153" t="s">
        <v>5</v>
      </c>
      <c r="U689" s="44" t="s">
        <v>39</v>
      </c>
      <c r="V689" s="154">
        <v>0</v>
      </c>
      <c r="W689" s="154">
        <f>V689*K689</f>
        <v>0</v>
      </c>
      <c r="X689" s="154">
        <v>0</v>
      </c>
      <c r="Y689" s="154">
        <f>X689*K689</f>
        <v>0</v>
      </c>
      <c r="Z689" s="154">
        <v>0</v>
      </c>
      <c r="AA689" s="155">
        <f>Z689*K689</f>
        <v>0</v>
      </c>
      <c r="AR689" s="22" t="s">
        <v>353</v>
      </c>
      <c r="AT689" s="22" t="s">
        <v>279</v>
      </c>
      <c r="AU689" s="22" t="s">
        <v>83</v>
      </c>
      <c r="AY689" s="22" t="s">
        <v>180</v>
      </c>
      <c r="BE689" s="156">
        <f>IF(U689="základní",N689,0)</f>
        <v>0</v>
      </c>
      <c r="BF689" s="156">
        <f>IF(U689="snížená",N689,0)</f>
        <v>0</v>
      </c>
      <c r="BG689" s="156">
        <f>IF(U689="zákl. přenesená",N689,0)</f>
        <v>0</v>
      </c>
      <c r="BH689" s="156">
        <f>IF(U689="sníž. přenesená",N689,0)</f>
        <v>0</v>
      </c>
      <c r="BI689" s="156">
        <f>IF(U689="nulová",N689,0)</f>
        <v>0</v>
      </c>
      <c r="BJ689" s="22" t="s">
        <v>80</v>
      </c>
      <c r="BK689" s="156">
        <f>ROUND(L689*K689,2)</f>
        <v>0</v>
      </c>
      <c r="BL689" s="22" t="s">
        <v>278</v>
      </c>
      <c r="BM689" s="22" t="s">
        <v>1370</v>
      </c>
    </row>
    <row r="690" spans="2:65" s="1" customFormat="1" ht="25.5" customHeight="1">
      <c r="B690" s="123"/>
      <c r="C690" s="149" t="s">
        <v>1371</v>
      </c>
      <c r="D690" s="149" t="s">
        <v>181</v>
      </c>
      <c r="E690" s="150" t="s">
        <v>1372</v>
      </c>
      <c r="F690" s="239" t="s">
        <v>1373</v>
      </c>
      <c r="G690" s="239"/>
      <c r="H690" s="239"/>
      <c r="I690" s="239"/>
      <c r="J690" s="151" t="s">
        <v>583</v>
      </c>
      <c r="K690" s="152">
        <v>120.7</v>
      </c>
      <c r="L690" s="266">
        <v>0</v>
      </c>
      <c r="M690" s="266"/>
      <c r="N690" s="266">
        <f>ROUND(L690*K690,2)</f>
        <v>0</v>
      </c>
      <c r="O690" s="266"/>
      <c r="P690" s="266"/>
      <c r="Q690" s="266"/>
      <c r="R690" s="125"/>
      <c r="T690" s="153" t="s">
        <v>5</v>
      </c>
      <c r="U690" s="44" t="s">
        <v>39</v>
      </c>
      <c r="V690" s="154">
        <v>0</v>
      </c>
      <c r="W690" s="154">
        <f>V690*K690</f>
        <v>0</v>
      </c>
      <c r="X690" s="154">
        <v>0</v>
      </c>
      <c r="Y690" s="154">
        <f>X690*K690</f>
        <v>0</v>
      </c>
      <c r="Z690" s="154">
        <v>0</v>
      </c>
      <c r="AA690" s="155">
        <f>Z690*K690</f>
        <v>0</v>
      </c>
      <c r="AR690" s="22" t="s">
        <v>278</v>
      </c>
      <c r="AT690" s="22" t="s">
        <v>181</v>
      </c>
      <c r="AU690" s="22" t="s">
        <v>83</v>
      </c>
      <c r="AY690" s="22" t="s">
        <v>180</v>
      </c>
      <c r="BE690" s="156">
        <f>IF(U690="základní",N690,0)</f>
        <v>0</v>
      </c>
      <c r="BF690" s="156">
        <f>IF(U690="snížená",N690,0)</f>
        <v>0</v>
      </c>
      <c r="BG690" s="156">
        <f>IF(U690="zákl. přenesená",N690,0)</f>
        <v>0</v>
      </c>
      <c r="BH690" s="156">
        <f>IF(U690="sníž. přenesená",N690,0)</f>
        <v>0</v>
      </c>
      <c r="BI690" s="156">
        <f>IF(U690="nulová",N690,0)</f>
        <v>0</v>
      </c>
      <c r="BJ690" s="22" t="s">
        <v>80</v>
      </c>
      <c r="BK690" s="156">
        <f>ROUND(L690*K690,2)</f>
        <v>0</v>
      </c>
      <c r="BL690" s="22" t="s">
        <v>278</v>
      </c>
      <c r="BM690" s="22" t="s">
        <v>1374</v>
      </c>
    </row>
    <row r="691" spans="2:65" s="10" customFormat="1" ht="16.5" customHeight="1">
      <c r="B691" s="157"/>
      <c r="C691" s="158"/>
      <c r="D691" s="158"/>
      <c r="E691" s="159" t="s">
        <v>5</v>
      </c>
      <c r="F691" s="240" t="s">
        <v>1375</v>
      </c>
      <c r="G691" s="241"/>
      <c r="H691" s="241"/>
      <c r="I691" s="241"/>
      <c r="J691" s="158"/>
      <c r="K691" s="160">
        <v>120.7</v>
      </c>
      <c r="L691" s="158"/>
      <c r="M691" s="158"/>
      <c r="N691" s="158"/>
      <c r="O691" s="158"/>
      <c r="P691" s="158"/>
      <c r="Q691" s="158"/>
      <c r="R691" s="161"/>
      <c r="T691" s="162"/>
      <c r="U691" s="158"/>
      <c r="V691" s="158"/>
      <c r="W691" s="158"/>
      <c r="X691" s="158"/>
      <c r="Y691" s="158"/>
      <c r="Z691" s="158"/>
      <c r="AA691" s="163"/>
      <c r="AT691" s="164" t="s">
        <v>193</v>
      </c>
      <c r="AU691" s="164" t="s">
        <v>83</v>
      </c>
      <c r="AV691" s="10" t="s">
        <v>83</v>
      </c>
      <c r="AW691" s="10" t="s">
        <v>32</v>
      </c>
      <c r="AX691" s="10" t="s">
        <v>80</v>
      </c>
      <c r="AY691" s="164" t="s">
        <v>180</v>
      </c>
    </row>
    <row r="692" spans="2:65" s="1" customFormat="1" ht="16.5" customHeight="1">
      <c r="B692" s="123"/>
      <c r="C692" s="180" t="s">
        <v>1376</v>
      </c>
      <c r="D692" s="180" t="s">
        <v>279</v>
      </c>
      <c r="E692" s="181" t="s">
        <v>1377</v>
      </c>
      <c r="F692" s="242" t="s">
        <v>1378</v>
      </c>
      <c r="G692" s="242"/>
      <c r="H692" s="242"/>
      <c r="I692" s="242"/>
      <c r="J692" s="182" t="s">
        <v>583</v>
      </c>
      <c r="K692" s="183">
        <v>358.71</v>
      </c>
      <c r="L692" s="271">
        <v>0</v>
      </c>
      <c r="M692" s="271"/>
      <c r="N692" s="271">
        <f>ROUND(L692*K692,2)</f>
        <v>0</v>
      </c>
      <c r="O692" s="266"/>
      <c r="P692" s="266"/>
      <c r="Q692" s="266"/>
      <c r="R692" s="125"/>
      <c r="T692" s="153" t="s">
        <v>5</v>
      </c>
      <c r="U692" s="44" t="s">
        <v>39</v>
      </c>
      <c r="V692" s="154">
        <v>0</v>
      </c>
      <c r="W692" s="154">
        <f>V692*K692</f>
        <v>0</v>
      </c>
      <c r="X692" s="154">
        <v>0</v>
      </c>
      <c r="Y692" s="154">
        <f>X692*K692</f>
        <v>0</v>
      </c>
      <c r="Z692" s="154">
        <v>0</v>
      </c>
      <c r="AA692" s="155">
        <f>Z692*K692</f>
        <v>0</v>
      </c>
      <c r="AR692" s="22" t="s">
        <v>353</v>
      </c>
      <c r="AT692" s="22" t="s">
        <v>279</v>
      </c>
      <c r="AU692" s="22" t="s">
        <v>83</v>
      </c>
      <c r="AY692" s="22" t="s">
        <v>180</v>
      </c>
      <c r="BE692" s="156">
        <f>IF(U692="základní",N692,0)</f>
        <v>0</v>
      </c>
      <c r="BF692" s="156">
        <f>IF(U692="snížená",N692,0)</f>
        <v>0</v>
      </c>
      <c r="BG692" s="156">
        <f>IF(U692="zákl. přenesená",N692,0)</f>
        <v>0</v>
      </c>
      <c r="BH692" s="156">
        <f>IF(U692="sníž. přenesená",N692,0)</f>
        <v>0</v>
      </c>
      <c r="BI692" s="156">
        <f>IF(U692="nulová",N692,0)</f>
        <v>0</v>
      </c>
      <c r="BJ692" s="22" t="s">
        <v>80</v>
      </c>
      <c r="BK692" s="156">
        <f>ROUND(L692*K692,2)</f>
        <v>0</v>
      </c>
      <c r="BL692" s="22" t="s">
        <v>278</v>
      </c>
      <c r="BM692" s="22" t="s">
        <v>1379</v>
      </c>
    </row>
    <row r="693" spans="2:65" s="10" customFormat="1" ht="16.5" customHeight="1">
      <c r="B693" s="157"/>
      <c r="C693" s="158"/>
      <c r="D693" s="158"/>
      <c r="E693" s="159" t="s">
        <v>5</v>
      </c>
      <c r="F693" s="240" t="s">
        <v>1380</v>
      </c>
      <c r="G693" s="241"/>
      <c r="H693" s="241"/>
      <c r="I693" s="241"/>
      <c r="J693" s="158"/>
      <c r="K693" s="160">
        <v>358.71</v>
      </c>
      <c r="L693" s="158"/>
      <c r="M693" s="158"/>
      <c r="N693" s="158"/>
      <c r="O693" s="158"/>
      <c r="P693" s="158"/>
      <c r="Q693" s="158"/>
      <c r="R693" s="161"/>
      <c r="T693" s="162"/>
      <c r="U693" s="158"/>
      <c r="V693" s="158"/>
      <c r="W693" s="158"/>
      <c r="X693" s="158"/>
      <c r="Y693" s="158"/>
      <c r="Z693" s="158"/>
      <c r="AA693" s="163"/>
      <c r="AT693" s="164" t="s">
        <v>193</v>
      </c>
      <c r="AU693" s="164" t="s">
        <v>83</v>
      </c>
      <c r="AV693" s="10" t="s">
        <v>83</v>
      </c>
      <c r="AW693" s="10" t="s">
        <v>32</v>
      </c>
      <c r="AX693" s="10" t="s">
        <v>80</v>
      </c>
      <c r="AY693" s="164" t="s">
        <v>180</v>
      </c>
    </row>
    <row r="694" spans="2:65" s="1" customFormat="1" ht="25.5" customHeight="1">
      <c r="B694" s="123"/>
      <c r="C694" s="149" t="s">
        <v>1381</v>
      </c>
      <c r="D694" s="149" t="s">
        <v>181</v>
      </c>
      <c r="E694" s="150" t="s">
        <v>1382</v>
      </c>
      <c r="F694" s="239" t="s">
        <v>1383</v>
      </c>
      <c r="G694" s="239"/>
      <c r="H694" s="239"/>
      <c r="I694" s="239"/>
      <c r="J694" s="151" t="s">
        <v>583</v>
      </c>
      <c r="K694" s="152">
        <v>237.91</v>
      </c>
      <c r="L694" s="266">
        <v>0</v>
      </c>
      <c r="M694" s="266"/>
      <c r="N694" s="266">
        <f>ROUND(L694*K694,2)</f>
        <v>0</v>
      </c>
      <c r="O694" s="266"/>
      <c r="P694" s="266"/>
      <c r="Q694" s="266"/>
      <c r="R694" s="125"/>
      <c r="T694" s="153" t="s">
        <v>5</v>
      </c>
      <c r="U694" s="44" t="s">
        <v>39</v>
      </c>
      <c r="V694" s="154">
        <v>0</v>
      </c>
      <c r="W694" s="154">
        <f>V694*K694</f>
        <v>0</v>
      </c>
      <c r="X694" s="154">
        <v>0</v>
      </c>
      <c r="Y694" s="154">
        <f>X694*K694</f>
        <v>0</v>
      </c>
      <c r="Z694" s="154">
        <v>0</v>
      </c>
      <c r="AA694" s="155">
        <f>Z694*K694</f>
        <v>0</v>
      </c>
      <c r="AR694" s="22" t="s">
        <v>278</v>
      </c>
      <c r="AT694" s="22" t="s">
        <v>181</v>
      </c>
      <c r="AU694" s="22" t="s">
        <v>83</v>
      </c>
      <c r="AY694" s="22" t="s">
        <v>180</v>
      </c>
      <c r="BE694" s="156">
        <f>IF(U694="základní",N694,0)</f>
        <v>0</v>
      </c>
      <c r="BF694" s="156">
        <f>IF(U694="snížená",N694,0)</f>
        <v>0</v>
      </c>
      <c r="BG694" s="156">
        <f>IF(U694="zákl. přenesená",N694,0)</f>
        <v>0</v>
      </c>
      <c r="BH694" s="156">
        <f>IF(U694="sníž. přenesená",N694,0)</f>
        <v>0</v>
      </c>
      <c r="BI694" s="156">
        <f>IF(U694="nulová",N694,0)</f>
        <v>0</v>
      </c>
      <c r="BJ694" s="22" t="s">
        <v>80</v>
      </c>
      <c r="BK694" s="156">
        <f>ROUND(L694*K694,2)</f>
        <v>0</v>
      </c>
      <c r="BL694" s="22" t="s">
        <v>278</v>
      </c>
      <c r="BM694" s="22" t="s">
        <v>1384</v>
      </c>
    </row>
    <row r="695" spans="2:65" s="1" customFormat="1" ht="25.5" customHeight="1">
      <c r="B695" s="123"/>
      <c r="C695" s="149" t="s">
        <v>1385</v>
      </c>
      <c r="D695" s="149" t="s">
        <v>181</v>
      </c>
      <c r="E695" s="150" t="s">
        <v>1386</v>
      </c>
      <c r="F695" s="239" t="s">
        <v>1387</v>
      </c>
      <c r="G695" s="239"/>
      <c r="H695" s="239"/>
      <c r="I695" s="239"/>
      <c r="J695" s="151" t="s">
        <v>583</v>
      </c>
      <c r="K695" s="152">
        <v>560.30999999999995</v>
      </c>
      <c r="L695" s="266">
        <v>0</v>
      </c>
      <c r="M695" s="266"/>
      <c r="N695" s="266">
        <f>ROUND(L695*K695,2)</f>
        <v>0</v>
      </c>
      <c r="O695" s="266"/>
      <c r="P695" s="266"/>
      <c r="Q695" s="266"/>
      <c r="R695" s="125"/>
      <c r="T695" s="153" t="s">
        <v>5</v>
      </c>
      <c r="U695" s="44" t="s">
        <v>39</v>
      </c>
      <c r="V695" s="154">
        <v>0</v>
      </c>
      <c r="W695" s="154">
        <f>V695*K695</f>
        <v>0</v>
      </c>
      <c r="X695" s="154">
        <v>0</v>
      </c>
      <c r="Y695" s="154">
        <f>X695*K695</f>
        <v>0</v>
      </c>
      <c r="Z695" s="154">
        <v>0</v>
      </c>
      <c r="AA695" s="155">
        <f>Z695*K695</f>
        <v>0</v>
      </c>
      <c r="AR695" s="22" t="s">
        <v>278</v>
      </c>
      <c r="AT695" s="22" t="s">
        <v>181</v>
      </c>
      <c r="AU695" s="22" t="s">
        <v>83</v>
      </c>
      <c r="AY695" s="22" t="s">
        <v>180</v>
      </c>
      <c r="BE695" s="156">
        <f>IF(U695="základní",N695,0)</f>
        <v>0</v>
      </c>
      <c r="BF695" s="156">
        <f>IF(U695="snížená",N695,0)</f>
        <v>0</v>
      </c>
      <c r="BG695" s="156">
        <f>IF(U695="zákl. přenesená",N695,0)</f>
        <v>0</v>
      </c>
      <c r="BH695" s="156">
        <f>IF(U695="sníž. přenesená",N695,0)</f>
        <v>0</v>
      </c>
      <c r="BI695" s="156">
        <f>IF(U695="nulová",N695,0)</f>
        <v>0</v>
      </c>
      <c r="BJ695" s="22" t="s">
        <v>80</v>
      </c>
      <c r="BK695" s="156">
        <f>ROUND(L695*K695,2)</f>
        <v>0</v>
      </c>
      <c r="BL695" s="22" t="s">
        <v>278</v>
      </c>
      <c r="BM695" s="22" t="s">
        <v>1388</v>
      </c>
    </row>
    <row r="696" spans="2:65" s="1" customFormat="1" ht="25.5" customHeight="1">
      <c r="B696" s="123"/>
      <c r="C696" s="180" t="s">
        <v>1389</v>
      </c>
      <c r="D696" s="180" t="s">
        <v>279</v>
      </c>
      <c r="E696" s="181" t="s">
        <v>1390</v>
      </c>
      <c r="F696" s="242" t="s">
        <v>1391</v>
      </c>
      <c r="G696" s="242"/>
      <c r="H696" s="242"/>
      <c r="I696" s="242"/>
      <c r="J696" s="182" t="s">
        <v>583</v>
      </c>
      <c r="K696" s="183">
        <v>560.30999999999995</v>
      </c>
      <c r="L696" s="271">
        <v>0</v>
      </c>
      <c r="M696" s="271"/>
      <c r="N696" s="271">
        <f>ROUND(L696*K696,2)</f>
        <v>0</v>
      </c>
      <c r="O696" s="266"/>
      <c r="P696" s="266"/>
      <c r="Q696" s="266"/>
      <c r="R696" s="125"/>
      <c r="T696" s="153" t="s">
        <v>5</v>
      </c>
      <c r="U696" s="44" t="s">
        <v>39</v>
      </c>
      <c r="V696" s="154">
        <v>0</v>
      </c>
      <c r="W696" s="154">
        <f>V696*K696</f>
        <v>0</v>
      </c>
      <c r="X696" s="154">
        <v>0</v>
      </c>
      <c r="Y696" s="154">
        <f>X696*K696</f>
        <v>0</v>
      </c>
      <c r="Z696" s="154">
        <v>0</v>
      </c>
      <c r="AA696" s="155">
        <f>Z696*K696</f>
        <v>0</v>
      </c>
      <c r="AR696" s="22" t="s">
        <v>353</v>
      </c>
      <c r="AT696" s="22" t="s">
        <v>279</v>
      </c>
      <c r="AU696" s="22" t="s">
        <v>83</v>
      </c>
      <c r="AY696" s="22" t="s">
        <v>180</v>
      </c>
      <c r="BE696" s="156">
        <f>IF(U696="základní",N696,0)</f>
        <v>0</v>
      </c>
      <c r="BF696" s="156">
        <f>IF(U696="snížená",N696,0)</f>
        <v>0</v>
      </c>
      <c r="BG696" s="156">
        <f>IF(U696="zákl. přenesená",N696,0)</f>
        <v>0</v>
      </c>
      <c r="BH696" s="156">
        <f>IF(U696="sníž. přenesená",N696,0)</f>
        <v>0</v>
      </c>
      <c r="BI696" s="156">
        <f>IF(U696="nulová",N696,0)</f>
        <v>0</v>
      </c>
      <c r="BJ696" s="22" t="s">
        <v>80</v>
      </c>
      <c r="BK696" s="156">
        <f>ROUND(L696*K696,2)</f>
        <v>0</v>
      </c>
      <c r="BL696" s="22" t="s">
        <v>278</v>
      </c>
      <c r="BM696" s="22" t="s">
        <v>1392</v>
      </c>
    </row>
    <row r="697" spans="2:65" s="1" customFormat="1" ht="38.25" customHeight="1">
      <c r="B697" s="123"/>
      <c r="C697" s="149" t="s">
        <v>1393</v>
      </c>
      <c r="D697" s="149" t="s">
        <v>181</v>
      </c>
      <c r="E697" s="150" t="s">
        <v>1394</v>
      </c>
      <c r="F697" s="239" t="s">
        <v>1395</v>
      </c>
      <c r="G697" s="239"/>
      <c r="H697" s="239"/>
      <c r="I697" s="239"/>
      <c r="J697" s="151" t="s">
        <v>583</v>
      </c>
      <c r="K697" s="152">
        <v>159.80000000000001</v>
      </c>
      <c r="L697" s="266">
        <v>0</v>
      </c>
      <c r="M697" s="266"/>
      <c r="N697" s="266">
        <f>ROUND(L697*K697,2)</f>
        <v>0</v>
      </c>
      <c r="O697" s="266"/>
      <c r="P697" s="266"/>
      <c r="Q697" s="266"/>
      <c r="R697" s="125"/>
      <c r="T697" s="153" t="s">
        <v>5</v>
      </c>
      <c r="U697" s="44" t="s">
        <v>39</v>
      </c>
      <c r="V697" s="154">
        <v>0</v>
      </c>
      <c r="W697" s="154">
        <f>V697*K697</f>
        <v>0</v>
      </c>
      <c r="X697" s="154">
        <v>0</v>
      </c>
      <c r="Y697" s="154">
        <f>X697*K697</f>
        <v>0</v>
      </c>
      <c r="Z697" s="154">
        <v>0</v>
      </c>
      <c r="AA697" s="155">
        <f>Z697*K697</f>
        <v>0</v>
      </c>
      <c r="AR697" s="22" t="s">
        <v>278</v>
      </c>
      <c r="AT697" s="22" t="s">
        <v>181</v>
      </c>
      <c r="AU697" s="22" t="s">
        <v>83</v>
      </c>
      <c r="AY697" s="22" t="s">
        <v>180</v>
      </c>
      <c r="BE697" s="156">
        <f>IF(U697="základní",N697,0)</f>
        <v>0</v>
      </c>
      <c r="BF697" s="156">
        <f>IF(U697="snížená",N697,0)</f>
        <v>0</v>
      </c>
      <c r="BG697" s="156">
        <f>IF(U697="zákl. přenesená",N697,0)</f>
        <v>0</v>
      </c>
      <c r="BH697" s="156">
        <f>IF(U697="sníž. přenesená",N697,0)</f>
        <v>0</v>
      </c>
      <c r="BI697" s="156">
        <f>IF(U697="nulová",N697,0)</f>
        <v>0</v>
      </c>
      <c r="BJ697" s="22" t="s">
        <v>80</v>
      </c>
      <c r="BK697" s="156">
        <f>ROUND(L697*K697,2)</f>
        <v>0</v>
      </c>
      <c r="BL697" s="22" t="s">
        <v>278</v>
      </c>
      <c r="BM697" s="22" t="s">
        <v>1396</v>
      </c>
    </row>
    <row r="698" spans="2:65" s="10" customFormat="1" ht="16.5" customHeight="1">
      <c r="B698" s="157"/>
      <c r="C698" s="158"/>
      <c r="D698" s="158"/>
      <c r="E698" s="159" t="s">
        <v>5</v>
      </c>
      <c r="F698" s="240" t="s">
        <v>1397</v>
      </c>
      <c r="G698" s="241"/>
      <c r="H698" s="241"/>
      <c r="I698" s="241"/>
      <c r="J698" s="158"/>
      <c r="K698" s="160">
        <v>159.80000000000001</v>
      </c>
      <c r="L698" s="158"/>
      <c r="M698" s="158"/>
      <c r="N698" s="158"/>
      <c r="O698" s="158"/>
      <c r="P698" s="158"/>
      <c r="Q698" s="158"/>
      <c r="R698" s="161"/>
      <c r="T698" s="162"/>
      <c r="U698" s="158"/>
      <c r="V698" s="158"/>
      <c r="W698" s="158"/>
      <c r="X698" s="158"/>
      <c r="Y698" s="158"/>
      <c r="Z698" s="158"/>
      <c r="AA698" s="163"/>
      <c r="AT698" s="164" t="s">
        <v>193</v>
      </c>
      <c r="AU698" s="164" t="s">
        <v>83</v>
      </c>
      <c r="AV698" s="10" t="s">
        <v>83</v>
      </c>
      <c r="AW698" s="10" t="s">
        <v>32</v>
      </c>
      <c r="AX698" s="10" t="s">
        <v>80</v>
      </c>
      <c r="AY698" s="164" t="s">
        <v>180</v>
      </c>
    </row>
    <row r="699" spans="2:65" s="1" customFormat="1" ht="25.5" customHeight="1">
      <c r="B699" s="123"/>
      <c r="C699" s="180" t="s">
        <v>1398</v>
      </c>
      <c r="D699" s="180" t="s">
        <v>279</v>
      </c>
      <c r="E699" s="181" t="s">
        <v>1399</v>
      </c>
      <c r="F699" s="242" t="s">
        <v>1400</v>
      </c>
      <c r="G699" s="242"/>
      <c r="H699" s="242"/>
      <c r="I699" s="242"/>
      <c r="J699" s="182" t="s">
        <v>583</v>
      </c>
      <c r="K699" s="183">
        <v>159.80000000000001</v>
      </c>
      <c r="L699" s="271">
        <v>0</v>
      </c>
      <c r="M699" s="271"/>
      <c r="N699" s="271">
        <f>ROUND(L699*K699,2)</f>
        <v>0</v>
      </c>
      <c r="O699" s="266"/>
      <c r="P699" s="266"/>
      <c r="Q699" s="266"/>
      <c r="R699" s="125"/>
      <c r="T699" s="153" t="s">
        <v>5</v>
      </c>
      <c r="U699" s="44" t="s">
        <v>39</v>
      </c>
      <c r="V699" s="154">
        <v>0</v>
      </c>
      <c r="W699" s="154">
        <f>V699*K699</f>
        <v>0</v>
      </c>
      <c r="X699" s="154">
        <v>0</v>
      </c>
      <c r="Y699" s="154">
        <f>X699*K699</f>
        <v>0</v>
      </c>
      <c r="Z699" s="154">
        <v>0</v>
      </c>
      <c r="AA699" s="155">
        <f>Z699*K699</f>
        <v>0</v>
      </c>
      <c r="AR699" s="22" t="s">
        <v>353</v>
      </c>
      <c r="AT699" s="22" t="s">
        <v>279</v>
      </c>
      <c r="AU699" s="22" t="s">
        <v>83</v>
      </c>
      <c r="AY699" s="22" t="s">
        <v>180</v>
      </c>
      <c r="BE699" s="156">
        <f>IF(U699="základní",N699,0)</f>
        <v>0</v>
      </c>
      <c r="BF699" s="156">
        <f>IF(U699="snížená",N699,0)</f>
        <v>0</v>
      </c>
      <c r="BG699" s="156">
        <f>IF(U699="zákl. přenesená",N699,0)</f>
        <v>0</v>
      </c>
      <c r="BH699" s="156">
        <f>IF(U699="sníž. přenesená",N699,0)</f>
        <v>0</v>
      </c>
      <c r="BI699" s="156">
        <f>IF(U699="nulová",N699,0)</f>
        <v>0</v>
      </c>
      <c r="BJ699" s="22" t="s">
        <v>80</v>
      </c>
      <c r="BK699" s="156">
        <f>ROUND(L699*K699,2)</f>
        <v>0</v>
      </c>
      <c r="BL699" s="22" t="s">
        <v>278</v>
      </c>
      <c r="BM699" s="22" t="s">
        <v>1401</v>
      </c>
    </row>
    <row r="700" spans="2:65" s="1" customFormat="1" ht="25.5" customHeight="1">
      <c r="B700" s="123"/>
      <c r="C700" s="149" t="s">
        <v>1402</v>
      </c>
      <c r="D700" s="149" t="s">
        <v>181</v>
      </c>
      <c r="E700" s="150" t="s">
        <v>1403</v>
      </c>
      <c r="F700" s="239" t="s">
        <v>1404</v>
      </c>
      <c r="G700" s="239"/>
      <c r="H700" s="239"/>
      <c r="I700" s="239"/>
      <c r="J700" s="151" t="s">
        <v>583</v>
      </c>
      <c r="K700" s="152">
        <v>2598.56</v>
      </c>
      <c r="L700" s="266">
        <v>0</v>
      </c>
      <c r="M700" s="266"/>
      <c r="N700" s="266">
        <f>ROUND(L700*K700,2)</f>
        <v>0</v>
      </c>
      <c r="O700" s="266"/>
      <c r="P700" s="266"/>
      <c r="Q700" s="266"/>
      <c r="R700" s="125"/>
      <c r="T700" s="153" t="s">
        <v>5</v>
      </c>
      <c r="U700" s="44" t="s">
        <v>39</v>
      </c>
      <c r="V700" s="154">
        <v>0</v>
      </c>
      <c r="W700" s="154">
        <f>V700*K700</f>
        <v>0</v>
      </c>
      <c r="X700" s="154">
        <v>0</v>
      </c>
      <c r="Y700" s="154">
        <f>X700*K700</f>
        <v>0</v>
      </c>
      <c r="Z700" s="154">
        <v>0</v>
      </c>
      <c r="AA700" s="155">
        <f>Z700*K700</f>
        <v>0</v>
      </c>
      <c r="AR700" s="22" t="s">
        <v>278</v>
      </c>
      <c r="AT700" s="22" t="s">
        <v>181</v>
      </c>
      <c r="AU700" s="22" t="s">
        <v>83</v>
      </c>
      <c r="AY700" s="22" t="s">
        <v>180</v>
      </c>
      <c r="BE700" s="156">
        <f>IF(U700="základní",N700,0)</f>
        <v>0</v>
      </c>
      <c r="BF700" s="156">
        <f>IF(U700="snížená",N700,0)</f>
        <v>0</v>
      </c>
      <c r="BG700" s="156">
        <f>IF(U700="zákl. přenesená",N700,0)</f>
        <v>0</v>
      </c>
      <c r="BH700" s="156">
        <f>IF(U700="sníž. přenesená",N700,0)</f>
        <v>0</v>
      </c>
      <c r="BI700" s="156">
        <f>IF(U700="nulová",N700,0)</f>
        <v>0</v>
      </c>
      <c r="BJ700" s="22" t="s">
        <v>80</v>
      </c>
      <c r="BK700" s="156">
        <f>ROUND(L700*K700,2)</f>
        <v>0</v>
      </c>
      <c r="BL700" s="22" t="s">
        <v>278</v>
      </c>
      <c r="BM700" s="22" t="s">
        <v>1405</v>
      </c>
    </row>
    <row r="701" spans="2:65" s="10" customFormat="1" ht="16.5" customHeight="1">
      <c r="B701" s="157"/>
      <c r="C701" s="158"/>
      <c r="D701" s="158"/>
      <c r="E701" s="159" t="s">
        <v>5</v>
      </c>
      <c r="F701" s="240" t="s">
        <v>1406</v>
      </c>
      <c r="G701" s="241"/>
      <c r="H701" s="241"/>
      <c r="I701" s="241"/>
      <c r="J701" s="158"/>
      <c r="K701" s="160">
        <v>2598.56</v>
      </c>
      <c r="L701" s="158"/>
      <c r="M701" s="158"/>
      <c r="N701" s="158"/>
      <c r="O701" s="158"/>
      <c r="P701" s="158"/>
      <c r="Q701" s="158"/>
      <c r="R701" s="161"/>
      <c r="T701" s="162"/>
      <c r="U701" s="158"/>
      <c r="V701" s="158"/>
      <c r="W701" s="158"/>
      <c r="X701" s="158"/>
      <c r="Y701" s="158"/>
      <c r="Z701" s="158"/>
      <c r="AA701" s="163"/>
      <c r="AT701" s="164" t="s">
        <v>193</v>
      </c>
      <c r="AU701" s="164" t="s">
        <v>83</v>
      </c>
      <c r="AV701" s="10" t="s">
        <v>83</v>
      </c>
      <c r="AW701" s="10" t="s">
        <v>32</v>
      </c>
      <c r="AX701" s="10" t="s">
        <v>80</v>
      </c>
      <c r="AY701" s="164" t="s">
        <v>180</v>
      </c>
    </row>
    <row r="702" spans="2:65" s="1" customFormat="1" ht="25.5" customHeight="1">
      <c r="B702" s="123"/>
      <c r="C702" s="180" t="s">
        <v>1407</v>
      </c>
      <c r="D702" s="180" t="s">
        <v>279</v>
      </c>
      <c r="E702" s="181" t="s">
        <v>1408</v>
      </c>
      <c r="F702" s="242" t="s">
        <v>1409</v>
      </c>
      <c r="G702" s="242"/>
      <c r="H702" s="242"/>
      <c r="I702" s="242"/>
      <c r="J702" s="182" t="s">
        <v>583</v>
      </c>
      <c r="K702" s="183">
        <v>3146.56</v>
      </c>
      <c r="L702" s="271">
        <v>0</v>
      </c>
      <c r="M702" s="271"/>
      <c r="N702" s="271">
        <f>ROUND(L702*K702,2)</f>
        <v>0</v>
      </c>
      <c r="O702" s="266"/>
      <c r="P702" s="266"/>
      <c r="Q702" s="266"/>
      <c r="R702" s="125"/>
      <c r="T702" s="153" t="s">
        <v>5</v>
      </c>
      <c r="U702" s="44" t="s">
        <v>39</v>
      </c>
      <c r="V702" s="154">
        <v>0</v>
      </c>
      <c r="W702" s="154">
        <f>V702*K702</f>
        <v>0</v>
      </c>
      <c r="X702" s="154">
        <v>0</v>
      </c>
      <c r="Y702" s="154">
        <f>X702*K702</f>
        <v>0</v>
      </c>
      <c r="Z702" s="154">
        <v>0</v>
      </c>
      <c r="AA702" s="155">
        <f>Z702*K702</f>
        <v>0</v>
      </c>
      <c r="AR702" s="22" t="s">
        <v>353</v>
      </c>
      <c r="AT702" s="22" t="s">
        <v>279</v>
      </c>
      <c r="AU702" s="22" t="s">
        <v>83</v>
      </c>
      <c r="AY702" s="22" t="s">
        <v>180</v>
      </c>
      <c r="BE702" s="156">
        <f>IF(U702="základní",N702,0)</f>
        <v>0</v>
      </c>
      <c r="BF702" s="156">
        <f>IF(U702="snížená",N702,0)</f>
        <v>0</v>
      </c>
      <c r="BG702" s="156">
        <f>IF(U702="zákl. přenesená",N702,0)</f>
        <v>0</v>
      </c>
      <c r="BH702" s="156">
        <f>IF(U702="sníž. přenesená",N702,0)</f>
        <v>0</v>
      </c>
      <c r="BI702" s="156">
        <f>IF(U702="nulová",N702,0)</f>
        <v>0</v>
      </c>
      <c r="BJ702" s="22" t="s">
        <v>80</v>
      </c>
      <c r="BK702" s="156">
        <f>ROUND(L702*K702,2)</f>
        <v>0</v>
      </c>
      <c r="BL702" s="22" t="s">
        <v>278</v>
      </c>
      <c r="BM702" s="22" t="s">
        <v>1410</v>
      </c>
    </row>
    <row r="703" spans="2:65" s="10" customFormat="1" ht="16.5" customHeight="1">
      <c r="B703" s="157"/>
      <c r="C703" s="158"/>
      <c r="D703" s="158"/>
      <c r="E703" s="159" t="s">
        <v>5</v>
      </c>
      <c r="F703" s="240" t="s">
        <v>1411</v>
      </c>
      <c r="G703" s="241"/>
      <c r="H703" s="241"/>
      <c r="I703" s="241"/>
      <c r="J703" s="158"/>
      <c r="K703" s="160">
        <v>3146.56</v>
      </c>
      <c r="L703" s="158"/>
      <c r="M703" s="158"/>
      <c r="N703" s="158"/>
      <c r="O703" s="158"/>
      <c r="P703" s="158"/>
      <c r="Q703" s="158"/>
      <c r="R703" s="161"/>
      <c r="T703" s="162"/>
      <c r="U703" s="158"/>
      <c r="V703" s="158"/>
      <c r="W703" s="158"/>
      <c r="X703" s="158"/>
      <c r="Y703" s="158"/>
      <c r="Z703" s="158"/>
      <c r="AA703" s="163"/>
      <c r="AT703" s="164" t="s">
        <v>193</v>
      </c>
      <c r="AU703" s="164" t="s">
        <v>83</v>
      </c>
      <c r="AV703" s="10" t="s">
        <v>83</v>
      </c>
      <c r="AW703" s="10" t="s">
        <v>32</v>
      </c>
      <c r="AX703" s="10" t="s">
        <v>80</v>
      </c>
      <c r="AY703" s="164" t="s">
        <v>180</v>
      </c>
    </row>
    <row r="704" spans="2:65" s="1" customFormat="1" ht="25.5" customHeight="1">
      <c r="B704" s="123"/>
      <c r="C704" s="149" t="s">
        <v>1412</v>
      </c>
      <c r="D704" s="149" t="s">
        <v>181</v>
      </c>
      <c r="E704" s="150" t="s">
        <v>1413</v>
      </c>
      <c r="F704" s="239" t="s">
        <v>1414</v>
      </c>
      <c r="G704" s="239"/>
      <c r="H704" s="239"/>
      <c r="I704" s="239"/>
      <c r="J704" s="151" t="s">
        <v>583</v>
      </c>
      <c r="K704" s="152">
        <v>616.30999999999995</v>
      </c>
      <c r="L704" s="266">
        <v>0</v>
      </c>
      <c r="M704" s="266"/>
      <c r="N704" s="266">
        <f>ROUND(L704*K704,2)</f>
        <v>0</v>
      </c>
      <c r="O704" s="266"/>
      <c r="P704" s="266"/>
      <c r="Q704" s="266"/>
      <c r="R704" s="125"/>
      <c r="T704" s="153" t="s">
        <v>5</v>
      </c>
      <c r="U704" s="44" t="s">
        <v>39</v>
      </c>
      <c r="V704" s="154">
        <v>0</v>
      </c>
      <c r="W704" s="154">
        <f>V704*K704</f>
        <v>0</v>
      </c>
      <c r="X704" s="154">
        <v>0</v>
      </c>
      <c r="Y704" s="154">
        <f>X704*K704</f>
        <v>0</v>
      </c>
      <c r="Z704" s="154">
        <v>0</v>
      </c>
      <c r="AA704" s="155">
        <f>Z704*K704</f>
        <v>0</v>
      </c>
      <c r="AR704" s="22" t="s">
        <v>278</v>
      </c>
      <c r="AT704" s="22" t="s">
        <v>181</v>
      </c>
      <c r="AU704" s="22" t="s">
        <v>83</v>
      </c>
      <c r="AY704" s="22" t="s">
        <v>180</v>
      </c>
      <c r="BE704" s="156">
        <f>IF(U704="základní",N704,0)</f>
        <v>0</v>
      </c>
      <c r="BF704" s="156">
        <f>IF(U704="snížená",N704,0)</f>
        <v>0</v>
      </c>
      <c r="BG704" s="156">
        <f>IF(U704="zákl. přenesená",N704,0)</f>
        <v>0</v>
      </c>
      <c r="BH704" s="156">
        <f>IF(U704="sníž. přenesená",N704,0)</f>
        <v>0</v>
      </c>
      <c r="BI704" s="156">
        <f>IF(U704="nulová",N704,0)</f>
        <v>0</v>
      </c>
      <c r="BJ704" s="22" t="s">
        <v>80</v>
      </c>
      <c r="BK704" s="156">
        <f>ROUND(L704*K704,2)</f>
        <v>0</v>
      </c>
      <c r="BL704" s="22" t="s">
        <v>278</v>
      </c>
      <c r="BM704" s="22" t="s">
        <v>1415</v>
      </c>
    </row>
    <row r="705" spans="2:65" s="1" customFormat="1" ht="25.5" customHeight="1">
      <c r="B705" s="123"/>
      <c r="C705" s="180" t="s">
        <v>1416</v>
      </c>
      <c r="D705" s="180" t="s">
        <v>279</v>
      </c>
      <c r="E705" s="181" t="s">
        <v>1417</v>
      </c>
      <c r="F705" s="242" t="s">
        <v>1418</v>
      </c>
      <c r="G705" s="242"/>
      <c r="H705" s="242"/>
      <c r="I705" s="242"/>
      <c r="J705" s="182" t="s">
        <v>583</v>
      </c>
      <c r="K705" s="183">
        <v>616.30999999999995</v>
      </c>
      <c r="L705" s="271">
        <v>0</v>
      </c>
      <c r="M705" s="271"/>
      <c r="N705" s="271">
        <f>ROUND(L705*K705,2)</f>
        <v>0</v>
      </c>
      <c r="O705" s="266"/>
      <c r="P705" s="266"/>
      <c r="Q705" s="266"/>
      <c r="R705" s="125"/>
      <c r="T705" s="153" t="s">
        <v>5</v>
      </c>
      <c r="U705" s="44" t="s">
        <v>39</v>
      </c>
      <c r="V705" s="154">
        <v>0</v>
      </c>
      <c r="W705" s="154">
        <f>V705*K705</f>
        <v>0</v>
      </c>
      <c r="X705" s="154">
        <v>0</v>
      </c>
      <c r="Y705" s="154">
        <f>X705*K705</f>
        <v>0</v>
      </c>
      <c r="Z705" s="154">
        <v>0</v>
      </c>
      <c r="AA705" s="155">
        <f>Z705*K705</f>
        <v>0</v>
      </c>
      <c r="AR705" s="22" t="s">
        <v>353</v>
      </c>
      <c r="AT705" s="22" t="s">
        <v>279</v>
      </c>
      <c r="AU705" s="22" t="s">
        <v>83</v>
      </c>
      <c r="AY705" s="22" t="s">
        <v>180</v>
      </c>
      <c r="BE705" s="156">
        <f>IF(U705="základní",N705,0)</f>
        <v>0</v>
      </c>
      <c r="BF705" s="156">
        <f>IF(U705="snížená",N705,0)</f>
        <v>0</v>
      </c>
      <c r="BG705" s="156">
        <f>IF(U705="zákl. přenesená",N705,0)</f>
        <v>0</v>
      </c>
      <c r="BH705" s="156">
        <f>IF(U705="sníž. přenesená",N705,0)</f>
        <v>0</v>
      </c>
      <c r="BI705" s="156">
        <f>IF(U705="nulová",N705,0)</f>
        <v>0</v>
      </c>
      <c r="BJ705" s="22" t="s">
        <v>80</v>
      </c>
      <c r="BK705" s="156">
        <f>ROUND(L705*K705,2)</f>
        <v>0</v>
      </c>
      <c r="BL705" s="22" t="s">
        <v>278</v>
      </c>
      <c r="BM705" s="22" t="s">
        <v>1419</v>
      </c>
    </row>
    <row r="706" spans="2:65" s="1" customFormat="1" ht="25.5" customHeight="1">
      <c r="B706" s="123"/>
      <c r="C706" s="149" t="s">
        <v>1420</v>
      </c>
      <c r="D706" s="149" t="s">
        <v>181</v>
      </c>
      <c r="E706" s="150" t="s">
        <v>1421</v>
      </c>
      <c r="F706" s="239" t="s">
        <v>1422</v>
      </c>
      <c r="G706" s="239"/>
      <c r="H706" s="239"/>
      <c r="I706" s="239"/>
      <c r="J706" s="151" t="s">
        <v>862</v>
      </c>
      <c r="K706" s="152">
        <v>5852.8450000000003</v>
      </c>
      <c r="L706" s="266">
        <v>0</v>
      </c>
      <c r="M706" s="266"/>
      <c r="N706" s="266">
        <f>ROUND(L706*K706,2)</f>
        <v>0</v>
      </c>
      <c r="O706" s="266"/>
      <c r="P706" s="266"/>
      <c r="Q706" s="266"/>
      <c r="R706" s="125"/>
      <c r="T706" s="153" t="s">
        <v>5</v>
      </c>
      <c r="U706" s="44" t="s">
        <v>39</v>
      </c>
      <c r="V706" s="154">
        <v>0</v>
      </c>
      <c r="W706" s="154">
        <f>V706*K706</f>
        <v>0</v>
      </c>
      <c r="X706" s="154">
        <v>0</v>
      </c>
      <c r="Y706" s="154">
        <f>X706*K706</f>
        <v>0</v>
      </c>
      <c r="Z706" s="154">
        <v>0</v>
      </c>
      <c r="AA706" s="155">
        <f>Z706*K706</f>
        <v>0</v>
      </c>
      <c r="AR706" s="22" t="s">
        <v>278</v>
      </c>
      <c r="AT706" s="22" t="s">
        <v>181</v>
      </c>
      <c r="AU706" s="22" t="s">
        <v>83</v>
      </c>
      <c r="AY706" s="22" t="s">
        <v>180</v>
      </c>
      <c r="BE706" s="156">
        <f>IF(U706="základní",N706,0)</f>
        <v>0</v>
      </c>
      <c r="BF706" s="156">
        <f>IF(U706="snížená",N706,0)</f>
        <v>0</v>
      </c>
      <c r="BG706" s="156">
        <f>IF(U706="zákl. přenesená",N706,0)</f>
        <v>0</v>
      </c>
      <c r="BH706" s="156">
        <f>IF(U706="sníž. přenesená",N706,0)</f>
        <v>0</v>
      </c>
      <c r="BI706" s="156">
        <f>IF(U706="nulová",N706,0)</f>
        <v>0</v>
      </c>
      <c r="BJ706" s="22" t="s">
        <v>80</v>
      </c>
      <c r="BK706" s="156">
        <f>ROUND(L706*K706,2)</f>
        <v>0</v>
      </c>
      <c r="BL706" s="22" t="s">
        <v>278</v>
      </c>
      <c r="BM706" s="22" t="s">
        <v>1423</v>
      </c>
    </row>
    <row r="707" spans="2:65" s="1" customFormat="1" ht="25.5" customHeight="1">
      <c r="B707" s="123"/>
      <c r="C707" s="149" t="s">
        <v>1424</v>
      </c>
      <c r="D707" s="149" t="s">
        <v>181</v>
      </c>
      <c r="E707" s="150" t="s">
        <v>1425</v>
      </c>
      <c r="F707" s="239" t="s">
        <v>1426</v>
      </c>
      <c r="G707" s="239"/>
      <c r="H707" s="239"/>
      <c r="I707" s="239"/>
      <c r="J707" s="151" t="s">
        <v>862</v>
      </c>
      <c r="K707" s="152">
        <v>5852.8450000000003</v>
      </c>
      <c r="L707" s="266">
        <v>0</v>
      </c>
      <c r="M707" s="266"/>
      <c r="N707" s="266">
        <f>ROUND(L707*K707,2)</f>
        <v>0</v>
      </c>
      <c r="O707" s="266"/>
      <c r="P707" s="266"/>
      <c r="Q707" s="266"/>
      <c r="R707" s="125"/>
      <c r="T707" s="153" t="s">
        <v>5</v>
      </c>
      <c r="U707" s="44" t="s">
        <v>39</v>
      </c>
      <c r="V707" s="154">
        <v>0</v>
      </c>
      <c r="W707" s="154">
        <f>V707*K707</f>
        <v>0</v>
      </c>
      <c r="X707" s="154">
        <v>0</v>
      </c>
      <c r="Y707" s="154">
        <f>X707*K707</f>
        <v>0</v>
      </c>
      <c r="Z707" s="154">
        <v>0</v>
      </c>
      <c r="AA707" s="155">
        <f>Z707*K707</f>
        <v>0</v>
      </c>
      <c r="AR707" s="22" t="s">
        <v>278</v>
      </c>
      <c r="AT707" s="22" t="s">
        <v>181</v>
      </c>
      <c r="AU707" s="22" t="s">
        <v>83</v>
      </c>
      <c r="AY707" s="22" t="s">
        <v>180</v>
      </c>
      <c r="BE707" s="156">
        <f>IF(U707="základní",N707,0)</f>
        <v>0</v>
      </c>
      <c r="BF707" s="156">
        <f>IF(U707="snížená",N707,0)</f>
        <v>0</v>
      </c>
      <c r="BG707" s="156">
        <f>IF(U707="zákl. přenesená",N707,0)</f>
        <v>0</v>
      </c>
      <c r="BH707" s="156">
        <f>IF(U707="sníž. přenesená",N707,0)</f>
        <v>0</v>
      </c>
      <c r="BI707" s="156">
        <f>IF(U707="nulová",N707,0)</f>
        <v>0</v>
      </c>
      <c r="BJ707" s="22" t="s">
        <v>80</v>
      </c>
      <c r="BK707" s="156">
        <f>ROUND(L707*K707,2)</f>
        <v>0</v>
      </c>
      <c r="BL707" s="22" t="s">
        <v>278</v>
      </c>
      <c r="BM707" s="22" t="s">
        <v>1427</v>
      </c>
    </row>
    <row r="708" spans="2:65" s="9" customFormat="1" ht="29.85" customHeight="1">
      <c r="B708" s="138"/>
      <c r="C708" s="139"/>
      <c r="D708" s="148" t="s">
        <v>158</v>
      </c>
      <c r="E708" s="148"/>
      <c r="F708" s="148"/>
      <c r="G708" s="148"/>
      <c r="H708" s="148"/>
      <c r="I708" s="148"/>
      <c r="J708" s="148"/>
      <c r="K708" s="148"/>
      <c r="L708" s="148"/>
      <c r="M708" s="148"/>
      <c r="N708" s="269">
        <f>BK708</f>
        <v>0</v>
      </c>
      <c r="O708" s="270"/>
      <c r="P708" s="270"/>
      <c r="Q708" s="270"/>
      <c r="R708" s="141"/>
      <c r="T708" s="142"/>
      <c r="U708" s="139"/>
      <c r="V708" s="139"/>
      <c r="W708" s="143">
        <f>SUM(W709:W715)</f>
        <v>0</v>
      </c>
      <c r="X708" s="139"/>
      <c r="Y708" s="143">
        <f>SUM(Y709:Y715)</f>
        <v>0</v>
      </c>
      <c r="Z708" s="139"/>
      <c r="AA708" s="144">
        <f>SUM(AA709:AA715)</f>
        <v>0</v>
      </c>
      <c r="AR708" s="145" t="s">
        <v>83</v>
      </c>
      <c r="AT708" s="146" t="s">
        <v>73</v>
      </c>
      <c r="AU708" s="146" t="s">
        <v>80</v>
      </c>
      <c r="AY708" s="145" t="s">
        <v>180</v>
      </c>
      <c r="BK708" s="147">
        <f>SUM(BK709:BK715)</f>
        <v>0</v>
      </c>
    </row>
    <row r="709" spans="2:65" s="1" customFormat="1" ht="38.25" customHeight="1">
      <c r="B709" s="123"/>
      <c r="C709" s="149" t="s">
        <v>1428</v>
      </c>
      <c r="D709" s="149" t="s">
        <v>181</v>
      </c>
      <c r="E709" s="150" t="s">
        <v>1429</v>
      </c>
      <c r="F709" s="239" t="s">
        <v>1430</v>
      </c>
      <c r="G709" s="239"/>
      <c r="H709" s="239"/>
      <c r="I709" s="239"/>
      <c r="J709" s="151" t="s">
        <v>206</v>
      </c>
      <c r="K709" s="152">
        <v>4.9000000000000004</v>
      </c>
      <c r="L709" s="266">
        <v>0</v>
      </c>
      <c r="M709" s="266"/>
      <c r="N709" s="266">
        <f>ROUND(L709*K709,2)</f>
        <v>0</v>
      </c>
      <c r="O709" s="266"/>
      <c r="P709" s="266"/>
      <c r="Q709" s="266"/>
      <c r="R709" s="125"/>
      <c r="T709" s="153" t="s">
        <v>5</v>
      </c>
      <c r="U709" s="44" t="s">
        <v>39</v>
      </c>
      <c r="V709" s="154">
        <v>0</v>
      </c>
      <c r="W709" s="154">
        <f>V709*K709</f>
        <v>0</v>
      </c>
      <c r="X709" s="154">
        <v>0</v>
      </c>
      <c r="Y709" s="154">
        <f>X709*K709</f>
        <v>0</v>
      </c>
      <c r="Z709" s="154">
        <v>0</v>
      </c>
      <c r="AA709" s="155">
        <f>Z709*K709</f>
        <v>0</v>
      </c>
      <c r="AR709" s="22" t="s">
        <v>278</v>
      </c>
      <c r="AT709" s="22" t="s">
        <v>181</v>
      </c>
      <c r="AU709" s="22" t="s">
        <v>83</v>
      </c>
      <c r="AY709" s="22" t="s">
        <v>180</v>
      </c>
      <c r="BE709" s="156">
        <f>IF(U709="základní",N709,0)</f>
        <v>0</v>
      </c>
      <c r="BF709" s="156">
        <f>IF(U709="snížená",N709,0)</f>
        <v>0</v>
      </c>
      <c r="BG709" s="156">
        <f>IF(U709="zákl. přenesená",N709,0)</f>
        <v>0</v>
      </c>
      <c r="BH709" s="156">
        <f>IF(U709="sníž. přenesená",N709,0)</f>
        <v>0</v>
      </c>
      <c r="BI709" s="156">
        <f>IF(U709="nulová",N709,0)</f>
        <v>0</v>
      </c>
      <c r="BJ709" s="22" t="s">
        <v>80</v>
      </c>
      <c r="BK709" s="156">
        <f>ROUND(L709*K709,2)</f>
        <v>0</v>
      </c>
      <c r="BL709" s="22" t="s">
        <v>278</v>
      </c>
      <c r="BM709" s="22" t="s">
        <v>1431</v>
      </c>
    </row>
    <row r="710" spans="2:65" s="10" customFormat="1" ht="16.5" customHeight="1">
      <c r="B710" s="157"/>
      <c r="C710" s="158"/>
      <c r="D710" s="158"/>
      <c r="E710" s="159" t="s">
        <v>5</v>
      </c>
      <c r="F710" s="240" t="s">
        <v>656</v>
      </c>
      <c r="G710" s="241"/>
      <c r="H710" s="241"/>
      <c r="I710" s="241"/>
      <c r="J710" s="158"/>
      <c r="K710" s="160">
        <v>4.9000000000000004</v>
      </c>
      <c r="L710" s="158"/>
      <c r="M710" s="158"/>
      <c r="N710" s="158"/>
      <c r="O710" s="158"/>
      <c r="P710" s="158"/>
      <c r="Q710" s="158"/>
      <c r="R710" s="161"/>
      <c r="T710" s="162"/>
      <c r="U710" s="158"/>
      <c r="V710" s="158"/>
      <c r="W710" s="158"/>
      <c r="X710" s="158"/>
      <c r="Y710" s="158"/>
      <c r="Z710" s="158"/>
      <c r="AA710" s="163"/>
      <c r="AT710" s="164" t="s">
        <v>193</v>
      </c>
      <c r="AU710" s="164" t="s">
        <v>83</v>
      </c>
      <c r="AV710" s="10" t="s">
        <v>83</v>
      </c>
      <c r="AW710" s="10" t="s">
        <v>32</v>
      </c>
      <c r="AX710" s="10" t="s">
        <v>80</v>
      </c>
      <c r="AY710" s="164" t="s">
        <v>180</v>
      </c>
    </row>
    <row r="711" spans="2:65" s="1" customFormat="1" ht="25.5" customHeight="1">
      <c r="B711" s="123"/>
      <c r="C711" s="149" t="s">
        <v>1432</v>
      </c>
      <c r="D711" s="149" t="s">
        <v>181</v>
      </c>
      <c r="E711" s="150" t="s">
        <v>1433</v>
      </c>
      <c r="F711" s="239" t="s">
        <v>1434</v>
      </c>
      <c r="G711" s="239"/>
      <c r="H711" s="239"/>
      <c r="I711" s="239"/>
      <c r="J711" s="151" t="s">
        <v>206</v>
      </c>
      <c r="K711" s="152">
        <v>4.9000000000000004</v>
      </c>
      <c r="L711" s="266">
        <v>0</v>
      </c>
      <c r="M711" s="266"/>
      <c r="N711" s="266">
        <f>ROUND(L711*K711,2)</f>
        <v>0</v>
      </c>
      <c r="O711" s="266"/>
      <c r="P711" s="266"/>
      <c r="Q711" s="266"/>
      <c r="R711" s="125"/>
      <c r="T711" s="153" t="s">
        <v>5</v>
      </c>
      <c r="U711" s="44" t="s">
        <v>39</v>
      </c>
      <c r="V711" s="154">
        <v>0</v>
      </c>
      <c r="W711" s="154">
        <f>V711*K711</f>
        <v>0</v>
      </c>
      <c r="X711" s="154">
        <v>0</v>
      </c>
      <c r="Y711" s="154">
        <f>X711*K711</f>
        <v>0</v>
      </c>
      <c r="Z711" s="154">
        <v>0</v>
      </c>
      <c r="AA711" s="155">
        <f>Z711*K711</f>
        <v>0</v>
      </c>
      <c r="AR711" s="22" t="s">
        <v>278</v>
      </c>
      <c r="AT711" s="22" t="s">
        <v>181</v>
      </c>
      <c r="AU711" s="22" t="s">
        <v>83</v>
      </c>
      <c r="AY711" s="22" t="s">
        <v>180</v>
      </c>
      <c r="BE711" s="156">
        <f>IF(U711="základní",N711,0)</f>
        <v>0</v>
      </c>
      <c r="BF711" s="156">
        <f>IF(U711="snížená",N711,0)</f>
        <v>0</v>
      </c>
      <c r="BG711" s="156">
        <f>IF(U711="zákl. přenesená",N711,0)</f>
        <v>0</v>
      </c>
      <c r="BH711" s="156">
        <f>IF(U711="sníž. přenesená",N711,0)</f>
        <v>0</v>
      </c>
      <c r="BI711" s="156">
        <f>IF(U711="nulová",N711,0)</f>
        <v>0</v>
      </c>
      <c r="BJ711" s="22" t="s">
        <v>80</v>
      </c>
      <c r="BK711" s="156">
        <f>ROUND(L711*K711,2)</f>
        <v>0</v>
      </c>
      <c r="BL711" s="22" t="s">
        <v>278</v>
      </c>
      <c r="BM711" s="22" t="s">
        <v>1435</v>
      </c>
    </row>
    <row r="712" spans="2:65" s="1" customFormat="1" ht="25.5" customHeight="1">
      <c r="B712" s="123"/>
      <c r="C712" s="149" t="s">
        <v>1436</v>
      </c>
      <c r="D712" s="149" t="s">
        <v>181</v>
      </c>
      <c r="E712" s="150" t="s">
        <v>1437</v>
      </c>
      <c r="F712" s="239" t="s">
        <v>1438</v>
      </c>
      <c r="G712" s="239"/>
      <c r="H712" s="239"/>
      <c r="I712" s="239"/>
      <c r="J712" s="151" t="s">
        <v>206</v>
      </c>
      <c r="K712" s="152">
        <v>4.9000000000000004</v>
      </c>
      <c r="L712" s="266">
        <v>0</v>
      </c>
      <c r="M712" s="266"/>
      <c r="N712" s="266">
        <f>ROUND(L712*K712,2)</f>
        <v>0</v>
      </c>
      <c r="O712" s="266"/>
      <c r="P712" s="266"/>
      <c r="Q712" s="266"/>
      <c r="R712" s="125"/>
      <c r="T712" s="153" t="s">
        <v>5</v>
      </c>
      <c r="U712" s="44" t="s">
        <v>39</v>
      </c>
      <c r="V712" s="154">
        <v>0</v>
      </c>
      <c r="W712" s="154">
        <f>V712*K712</f>
        <v>0</v>
      </c>
      <c r="X712" s="154">
        <v>0</v>
      </c>
      <c r="Y712" s="154">
        <f>X712*K712</f>
        <v>0</v>
      </c>
      <c r="Z712" s="154">
        <v>0</v>
      </c>
      <c r="AA712" s="155">
        <f>Z712*K712</f>
        <v>0</v>
      </c>
      <c r="AR712" s="22" t="s">
        <v>278</v>
      </c>
      <c r="AT712" s="22" t="s">
        <v>181</v>
      </c>
      <c r="AU712" s="22" t="s">
        <v>83</v>
      </c>
      <c r="AY712" s="22" t="s">
        <v>180</v>
      </c>
      <c r="BE712" s="156">
        <f>IF(U712="základní",N712,0)</f>
        <v>0</v>
      </c>
      <c r="BF712" s="156">
        <f>IF(U712="snížená",N712,0)</f>
        <v>0</v>
      </c>
      <c r="BG712" s="156">
        <f>IF(U712="zákl. přenesená",N712,0)</f>
        <v>0</v>
      </c>
      <c r="BH712" s="156">
        <f>IF(U712="sníž. přenesená",N712,0)</f>
        <v>0</v>
      </c>
      <c r="BI712" s="156">
        <f>IF(U712="nulová",N712,0)</f>
        <v>0</v>
      </c>
      <c r="BJ712" s="22" t="s">
        <v>80</v>
      </c>
      <c r="BK712" s="156">
        <f>ROUND(L712*K712,2)</f>
        <v>0</v>
      </c>
      <c r="BL712" s="22" t="s">
        <v>278</v>
      </c>
      <c r="BM712" s="22" t="s">
        <v>1439</v>
      </c>
    </row>
    <row r="713" spans="2:65" s="1" customFormat="1" ht="16.5" customHeight="1">
      <c r="B713" s="123"/>
      <c r="C713" s="180" t="s">
        <v>1440</v>
      </c>
      <c r="D713" s="180" t="s">
        <v>279</v>
      </c>
      <c r="E713" s="181" t="s">
        <v>1441</v>
      </c>
      <c r="F713" s="242" t="s">
        <v>1442</v>
      </c>
      <c r="G713" s="242"/>
      <c r="H713" s="242"/>
      <c r="I713" s="242"/>
      <c r="J713" s="182" t="s">
        <v>206</v>
      </c>
      <c r="K713" s="183">
        <v>5.0960000000000001</v>
      </c>
      <c r="L713" s="271">
        <v>0</v>
      </c>
      <c r="M713" s="271"/>
      <c r="N713" s="271">
        <f>ROUND(L713*K713,2)</f>
        <v>0</v>
      </c>
      <c r="O713" s="266"/>
      <c r="P713" s="266"/>
      <c r="Q713" s="266"/>
      <c r="R713" s="125"/>
      <c r="T713" s="153" t="s">
        <v>5</v>
      </c>
      <c r="U713" s="44" t="s">
        <v>39</v>
      </c>
      <c r="V713" s="154">
        <v>0</v>
      </c>
      <c r="W713" s="154">
        <f>V713*K713</f>
        <v>0</v>
      </c>
      <c r="X713" s="154">
        <v>0</v>
      </c>
      <c r="Y713" s="154">
        <f>X713*K713</f>
        <v>0</v>
      </c>
      <c r="Z713" s="154">
        <v>0</v>
      </c>
      <c r="AA713" s="155">
        <f>Z713*K713</f>
        <v>0</v>
      </c>
      <c r="AR713" s="22" t="s">
        <v>353</v>
      </c>
      <c r="AT713" s="22" t="s">
        <v>279</v>
      </c>
      <c r="AU713" s="22" t="s">
        <v>83</v>
      </c>
      <c r="AY713" s="22" t="s">
        <v>180</v>
      </c>
      <c r="BE713" s="156">
        <f>IF(U713="základní",N713,0)</f>
        <v>0</v>
      </c>
      <c r="BF713" s="156">
        <f>IF(U713="snížená",N713,0)</f>
        <v>0</v>
      </c>
      <c r="BG713" s="156">
        <f>IF(U713="zákl. přenesená",N713,0)</f>
        <v>0</v>
      </c>
      <c r="BH713" s="156">
        <f>IF(U713="sníž. přenesená",N713,0)</f>
        <v>0</v>
      </c>
      <c r="BI713" s="156">
        <f>IF(U713="nulová",N713,0)</f>
        <v>0</v>
      </c>
      <c r="BJ713" s="22" t="s">
        <v>80</v>
      </c>
      <c r="BK713" s="156">
        <f>ROUND(L713*K713,2)</f>
        <v>0</v>
      </c>
      <c r="BL713" s="22" t="s">
        <v>278</v>
      </c>
      <c r="BM713" s="22" t="s">
        <v>1443</v>
      </c>
    </row>
    <row r="714" spans="2:65" s="1" customFormat="1" ht="25.5" customHeight="1">
      <c r="B714" s="123"/>
      <c r="C714" s="149" t="s">
        <v>1444</v>
      </c>
      <c r="D714" s="149" t="s">
        <v>181</v>
      </c>
      <c r="E714" s="150" t="s">
        <v>1445</v>
      </c>
      <c r="F714" s="239" t="s">
        <v>1446</v>
      </c>
      <c r="G714" s="239"/>
      <c r="H714" s="239"/>
      <c r="I714" s="239"/>
      <c r="J714" s="151" t="s">
        <v>862</v>
      </c>
      <c r="K714" s="152">
        <v>41.856000000000002</v>
      </c>
      <c r="L714" s="266">
        <v>0</v>
      </c>
      <c r="M714" s="266"/>
      <c r="N714" s="266">
        <f>ROUND(L714*K714,2)</f>
        <v>0</v>
      </c>
      <c r="O714" s="266"/>
      <c r="P714" s="266"/>
      <c r="Q714" s="266"/>
      <c r="R714" s="125"/>
      <c r="T714" s="153" t="s">
        <v>5</v>
      </c>
      <c r="U714" s="44" t="s">
        <v>39</v>
      </c>
      <c r="V714" s="154">
        <v>0</v>
      </c>
      <c r="W714" s="154">
        <f>V714*K714</f>
        <v>0</v>
      </c>
      <c r="X714" s="154">
        <v>0</v>
      </c>
      <c r="Y714" s="154">
        <f>X714*K714</f>
        <v>0</v>
      </c>
      <c r="Z714" s="154">
        <v>0</v>
      </c>
      <c r="AA714" s="155">
        <f>Z714*K714</f>
        <v>0</v>
      </c>
      <c r="AR714" s="22" t="s">
        <v>278</v>
      </c>
      <c r="AT714" s="22" t="s">
        <v>181</v>
      </c>
      <c r="AU714" s="22" t="s">
        <v>83</v>
      </c>
      <c r="AY714" s="22" t="s">
        <v>180</v>
      </c>
      <c r="BE714" s="156">
        <f>IF(U714="základní",N714,0)</f>
        <v>0</v>
      </c>
      <c r="BF714" s="156">
        <f>IF(U714="snížená",N714,0)</f>
        <v>0</v>
      </c>
      <c r="BG714" s="156">
        <f>IF(U714="zákl. přenesená",N714,0)</f>
        <v>0</v>
      </c>
      <c r="BH714" s="156">
        <f>IF(U714="sníž. přenesená",N714,0)</f>
        <v>0</v>
      </c>
      <c r="BI714" s="156">
        <f>IF(U714="nulová",N714,0)</f>
        <v>0</v>
      </c>
      <c r="BJ714" s="22" t="s">
        <v>80</v>
      </c>
      <c r="BK714" s="156">
        <f>ROUND(L714*K714,2)</f>
        <v>0</v>
      </c>
      <c r="BL714" s="22" t="s">
        <v>278</v>
      </c>
      <c r="BM714" s="22" t="s">
        <v>1447</v>
      </c>
    </row>
    <row r="715" spans="2:65" s="1" customFormat="1" ht="25.5" customHeight="1">
      <c r="B715" s="123"/>
      <c r="C715" s="149" t="s">
        <v>1448</v>
      </c>
      <c r="D715" s="149" t="s">
        <v>181</v>
      </c>
      <c r="E715" s="150" t="s">
        <v>1449</v>
      </c>
      <c r="F715" s="239" t="s">
        <v>1450</v>
      </c>
      <c r="G715" s="239"/>
      <c r="H715" s="239"/>
      <c r="I715" s="239"/>
      <c r="J715" s="151" t="s">
        <v>862</v>
      </c>
      <c r="K715" s="152">
        <v>41.856000000000002</v>
      </c>
      <c r="L715" s="266">
        <v>0</v>
      </c>
      <c r="M715" s="266"/>
      <c r="N715" s="266">
        <f>ROUND(L715*K715,2)</f>
        <v>0</v>
      </c>
      <c r="O715" s="266"/>
      <c r="P715" s="266"/>
      <c r="Q715" s="266"/>
      <c r="R715" s="125"/>
      <c r="T715" s="153" t="s">
        <v>5</v>
      </c>
      <c r="U715" s="44" t="s">
        <v>39</v>
      </c>
      <c r="V715" s="154">
        <v>0</v>
      </c>
      <c r="W715" s="154">
        <f>V715*K715</f>
        <v>0</v>
      </c>
      <c r="X715" s="154">
        <v>0</v>
      </c>
      <c r="Y715" s="154">
        <f>X715*K715</f>
        <v>0</v>
      </c>
      <c r="Z715" s="154">
        <v>0</v>
      </c>
      <c r="AA715" s="155">
        <f>Z715*K715</f>
        <v>0</v>
      </c>
      <c r="AR715" s="22" t="s">
        <v>278</v>
      </c>
      <c r="AT715" s="22" t="s">
        <v>181</v>
      </c>
      <c r="AU715" s="22" t="s">
        <v>83</v>
      </c>
      <c r="AY715" s="22" t="s">
        <v>180</v>
      </c>
      <c r="BE715" s="156">
        <f>IF(U715="základní",N715,0)</f>
        <v>0</v>
      </c>
      <c r="BF715" s="156">
        <f>IF(U715="snížená",N715,0)</f>
        <v>0</v>
      </c>
      <c r="BG715" s="156">
        <f>IF(U715="zákl. přenesená",N715,0)</f>
        <v>0</v>
      </c>
      <c r="BH715" s="156">
        <f>IF(U715="sníž. přenesená",N715,0)</f>
        <v>0</v>
      </c>
      <c r="BI715" s="156">
        <f>IF(U715="nulová",N715,0)</f>
        <v>0</v>
      </c>
      <c r="BJ715" s="22" t="s">
        <v>80</v>
      </c>
      <c r="BK715" s="156">
        <f>ROUND(L715*K715,2)</f>
        <v>0</v>
      </c>
      <c r="BL715" s="22" t="s">
        <v>278</v>
      </c>
      <c r="BM715" s="22" t="s">
        <v>1451</v>
      </c>
    </row>
    <row r="716" spans="2:65" s="9" customFormat="1" ht="29.85" customHeight="1">
      <c r="B716" s="138"/>
      <c r="C716" s="139"/>
      <c r="D716" s="148" t="s">
        <v>159</v>
      </c>
      <c r="E716" s="148"/>
      <c r="F716" s="148"/>
      <c r="G716" s="148"/>
      <c r="H716" s="148"/>
      <c r="I716" s="148"/>
      <c r="J716" s="148"/>
      <c r="K716" s="148"/>
      <c r="L716" s="148"/>
      <c r="M716" s="148"/>
      <c r="N716" s="269">
        <f>BK716</f>
        <v>0</v>
      </c>
      <c r="O716" s="270"/>
      <c r="P716" s="270"/>
      <c r="Q716" s="270"/>
      <c r="R716" s="141"/>
      <c r="T716" s="142"/>
      <c r="U716" s="139"/>
      <c r="V716" s="139"/>
      <c r="W716" s="143">
        <f>SUM(W717:W734)</f>
        <v>0</v>
      </c>
      <c r="X716" s="139"/>
      <c r="Y716" s="143">
        <f>SUM(Y717:Y734)</f>
        <v>0</v>
      </c>
      <c r="Z716" s="139"/>
      <c r="AA716" s="144">
        <f>SUM(AA717:AA734)</f>
        <v>0</v>
      </c>
      <c r="AR716" s="145" t="s">
        <v>83</v>
      </c>
      <c r="AT716" s="146" t="s">
        <v>73</v>
      </c>
      <c r="AU716" s="146" t="s">
        <v>80</v>
      </c>
      <c r="AY716" s="145" t="s">
        <v>180</v>
      </c>
      <c r="BK716" s="147">
        <f>SUM(BK717:BK734)</f>
        <v>0</v>
      </c>
    </row>
    <row r="717" spans="2:65" s="1" customFormat="1" ht="25.5" customHeight="1">
      <c r="B717" s="123"/>
      <c r="C717" s="149" t="s">
        <v>1452</v>
      </c>
      <c r="D717" s="149" t="s">
        <v>181</v>
      </c>
      <c r="E717" s="150" t="s">
        <v>1453</v>
      </c>
      <c r="F717" s="239" t="s">
        <v>1454</v>
      </c>
      <c r="G717" s="239"/>
      <c r="H717" s="239"/>
      <c r="I717" s="239"/>
      <c r="J717" s="151" t="s">
        <v>206</v>
      </c>
      <c r="K717" s="152">
        <v>438.4</v>
      </c>
      <c r="L717" s="266">
        <v>0</v>
      </c>
      <c r="M717" s="266"/>
      <c r="N717" s="266">
        <f>ROUND(L717*K717,2)</f>
        <v>0</v>
      </c>
      <c r="O717" s="266"/>
      <c r="P717" s="266"/>
      <c r="Q717" s="266"/>
      <c r="R717" s="125"/>
      <c r="T717" s="153" t="s">
        <v>5</v>
      </c>
      <c r="U717" s="44" t="s">
        <v>39</v>
      </c>
      <c r="V717" s="154">
        <v>0</v>
      </c>
      <c r="W717" s="154">
        <f>V717*K717</f>
        <v>0</v>
      </c>
      <c r="X717" s="154">
        <v>0</v>
      </c>
      <c r="Y717" s="154">
        <f>X717*K717</f>
        <v>0</v>
      </c>
      <c r="Z717" s="154">
        <v>0</v>
      </c>
      <c r="AA717" s="155">
        <f>Z717*K717</f>
        <v>0</v>
      </c>
      <c r="AR717" s="22" t="s">
        <v>278</v>
      </c>
      <c r="AT717" s="22" t="s">
        <v>181</v>
      </c>
      <c r="AU717" s="22" t="s">
        <v>83</v>
      </c>
      <c r="AY717" s="22" t="s">
        <v>180</v>
      </c>
      <c r="BE717" s="156">
        <f>IF(U717="základní",N717,0)</f>
        <v>0</v>
      </c>
      <c r="BF717" s="156">
        <f>IF(U717="snížená",N717,0)</f>
        <v>0</v>
      </c>
      <c r="BG717" s="156">
        <f>IF(U717="zákl. přenesená",N717,0)</f>
        <v>0</v>
      </c>
      <c r="BH717" s="156">
        <f>IF(U717="sníž. přenesená",N717,0)</f>
        <v>0</v>
      </c>
      <c r="BI717" s="156">
        <f>IF(U717="nulová",N717,0)</f>
        <v>0</v>
      </c>
      <c r="BJ717" s="22" t="s">
        <v>80</v>
      </c>
      <c r="BK717" s="156">
        <f>ROUND(L717*K717,2)</f>
        <v>0</v>
      </c>
      <c r="BL717" s="22" t="s">
        <v>278</v>
      </c>
      <c r="BM717" s="22" t="s">
        <v>1455</v>
      </c>
    </row>
    <row r="718" spans="2:65" s="12" customFormat="1" ht="16.5" customHeight="1">
      <c r="B718" s="173"/>
      <c r="C718" s="174"/>
      <c r="D718" s="174"/>
      <c r="E718" s="175" t="s">
        <v>5</v>
      </c>
      <c r="F718" s="243" t="s">
        <v>389</v>
      </c>
      <c r="G718" s="244"/>
      <c r="H718" s="244"/>
      <c r="I718" s="244"/>
      <c r="J718" s="174"/>
      <c r="K718" s="175" t="s">
        <v>5</v>
      </c>
      <c r="L718" s="174"/>
      <c r="M718" s="174"/>
      <c r="N718" s="174"/>
      <c r="O718" s="174"/>
      <c r="P718" s="174"/>
      <c r="Q718" s="174"/>
      <c r="R718" s="176"/>
      <c r="T718" s="177"/>
      <c r="U718" s="174"/>
      <c r="V718" s="174"/>
      <c r="W718" s="174"/>
      <c r="X718" s="174"/>
      <c r="Y718" s="174"/>
      <c r="Z718" s="174"/>
      <c r="AA718" s="178"/>
      <c r="AT718" s="179" t="s">
        <v>193</v>
      </c>
      <c r="AU718" s="179" t="s">
        <v>83</v>
      </c>
      <c r="AV718" s="12" t="s">
        <v>80</v>
      </c>
      <c r="AW718" s="12" t="s">
        <v>32</v>
      </c>
      <c r="AX718" s="12" t="s">
        <v>74</v>
      </c>
      <c r="AY718" s="179" t="s">
        <v>180</v>
      </c>
    </row>
    <row r="719" spans="2:65" s="10" customFormat="1" ht="16.5" customHeight="1">
      <c r="B719" s="157"/>
      <c r="C719" s="158"/>
      <c r="D719" s="158"/>
      <c r="E719" s="159" t="s">
        <v>5</v>
      </c>
      <c r="F719" s="235" t="s">
        <v>1456</v>
      </c>
      <c r="G719" s="236"/>
      <c r="H719" s="236"/>
      <c r="I719" s="236"/>
      <c r="J719" s="158"/>
      <c r="K719" s="160">
        <v>213.6</v>
      </c>
      <c r="L719" s="158"/>
      <c r="M719" s="158"/>
      <c r="N719" s="158"/>
      <c r="O719" s="158"/>
      <c r="P719" s="158"/>
      <c r="Q719" s="158"/>
      <c r="R719" s="161"/>
      <c r="T719" s="162"/>
      <c r="U719" s="158"/>
      <c r="V719" s="158"/>
      <c r="W719" s="158"/>
      <c r="X719" s="158"/>
      <c r="Y719" s="158"/>
      <c r="Z719" s="158"/>
      <c r="AA719" s="163"/>
      <c r="AT719" s="164" t="s">
        <v>193</v>
      </c>
      <c r="AU719" s="164" t="s">
        <v>83</v>
      </c>
      <c r="AV719" s="10" t="s">
        <v>83</v>
      </c>
      <c r="AW719" s="10" t="s">
        <v>32</v>
      </c>
      <c r="AX719" s="10" t="s">
        <v>74</v>
      </c>
      <c r="AY719" s="164" t="s">
        <v>180</v>
      </c>
    </row>
    <row r="720" spans="2:65" s="12" customFormat="1" ht="16.5" customHeight="1">
      <c r="B720" s="173"/>
      <c r="C720" s="174"/>
      <c r="D720" s="174"/>
      <c r="E720" s="175" t="s">
        <v>5</v>
      </c>
      <c r="F720" s="245" t="s">
        <v>256</v>
      </c>
      <c r="G720" s="246"/>
      <c r="H720" s="246"/>
      <c r="I720" s="246"/>
      <c r="J720" s="174"/>
      <c r="K720" s="175" t="s">
        <v>5</v>
      </c>
      <c r="L720" s="174"/>
      <c r="M720" s="174"/>
      <c r="N720" s="174"/>
      <c r="O720" s="174"/>
      <c r="P720" s="174"/>
      <c r="Q720" s="174"/>
      <c r="R720" s="176"/>
      <c r="T720" s="177"/>
      <c r="U720" s="174"/>
      <c r="V720" s="174"/>
      <c r="W720" s="174"/>
      <c r="X720" s="174"/>
      <c r="Y720" s="174"/>
      <c r="Z720" s="174"/>
      <c r="AA720" s="178"/>
      <c r="AT720" s="179" t="s">
        <v>193</v>
      </c>
      <c r="AU720" s="179" t="s">
        <v>83</v>
      </c>
      <c r="AV720" s="12" t="s">
        <v>80</v>
      </c>
      <c r="AW720" s="12" t="s">
        <v>32</v>
      </c>
      <c r="AX720" s="12" t="s">
        <v>74</v>
      </c>
      <c r="AY720" s="179" t="s">
        <v>180</v>
      </c>
    </row>
    <row r="721" spans="2:65" s="10" customFormat="1" ht="16.5" customHeight="1">
      <c r="B721" s="157"/>
      <c r="C721" s="158"/>
      <c r="D721" s="158"/>
      <c r="E721" s="159" t="s">
        <v>5</v>
      </c>
      <c r="F721" s="235" t="s">
        <v>1457</v>
      </c>
      <c r="G721" s="236"/>
      <c r="H721" s="236"/>
      <c r="I721" s="236"/>
      <c r="J721" s="158"/>
      <c r="K721" s="160">
        <v>224.8</v>
      </c>
      <c r="L721" s="158"/>
      <c r="M721" s="158"/>
      <c r="N721" s="158"/>
      <c r="O721" s="158"/>
      <c r="P721" s="158"/>
      <c r="Q721" s="158"/>
      <c r="R721" s="161"/>
      <c r="T721" s="162"/>
      <c r="U721" s="158"/>
      <c r="V721" s="158"/>
      <c r="W721" s="158"/>
      <c r="X721" s="158"/>
      <c r="Y721" s="158"/>
      <c r="Z721" s="158"/>
      <c r="AA721" s="163"/>
      <c r="AT721" s="164" t="s">
        <v>193</v>
      </c>
      <c r="AU721" s="164" t="s">
        <v>83</v>
      </c>
      <c r="AV721" s="10" t="s">
        <v>83</v>
      </c>
      <c r="AW721" s="10" t="s">
        <v>32</v>
      </c>
      <c r="AX721" s="10" t="s">
        <v>74</v>
      </c>
      <c r="AY721" s="164" t="s">
        <v>180</v>
      </c>
    </row>
    <row r="722" spans="2:65" s="11" customFormat="1" ht="16.5" customHeight="1">
      <c r="B722" s="165"/>
      <c r="C722" s="166"/>
      <c r="D722" s="166"/>
      <c r="E722" s="167" t="s">
        <v>5</v>
      </c>
      <c r="F722" s="237" t="s">
        <v>214</v>
      </c>
      <c r="G722" s="238"/>
      <c r="H722" s="238"/>
      <c r="I722" s="238"/>
      <c r="J722" s="166"/>
      <c r="K722" s="168">
        <v>438.4</v>
      </c>
      <c r="L722" s="166"/>
      <c r="M722" s="166"/>
      <c r="N722" s="166"/>
      <c r="O722" s="166"/>
      <c r="P722" s="166"/>
      <c r="Q722" s="166"/>
      <c r="R722" s="169"/>
      <c r="T722" s="170"/>
      <c r="U722" s="166"/>
      <c r="V722" s="166"/>
      <c r="W722" s="166"/>
      <c r="X722" s="166"/>
      <c r="Y722" s="166"/>
      <c r="Z722" s="166"/>
      <c r="AA722" s="171"/>
      <c r="AT722" s="172" t="s">
        <v>193</v>
      </c>
      <c r="AU722" s="172" t="s">
        <v>83</v>
      </c>
      <c r="AV722" s="11" t="s">
        <v>89</v>
      </c>
      <c r="AW722" s="11" t="s">
        <v>32</v>
      </c>
      <c r="AX722" s="11" t="s">
        <v>80</v>
      </c>
      <c r="AY722" s="172" t="s">
        <v>180</v>
      </c>
    </row>
    <row r="723" spans="2:65" s="1" customFormat="1" ht="25.5" customHeight="1">
      <c r="B723" s="123"/>
      <c r="C723" s="149" t="s">
        <v>1458</v>
      </c>
      <c r="D723" s="149" t="s">
        <v>181</v>
      </c>
      <c r="E723" s="150" t="s">
        <v>1459</v>
      </c>
      <c r="F723" s="239" t="s">
        <v>1460</v>
      </c>
      <c r="G723" s="239"/>
      <c r="H723" s="239"/>
      <c r="I723" s="239"/>
      <c r="J723" s="151" t="s">
        <v>206</v>
      </c>
      <c r="K723" s="152">
        <v>224.8</v>
      </c>
      <c r="L723" s="266">
        <v>0</v>
      </c>
      <c r="M723" s="266"/>
      <c r="N723" s="266">
        <f>ROUND(L723*K723,2)</f>
        <v>0</v>
      </c>
      <c r="O723" s="266"/>
      <c r="P723" s="266"/>
      <c r="Q723" s="266"/>
      <c r="R723" s="125"/>
      <c r="T723" s="153" t="s">
        <v>5</v>
      </c>
      <c r="U723" s="44" t="s">
        <v>39</v>
      </c>
      <c r="V723" s="154">
        <v>0</v>
      </c>
      <c r="W723" s="154">
        <f>V723*K723</f>
        <v>0</v>
      </c>
      <c r="X723" s="154">
        <v>0</v>
      </c>
      <c r="Y723" s="154">
        <f>X723*K723</f>
        <v>0</v>
      </c>
      <c r="Z723" s="154">
        <v>0</v>
      </c>
      <c r="AA723" s="155">
        <f>Z723*K723</f>
        <v>0</v>
      </c>
      <c r="AR723" s="22" t="s">
        <v>278</v>
      </c>
      <c r="AT723" s="22" t="s">
        <v>181</v>
      </c>
      <c r="AU723" s="22" t="s">
        <v>83</v>
      </c>
      <c r="AY723" s="22" t="s">
        <v>180</v>
      </c>
      <c r="BE723" s="156">
        <f>IF(U723="základní",N723,0)</f>
        <v>0</v>
      </c>
      <c r="BF723" s="156">
        <f>IF(U723="snížená",N723,0)</f>
        <v>0</v>
      </c>
      <c r="BG723" s="156">
        <f>IF(U723="zákl. přenesená",N723,0)</f>
        <v>0</v>
      </c>
      <c r="BH723" s="156">
        <f>IF(U723="sníž. přenesená",N723,0)</f>
        <v>0</v>
      </c>
      <c r="BI723" s="156">
        <f>IF(U723="nulová",N723,0)</f>
        <v>0</v>
      </c>
      <c r="BJ723" s="22" t="s">
        <v>80</v>
      </c>
      <c r="BK723" s="156">
        <f>ROUND(L723*K723,2)</f>
        <v>0</v>
      </c>
      <c r="BL723" s="22" t="s">
        <v>278</v>
      </c>
      <c r="BM723" s="22" t="s">
        <v>1461</v>
      </c>
    </row>
    <row r="724" spans="2:65" s="10" customFormat="1" ht="16.5" customHeight="1">
      <c r="B724" s="157"/>
      <c r="C724" s="158"/>
      <c r="D724" s="158"/>
      <c r="E724" s="159" t="s">
        <v>5</v>
      </c>
      <c r="F724" s="240" t="s">
        <v>1457</v>
      </c>
      <c r="G724" s="241"/>
      <c r="H724" s="241"/>
      <c r="I724" s="241"/>
      <c r="J724" s="158"/>
      <c r="K724" s="160">
        <v>224.8</v>
      </c>
      <c r="L724" s="158"/>
      <c r="M724" s="158"/>
      <c r="N724" s="158"/>
      <c r="O724" s="158"/>
      <c r="P724" s="158"/>
      <c r="Q724" s="158"/>
      <c r="R724" s="161"/>
      <c r="T724" s="162"/>
      <c r="U724" s="158"/>
      <c r="V724" s="158"/>
      <c r="W724" s="158"/>
      <c r="X724" s="158"/>
      <c r="Y724" s="158"/>
      <c r="Z724" s="158"/>
      <c r="AA724" s="163"/>
      <c r="AT724" s="164" t="s">
        <v>193</v>
      </c>
      <c r="AU724" s="164" t="s">
        <v>83</v>
      </c>
      <c r="AV724" s="10" t="s">
        <v>83</v>
      </c>
      <c r="AW724" s="10" t="s">
        <v>32</v>
      </c>
      <c r="AX724" s="10" t="s">
        <v>80</v>
      </c>
      <c r="AY724" s="164" t="s">
        <v>180</v>
      </c>
    </row>
    <row r="725" spans="2:65" s="1" customFormat="1" ht="16.5" customHeight="1">
      <c r="B725" s="123"/>
      <c r="C725" s="180" t="s">
        <v>1462</v>
      </c>
      <c r="D725" s="180" t="s">
        <v>279</v>
      </c>
      <c r="E725" s="181" t="s">
        <v>1463</v>
      </c>
      <c r="F725" s="242" t="s">
        <v>1464</v>
      </c>
      <c r="G725" s="242"/>
      <c r="H725" s="242"/>
      <c r="I725" s="242"/>
      <c r="J725" s="182" t="s">
        <v>206</v>
      </c>
      <c r="K725" s="183">
        <v>247.28</v>
      </c>
      <c r="L725" s="271">
        <v>0</v>
      </c>
      <c r="M725" s="271"/>
      <c r="N725" s="271">
        <f>ROUND(L725*K725,2)</f>
        <v>0</v>
      </c>
      <c r="O725" s="266"/>
      <c r="P725" s="266"/>
      <c r="Q725" s="266"/>
      <c r="R725" s="125"/>
      <c r="T725" s="153" t="s">
        <v>5</v>
      </c>
      <c r="U725" s="44" t="s">
        <v>39</v>
      </c>
      <c r="V725" s="154">
        <v>0</v>
      </c>
      <c r="W725" s="154">
        <f>V725*K725</f>
        <v>0</v>
      </c>
      <c r="X725" s="154">
        <v>0</v>
      </c>
      <c r="Y725" s="154">
        <f>X725*K725</f>
        <v>0</v>
      </c>
      <c r="Z725" s="154">
        <v>0</v>
      </c>
      <c r="AA725" s="155">
        <f>Z725*K725</f>
        <v>0</v>
      </c>
      <c r="AR725" s="22" t="s">
        <v>353</v>
      </c>
      <c r="AT725" s="22" t="s">
        <v>279</v>
      </c>
      <c r="AU725" s="22" t="s">
        <v>83</v>
      </c>
      <c r="AY725" s="22" t="s">
        <v>180</v>
      </c>
      <c r="BE725" s="156">
        <f>IF(U725="základní",N725,0)</f>
        <v>0</v>
      </c>
      <c r="BF725" s="156">
        <f>IF(U725="snížená",N725,0)</f>
        <v>0</v>
      </c>
      <c r="BG725" s="156">
        <f>IF(U725="zákl. přenesená",N725,0)</f>
        <v>0</v>
      </c>
      <c r="BH725" s="156">
        <f>IF(U725="sníž. přenesená",N725,0)</f>
        <v>0</v>
      </c>
      <c r="BI725" s="156">
        <f>IF(U725="nulová",N725,0)</f>
        <v>0</v>
      </c>
      <c r="BJ725" s="22" t="s">
        <v>80</v>
      </c>
      <c r="BK725" s="156">
        <f>ROUND(L725*K725,2)</f>
        <v>0</v>
      </c>
      <c r="BL725" s="22" t="s">
        <v>278</v>
      </c>
      <c r="BM725" s="22" t="s">
        <v>1465</v>
      </c>
    </row>
    <row r="726" spans="2:65" s="1" customFormat="1" ht="25.5" customHeight="1">
      <c r="B726" s="123"/>
      <c r="C726" s="149" t="s">
        <v>1466</v>
      </c>
      <c r="D726" s="149" t="s">
        <v>181</v>
      </c>
      <c r="E726" s="150" t="s">
        <v>1467</v>
      </c>
      <c r="F726" s="239" t="s">
        <v>1468</v>
      </c>
      <c r="G726" s="239"/>
      <c r="H726" s="239"/>
      <c r="I726" s="239"/>
      <c r="J726" s="151" t="s">
        <v>317</v>
      </c>
      <c r="K726" s="152">
        <v>114.6</v>
      </c>
      <c r="L726" s="266">
        <v>0</v>
      </c>
      <c r="M726" s="266"/>
      <c r="N726" s="266">
        <f>ROUND(L726*K726,2)</f>
        <v>0</v>
      </c>
      <c r="O726" s="266"/>
      <c r="P726" s="266"/>
      <c r="Q726" s="266"/>
      <c r="R726" s="125"/>
      <c r="T726" s="153" t="s">
        <v>5</v>
      </c>
      <c r="U726" s="44" t="s">
        <v>39</v>
      </c>
      <c r="V726" s="154">
        <v>0</v>
      </c>
      <c r="W726" s="154">
        <f>V726*K726</f>
        <v>0</v>
      </c>
      <c r="X726" s="154">
        <v>0</v>
      </c>
      <c r="Y726" s="154">
        <f>X726*K726</f>
        <v>0</v>
      </c>
      <c r="Z726" s="154">
        <v>0</v>
      </c>
      <c r="AA726" s="155">
        <f>Z726*K726</f>
        <v>0</v>
      </c>
      <c r="AR726" s="22" t="s">
        <v>278</v>
      </c>
      <c r="AT726" s="22" t="s">
        <v>181</v>
      </c>
      <c r="AU726" s="22" t="s">
        <v>83</v>
      </c>
      <c r="AY726" s="22" t="s">
        <v>180</v>
      </c>
      <c r="BE726" s="156">
        <f>IF(U726="základní",N726,0)</f>
        <v>0</v>
      </c>
      <c r="BF726" s="156">
        <f>IF(U726="snížená",N726,0)</f>
        <v>0</v>
      </c>
      <c r="BG726" s="156">
        <f>IF(U726="zákl. přenesená",N726,0)</f>
        <v>0</v>
      </c>
      <c r="BH726" s="156">
        <f>IF(U726="sníž. přenesená",N726,0)</f>
        <v>0</v>
      </c>
      <c r="BI726" s="156">
        <f>IF(U726="nulová",N726,0)</f>
        <v>0</v>
      </c>
      <c r="BJ726" s="22" t="s">
        <v>80</v>
      </c>
      <c r="BK726" s="156">
        <f>ROUND(L726*K726,2)</f>
        <v>0</v>
      </c>
      <c r="BL726" s="22" t="s">
        <v>278</v>
      </c>
      <c r="BM726" s="22" t="s">
        <v>1469</v>
      </c>
    </row>
    <row r="727" spans="2:65" s="10" customFormat="1" ht="16.5" customHeight="1">
      <c r="B727" s="157"/>
      <c r="C727" s="158"/>
      <c r="D727" s="158"/>
      <c r="E727" s="159" t="s">
        <v>5</v>
      </c>
      <c r="F727" s="240" t="s">
        <v>1470</v>
      </c>
      <c r="G727" s="241"/>
      <c r="H727" s="241"/>
      <c r="I727" s="241"/>
      <c r="J727" s="158"/>
      <c r="K727" s="160">
        <v>44.8</v>
      </c>
      <c r="L727" s="158"/>
      <c r="M727" s="158"/>
      <c r="N727" s="158"/>
      <c r="O727" s="158"/>
      <c r="P727" s="158"/>
      <c r="Q727" s="158"/>
      <c r="R727" s="161"/>
      <c r="T727" s="162"/>
      <c r="U727" s="158"/>
      <c r="V727" s="158"/>
      <c r="W727" s="158"/>
      <c r="X727" s="158"/>
      <c r="Y727" s="158"/>
      <c r="Z727" s="158"/>
      <c r="AA727" s="163"/>
      <c r="AT727" s="164" t="s">
        <v>193</v>
      </c>
      <c r="AU727" s="164" t="s">
        <v>83</v>
      </c>
      <c r="AV727" s="10" t="s">
        <v>83</v>
      </c>
      <c r="AW727" s="10" t="s">
        <v>32</v>
      </c>
      <c r="AX727" s="10" t="s">
        <v>74</v>
      </c>
      <c r="AY727" s="164" t="s">
        <v>180</v>
      </c>
    </row>
    <row r="728" spans="2:65" s="10" customFormat="1" ht="16.5" customHeight="1">
      <c r="B728" s="157"/>
      <c r="C728" s="158"/>
      <c r="D728" s="158"/>
      <c r="E728" s="159" t="s">
        <v>5</v>
      </c>
      <c r="F728" s="235" t="s">
        <v>1471</v>
      </c>
      <c r="G728" s="236"/>
      <c r="H728" s="236"/>
      <c r="I728" s="236"/>
      <c r="J728" s="158"/>
      <c r="K728" s="160">
        <v>49</v>
      </c>
      <c r="L728" s="158"/>
      <c r="M728" s="158"/>
      <c r="N728" s="158"/>
      <c r="O728" s="158"/>
      <c r="P728" s="158"/>
      <c r="Q728" s="158"/>
      <c r="R728" s="161"/>
      <c r="T728" s="162"/>
      <c r="U728" s="158"/>
      <c r="V728" s="158"/>
      <c r="W728" s="158"/>
      <c r="X728" s="158"/>
      <c r="Y728" s="158"/>
      <c r="Z728" s="158"/>
      <c r="AA728" s="163"/>
      <c r="AT728" s="164" t="s">
        <v>193</v>
      </c>
      <c r="AU728" s="164" t="s">
        <v>83</v>
      </c>
      <c r="AV728" s="10" t="s">
        <v>83</v>
      </c>
      <c r="AW728" s="10" t="s">
        <v>32</v>
      </c>
      <c r="AX728" s="10" t="s">
        <v>74</v>
      </c>
      <c r="AY728" s="164" t="s">
        <v>180</v>
      </c>
    </row>
    <row r="729" spans="2:65" s="10" customFormat="1" ht="16.5" customHeight="1">
      <c r="B729" s="157"/>
      <c r="C729" s="158"/>
      <c r="D729" s="158"/>
      <c r="E729" s="159" t="s">
        <v>5</v>
      </c>
      <c r="F729" s="235" t="s">
        <v>1472</v>
      </c>
      <c r="G729" s="236"/>
      <c r="H729" s="236"/>
      <c r="I729" s="236"/>
      <c r="J729" s="158"/>
      <c r="K729" s="160">
        <v>16.399999999999999</v>
      </c>
      <c r="L729" s="158"/>
      <c r="M729" s="158"/>
      <c r="N729" s="158"/>
      <c r="O729" s="158"/>
      <c r="P729" s="158"/>
      <c r="Q729" s="158"/>
      <c r="R729" s="161"/>
      <c r="T729" s="162"/>
      <c r="U729" s="158"/>
      <c r="V729" s="158"/>
      <c r="W729" s="158"/>
      <c r="X729" s="158"/>
      <c r="Y729" s="158"/>
      <c r="Z729" s="158"/>
      <c r="AA729" s="163"/>
      <c r="AT729" s="164" t="s">
        <v>193</v>
      </c>
      <c r="AU729" s="164" t="s">
        <v>83</v>
      </c>
      <c r="AV729" s="10" t="s">
        <v>83</v>
      </c>
      <c r="AW729" s="10" t="s">
        <v>32</v>
      </c>
      <c r="AX729" s="10" t="s">
        <v>74</v>
      </c>
      <c r="AY729" s="164" t="s">
        <v>180</v>
      </c>
    </row>
    <row r="730" spans="2:65" s="10" customFormat="1" ht="16.5" customHeight="1">
      <c r="B730" s="157"/>
      <c r="C730" s="158"/>
      <c r="D730" s="158"/>
      <c r="E730" s="159" t="s">
        <v>5</v>
      </c>
      <c r="F730" s="235" t="s">
        <v>1473</v>
      </c>
      <c r="G730" s="236"/>
      <c r="H730" s="236"/>
      <c r="I730" s="236"/>
      <c r="J730" s="158"/>
      <c r="K730" s="160">
        <v>10.8</v>
      </c>
      <c r="L730" s="158"/>
      <c r="M730" s="158"/>
      <c r="N730" s="158"/>
      <c r="O730" s="158"/>
      <c r="P730" s="158"/>
      <c r="Q730" s="158"/>
      <c r="R730" s="161"/>
      <c r="T730" s="162"/>
      <c r="U730" s="158"/>
      <c r="V730" s="158"/>
      <c r="W730" s="158"/>
      <c r="X730" s="158"/>
      <c r="Y730" s="158"/>
      <c r="Z730" s="158"/>
      <c r="AA730" s="163"/>
      <c r="AT730" s="164" t="s">
        <v>193</v>
      </c>
      <c r="AU730" s="164" t="s">
        <v>83</v>
      </c>
      <c r="AV730" s="10" t="s">
        <v>83</v>
      </c>
      <c r="AW730" s="10" t="s">
        <v>32</v>
      </c>
      <c r="AX730" s="10" t="s">
        <v>74</v>
      </c>
      <c r="AY730" s="164" t="s">
        <v>180</v>
      </c>
    </row>
    <row r="731" spans="2:65" s="10" customFormat="1" ht="16.5" customHeight="1">
      <c r="B731" s="157"/>
      <c r="C731" s="158"/>
      <c r="D731" s="158"/>
      <c r="E731" s="159" t="s">
        <v>5</v>
      </c>
      <c r="F731" s="235" t="s">
        <v>1474</v>
      </c>
      <c r="G731" s="236"/>
      <c r="H731" s="236"/>
      <c r="I731" s="236"/>
      <c r="J731" s="158"/>
      <c r="K731" s="160">
        <v>-6.4</v>
      </c>
      <c r="L731" s="158"/>
      <c r="M731" s="158"/>
      <c r="N731" s="158"/>
      <c r="O731" s="158"/>
      <c r="P731" s="158"/>
      <c r="Q731" s="158"/>
      <c r="R731" s="161"/>
      <c r="T731" s="162"/>
      <c r="U731" s="158"/>
      <c r="V731" s="158"/>
      <c r="W731" s="158"/>
      <c r="X731" s="158"/>
      <c r="Y731" s="158"/>
      <c r="Z731" s="158"/>
      <c r="AA731" s="163"/>
      <c r="AT731" s="164" t="s">
        <v>193</v>
      </c>
      <c r="AU731" s="164" t="s">
        <v>83</v>
      </c>
      <c r="AV731" s="10" t="s">
        <v>83</v>
      </c>
      <c r="AW731" s="10" t="s">
        <v>32</v>
      </c>
      <c r="AX731" s="10" t="s">
        <v>74</v>
      </c>
      <c r="AY731" s="164" t="s">
        <v>180</v>
      </c>
    </row>
    <row r="732" spans="2:65" s="11" customFormat="1" ht="16.5" customHeight="1">
      <c r="B732" s="165"/>
      <c r="C732" s="166"/>
      <c r="D732" s="166"/>
      <c r="E732" s="167" t="s">
        <v>5</v>
      </c>
      <c r="F732" s="237" t="s">
        <v>214</v>
      </c>
      <c r="G732" s="238"/>
      <c r="H732" s="238"/>
      <c r="I732" s="238"/>
      <c r="J732" s="166"/>
      <c r="K732" s="168">
        <v>114.6</v>
      </c>
      <c r="L732" s="166"/>
      <c r="M732" s="166"/>
      <c r="N732" s="166"/>
      <c r="O732" s="166"/>
      <c r="P732" s="166"/>
      <c r="Q732" s="166"/>
      <c r="R732" s="169"/>
      <c r="T732" s="170"/>
      <c r="U732" s="166"/>
      <c r="V732" s="166"/>
      <c r="W732" s="166"/>
      <c r="X732" s="166"/>
      <c r="Y732" s="166"/>
      <c r="Z732" s="166"/>
      <c r="AA732" s="171"/>
      <c r="AT732" s="172" t="s">
        <v>193</v>
      </c>
      <c r="AU732" s="172" t="s">
        <v>83</v>
      </c>
      <c r="AV732" s="11" t="s">
        <v>89</v>
      </c>
      <c r="AW732" s="11" t="s">
        <v>32</v>
      </c>
      <c r="AX732" s="11" t="s">
        <v>80</v>
      </c>
      <c r="AY732" s="172" t="s">
        <v>180</v>
      </c>
    </row>
    <row r="733" spans="2:65" s="1" customFormat="1" ht="16.5" customHeight="1">
      <c r="B733" s="123"/>
      <c r="C733" s="180" t="s">
        <v>1475</v>
      </c>
      <c r="D733" s="180" t="s">
        <v>279</v>
      </c>
      <c r="E733" s="181" t="s">
        <v>1476</v>
      </c>
      <c r="F733" s="242" t="s">
        <v>1477</v>
      </c>
      <c r="G733" s="242"/>
      <c r="H733" s="242"/>
      <c r="I733" s="242"/>
      <c r="J733" s="182" t="s">
        <v>317</v>
      </c>
      <c r="K733" s="183">
        <v>118.038</v>
      </c>
      <c r="L733" s="271">
        <v>0</v>
      </c>
      <c r="M733" s="271"/>
      <c r="N733" s="271">
        <f>ROUND(L733*K733,2)</f>
        <v>0</v>
      </c>
      <c r="O733" s="266"/>
      <c r="P733" s="266"/>
      <c r="Q733" s="266"/>
      <c r="R733" s="125"/>
      <c r="T733" s="153" t="s">
        <v>5</v>
      </c>
      <c r="U733" s="44" t="s">
        <v>39</v>
      </c>
      <c r="V733" s="154">
        <v>0</v>
      </c>
      <c r="W733" s="154">
        <f>V733*K733</f>
        <v>0</v>
      </c>
      <c r="X733" s="154">
        <v>0</v>
      </c>
      <c r="Y733" s="154">
        <f>X733*K733</f>
        <v>0</v>
      </c>
      <c r="Z733" s="154">
        <v>0</v>
      </c>
      <c r="AA733" s="155">
        <f>Z733*K733</f>
        <v>0</v>
      </c>
      <c r="AR733" s="22" t="s">
        <v>353</v>
      </c>
      <c r="AT733" s="22" t="s">
        <v>279</v>
      </c>
      <c r="AU733" s="22" t="s">
        <v>83</v>
      </c>
      <c r="AY733" s="22" t="s">
        <v>180</v>
      </c>
      <c r="BE733" s="156">
        <f>IF(U733="základní",N733,0)</f>
        <v>0</v>
      </c>
      <c r="BF733" s="156">
        <f>IF(U733="snížená",N733,0)</f>
        <v>0</v>
      </c>
      <c r="BG733" s="156">
        <f>IF(U733="zákl. přenesená",N733,0)</f>
        <v>0</v>
      </c>
      <c r="BH733" s="156">
        <f>IF(U733="sníž. přenesená",N733,0)</f>
        <v>0</v>
      </c>
      <c r="BI733" s="156">
        <f>IF(U733="nulová",N733,0)</f>
        <v>0</v>
      </c>
      <c r="BJ733" s="22" t="s">
        <v>80</v>
      </c>
      <c r="BK733" s="156">
        <f>ROUND(L733*K733,2)</f>
        <v>0</v>
      </c>
      <c r="BL733" s="22" t="s">
        <v>278</v>
      </c>
      <c r="BM733" s="22" t="s">
        <v>1478</v>
      </c>
    </row>
    <row r="734" spans="2:65" s="1" customFormat="1" ht="25.5" customHeight="1">
      <c r="B734" s="123"/>
      <c r="C734" s="149" t="s">
        <v>1479</v>
      </c>
      <c r="D734" s="149" t="s">
        <v>181</v>
      </c>
      <c r="E734" s="150" t="s">
        <v>1480</v>
      </c>
      <c r="F734" s="239" t="s">
        <v>1481</v>
      </c>
      <c r="G734" s="239"/>
      <c r="H734" s="239"/>
      <c r="I734" s="239"/>
      <c r="J734" s="151" t="s">
        <v>862</v>
      </c>
      <c r="K734" s="152">
        <v>1885.694</v>
      </c>
      <c r="L734" s="266">
        <v>0</v>
      </c>
      <c r="M734" s="266"/>
      <c r="N734" s="266">
        <f>ROUND(L734*K734,2)</f>
        <v>0</v>
      </c>
      <c r="O734" s="266"/>
      <c r="P734" s="266"/>
      <c r="Q734" s="266"/>
      <c r="R734" s="125"/>
      <c r="T734" s="153" t="s">
        <v>5</v>
      </c>
      <c r="U734" s="44" t="s">
        <v>39</v>
      </c>
      <c r="V734" s="154">
        <v>0</v>
      </c>
      <c r="W734" s="154">
        <f>V734*K734</f>
        <v>0</v>
      </c>
      <c r="X734" s="154">
        <v>0</v>
      </c>
      <c r="Y734" s="154">
        <f>X734*K734</f>
        <v>0</v>
      </c>
      <c r="Z734" s="154">
        <v>0</v>
      </c>
      <c r="AA734" s="155">
        <f>Z734*K734</f>
        <v>0</v>
      </c>
      <c r="AR734" s="22" t="s">
        <v>278</v>
      </c>
      <c r="AT734" s="22" t="s">
        <v>181</v>
      </c>
      <c r="AU734" s="22" t="s">
        <v>83</v>
      </c>
      <c r="AY734" s="22" t="s">
        <v>180</v>
      </c>
      <c r="BE734" s="156">
        <f>IF(U734="základní",N734,0)</f>
        <v>0</v>
      </c>
      <c r="BF734" s="156">
        <f>IF(U734="snížená",N734,0)</f>
        <v>0</v>
      </c>
      <c r="BG734" s="156">
        <f>IF(U734="zákl. přenesená",N734,0)</f>
        <v>0</v>
      </c>
      <c r="BH734" s="156">
        <f>IF(U734="sníž. přenesená",N734,0)</f>
        <v>0</v>
      </c>
      <c r="BI734" s="156">
        <f>IF(U734="nulová",N734,0)</f>
        <v>0</v>
      </c>
      <c r="BJ734" s="22" t="s">
        <v>80</v>
      </c>
      <c r="BK734" s="156">
        <f>ROUND(L734*K734,2)</f>
        <v>0</v>
      </c>
      <c r="BL734" s="22" t="s">
        <v>278</v>
      </c>
      <c r="BM734" s="22" t="s">
        <v>1482</v>
      </c>
    </row>
    <row r="735" spans="2:65" s="9" customFormat="1" ht="29.85" customHeight="1">
      <c r="B735" s="138"/>
      <c r="C735" s="139"/>
      <c r="D735" s="148" t="s">
        <v>160</v>
      </c>
      <c r="E735" s="148"/>
      <c r="F735" s="148"/>
      <c r="G735" s="148"/>
      <c r="H735" s="148"/>
      <c r="I735" s="148"/>
      <c r="J735" s="148"/>
      <c r="K735" s="148"/>
      <c r="L735" s="148"/>
      <c r="M735" s="148"/>
      <c r="N735" s="269">
        <f>BK735</f>
        <v>0</v>
      </c>
      <c r="O735" s="270"/>
      <c r="P735" s="270"/>
      <c r="Q735" s="270"/>
      <c r="R735" s="141"/>
      <c r="T735" s="142"/>
      <c r="U735" s="139"/>
      <c r="V735" s="139"/>
      <c r="W735" s="143">
        <f>W736+SUM(W737:W747)</f>
        <v>0</v>
      </c>
      <c r="X735" s="139"/>
      <c r="Y735" s="143">
        <f>Y736+SUM(Y737:Y747)</f>
        <v>0</v>
      </c>
      <c r="Z735" s="139"/>
      <c r="AA735" s="144">
        <f>AA736+SUM(AA737:AA747)</f>
        <v>0</v>
      </c>
      <c r="AR735" s="145" t="s">
        <v>83</v>
      </c>
      <c r="AT735" s="146" t="s">
        <v>73</v>
      </c>
      <c r="AU735" s="146" t="s">
        <v>80</v>
      </c>
      <c r="AY735" s="145" t="s">
        <v>180</v>
      </c>
      <c r="BK735" s="147">
        <f>BK736+SUM(BK737:BK747)</f>
        <v>0</v>
      </c>
    </row>
    <row r="736" spans="2:65" s="1" customFormat="1" ht="16.5" customHeight="1">
      <c r="B736" s="123"/>
      <c r="C736" s="149" t="s">
        <v>1483</v>
      </c>
      <c r="D736" s="149" t="s">
        <v>181</v>
      </c>
      <c r="E736" s="150" t="s">
        <v>1484</v>
      </c>
      <c r="F736" s="239" t="s">
        <v>1485</v>
      </c>
      <c r="G736" s="239"/>
      <c r="H736" s="239"/>
      <c r="I736" s="239"/>
      <c r="J736" s="151" t="s">
        <v>206</v>
      </c>
      <c r="K736" s="152">
        <v>559.11</v>
      </c>
      <c r="L736" s="266">
        <v>0</v>
      </c>
      <c r="M736" s="266"/>
      <c r="N736" s="266">
        <f>ROUND(L736*K736,2)</f>
        <v>0</v>
      </c>
      <c r="O736" s="266"/>
      <c r="P736" s="266"/>
      <c r="Q736" s="266"/>
      <c r="R736" s="125"/>
      <c r="T736" s="153" t="s">
        <v>5</v>
      </c>
      <c r="U736" s="44" t="s">
        <v>39</v>
      </c>
      <c r="V736" s="154">
        <v>0</v>
      </c>
      <c r="W736" s="154">
        <f>V736*K736</f>
        <v>0</v>
      </c>
      <c r="X736" s="154">
        <v>0</v>
      </c>
      <c r="Y736" s="154">
        <f>X736*K736</f>
        <v>0</v>
      </c>
      <c r="Z736" s="154">
        <v>0</v>
      </c>
      <c r="AA736" s="155">
        <f>Z736*K736</f>
        <v>0</v>
      </c>
      <c r="AR736" s="22" t="s">
        <v>278</v>
      </c>
      <c r="AT736" s="22" t="s">
        <v>181</v>
      </c>
      <c r="AU736" s="22" t="s">
        <v>83</v>
      </c>
      <c r="AY736" s="22" t="s">
        <v>180</v>
      </c>
      <c r="BE736" s="156">
        <f>IF(U736="základní",N736,0)</f>
        <v>0</v>
      </c>
      <c r="BF736" s="156">
        <f>IF(U736="snížená",N736,0)</f>
        <v>0</v>
      </c>
      <c r="BG736" s="156">
        <f>IF(U736="zákl. přenesená",N736,0)</f>
        <v>0</v>
      </c>
      <c r="BH736" s="156">
        <f>IF(U736="sníž. přenesená",N736,0)</f>
        <v>0</v>
      </c>
      <c r="BI736" s="156">
        <f>IF(U736="nulová",N736,0)</f>
        <v>0</v>
      </c>
      <c r="BJ736" s="22" t="s">
        <v>80</v>
      </c>
      <c r="BK736" s="156">
        <f>ROUND(L736*K736,2)</f>
        <v>0</v>
      </c>
      <c r="BL736" s="22" t="s">
        <v>278</v>
      </c>
      <c r="BM736" s="22" t="s">
        <v>1486</v>
      </c>
    </row>
    <row r="737" spans="2:65" s="12" customFormat="1" ht="16.5" customHeight="1">
      <c r="B737" s="173"/>
      <c r="C737" s="174"/>
      <c r="D737" s="174"/>
      <c r="E737" s="175" t="s">
        <v>5</v>
      </c>
      <c r="F737" s="243" t="s">
        <v>389</v>
      </c>
      <c r="G737" s="244"/>
      <c r="H737" s="244"/>
      <c r="I737" s="244"/>
      <c r="J737" s="174"/>
      <c r="K737" s="175" t="s">
        <v>5</v>
      </c>
      <c r="L737" s="174"/>
      <c r="M737" s="174"/>
      <c r="N737" s="174"/>
      <c r="O737" s="174"/>
      <c r="P737" s="174"/>
      <c r="Q737" s="174"/>
      <c r="R737" s="176"/>
      <c r="T737" s="177"/>
      <c r="U737" s="174"/>
      <c r="V737" s="174"/>
      <c r="W737" s="174"/>
      <c r="X737" s="174"/>
      <c r="Y737" s="174"/>
      <c r="Z737" s="174"/>
      <c r="AA737" s="178"/>
      <c r="AT737" s="179" t="s">
        <v>193</v>
      </c>
      <c r="AU737" s="179" t="s">
        <v>83</v>
      </c>
      <c r="AV737" s="12" t="s">
        <v>80</v>
      </c>
      <c r="AW737" s="12" t="s">
        <v>32</v>
      </c>
      <c r="AX737" s="12" t="s">
        <v>74</v>
      </c>
      <c r="AY737" s="179" t="s">
        <v>180</v>
      </c>
    </row>
    <row r="738" spans="2:65" s="10" customFormat="1" ht="16.5" customHeight="1">
      <c r="B738" s="157"/>
      <c r="C738" s="158"/>
      <c r="D738" s="158"/>
      <c r="E738" s="159" t="s">
        <v>5</v>
      </c>
      <c r="F738" s="235" t="s">
        <v>1487</v>
      </c>
      <c r="G738" s="236"/>
      <c r="H738" s="236"/>
      <c r="I738" s="236"/>
      <c r="J738" s="158"/>
      <c r="K738" s="160">
        <v>222.36</v>
      </c>
      <c r="L738" s="158"/>
      <c r="M738" s="158"/>
      <c r="N738" s="158"/>
      <c r="O738" s="158"/>
      <c r="P738" s="158"/>
      <c r="Q738" s="158"/>
      <c r="R738" s="161"/>
      <c r="T738" s="162"/>
      <c r="U738" s="158"/>
      <c r="V738" s="158"/>
      <c r="W738" s="158"/>
      <c r="X738" s="158"/>
      <c r="Y738" s="158"/>
      <c r="Z738" s="158"/>
      <c r="AA738" s="163"/>
      <c r="AT738" s="164" t="s">
        <v>193</v>
      </c>
      <c r="AU738" s="164" t="s">
        <v>83</v>
      </c>
      <c r="AV738" s="10" t="s">
        <v>83</v>
      </c>
      <c r="AW738" s="10" t="s">
        <v>32</v>
      </c>
      <c r="AX738" s="10" t="s">
        <v>74</v>
      </c>
      <c r="AY738" s="164" t="s">
        <v>180</v>
      </c>
    </row>
    <row r="739" spans="2:65" s="10" customFormat="1" ht="16.5" customHeight="1">
      <c r="B739" s="157"/>
      <c r="C739" s="158"/>
      <c r="D739" s="158"/>
      <c r="E739" s="159" t="s">
        <v>5</v>
      </c>
      <c r="F739" s="235" t="s">
        <v>1488</v>
      </c>
      <c r="G739" s="236"/>
      <c r="H739" s="236"/>
      <c r="I739" s="236"/>
      <c r="J739" s="158"/>
      <c r="K739" s="160">
        <v>51.95</v>
      </c>
      <c r="L739" s="158"/>
      <c r="M739" s="158"/>
      <c r="N739" s="158"/>
      <c r="O739" s="158"/>
      <c r="P739" s="158"/>
      <c r="Q739" s="158"/>
      <c r="R739" s="161"/>
      <c r="T739" s="162"/>
      <c r="U739" s="158"/>
      <c r="V739" s="158"/>
      <c r="W739" s="158"/>
      <c r="X739" s="158"/>
      <c r="Y739" s="158"/>
      <c r="Z739" s="158"/>
      <c r="AA739" s="163"/>
      <c r="AT739" s="164" t="s">
        <v>193</v>
      </c>
      <c r="AU739" s="164" t="s">
        <v>83</v>
      </c>
      <c r="AV739" s="10" t="s">
        <v>83</v>
      </c>
      <c r="AW739" s="10" t="s">
        <v>32</v>
      </c>
      <c r="AX739" s="10" t="s">
        <v>74</v>
      </c>
      <c r="AY739" s="164" t="s">
        <v>180</v>
      </c>
    </row>
    <row r="740" spans="2:65" s="12" customFormat="1" ht="16.5" customHeight="1">
      <c r="B740" s="173"/>
      <c r="C740" s="174"/>
      <c r="D740" s="174"/>
      <c r="E740" s="175" t="s">
        <v>5</v>
      </c>
      <c r="F740" s="245" t="s">
        <v>256</v>
      </c>
      <c r="G740" s="246"/>
      <c r="H740" s="246"/>
      <c r="I740" s="246"/>
      <c r="J740" s="174"/>
      <c r="K740" s="175" t="s">
        <v>5</v>
      </c>
      <c r="L740" s="174"/>
      <c r="M740" s="174"/>
      <c r="N740" s="174"/>
      <c r="O740" s="174"/>
      <c r="P740" s="174"/>
      <c r="Q740" s="174"/>
      <c r="R740" s="176"/>
      <c r="T740" s="177"/>
      <c r="U740" s="174"/>
      <c r="V740" s="174"/>
      <c r="W740" s="174"/>
      <c r="X740" s="174"/>
      <c r="Y740" s="174"/>
      <c r="Z740" s="174"/>
      <c r="AA740" s="178"/>
      <c r="AT740" s="179" t="s">
        <v>193</v>
      </c>
      <c r="AU740" s="179" t="s">
        <v>83</v>
      </c>
      <c r="AV740" s="12" t="s">
        <v>80</v>
      </c>
      <c r="AW740" s="12" t="s">
        <v>32</v>
      </c>
      <c r="AX740" s="12" t="s">
        <v>74</v>
      </c>
      <c r="AY740" s="179" t="s">
        <v>180</v>
      </c>
    </row>
    <row r="741" spans="2:65" s="10" customFormat="1" ht="16.5" customHeight="1">
      <c r="B741" s="157"/>
      <c r="C741" s="158"/>
      <c r="D741" s="158"/>
      <c r="E741" s="159" t="s">
        <v>5</v>
      </c>
      <c r="F741" s="235" t="s">
        <v>1489</v>
      </c>
      <c r="G741" s="236"/>
      <c r="H741" s="236"/>
      <c r="I741" s="236"/>
      <c r="J741" s="158"/>
      <c r="K741" s="160">
        <v>232.8</v>
      </c>
      <c r="L741" s="158"/>
      <c r="M741" s="158"/>
      <c r="N741" s="158"/>
      <c r="O741" s="158"/>
      <c r="P741" s="158"/>
      <c r="Q741" s="158"/>
      <c r="R741" s="161"/>
      <c r="T741" s="162"/>
      <c r="U741" s="158"/>
      <c r="V741" s="158"/>
      <c r="W741" s="158"/>
      <c r="X741" s="158"/>
      <c r="Y741" s="158"/>
      <c r="Z741" s="158"/>
      <c r="AA741" s="163"/>
      <c r="AT741" s="164" t="s">
        <v>193</v>
      </c>
      <c r="AU741" s="164" t="s">
        <v>83</v>
      </c>
      <c r="AV741" s="10" t="s">
        <v>83</v>
      </c>
      <c r="AW741" s="10" t="s">
        <v>32</v>
      </c>
      <c r="AX741" s="10" t="s">
        <v>74</v>
      </c>
      <c r="AY741" s="164" t="s">
        <v>180</v>
      </c>
    </row>
    <row r="742" spans="2:65" s="10" customFormat="1" ht="16.5" customHeight="1">
      <c r="B742" s="157"/>
      <c r="C742" s="158"/>
      <c r="D742" s="158"/>
      <c r="E742" s="159" t="s">
        <v>5</v>
      </c>
      <c r="F742" s="235" t="s">
        <v>1490</v>
      </c>
      <c r="G742" s="236"/>
      <c r="H742" s="236"/>
      <c r="I742" s="236"/>
      <c r="J742" s="158"/>
      <c r="K742" s="160">
        <v>52</v>
      </c>
      <c r="L742" s="158"/>
      <c r="M742" s="158"/>
      <c r="N742" s="158"/>
      <c r="O742" s="158"/>
      <c r="P742" s="158"/>
      <c r="Q742" s="158"/>
      <c r="R742" s="161"/>
      <c r="T742" s="162"/>
      <c r="U742" s="158"/>
      <c r="V742" s="158"/>
      <c r="W742" s="158"/>
      <c r="X742" s="158"/>
      <c r="Y742" s="158"/>
      <c r="Z742" s="158"/>
      <c r="AA742" s="163"/>
      <c r="AT742" s="164" t="s">
        <v>193</v>
      </c>
      <c r="AU742" s="164" t="s">
        <v>83</v>
      </c>
      <c r="AV742" s="10" t="s">
        <v>83</v>
      </c>
      <c r="AW742" s="10" t="s">
        <v>32</v>
      </c>
      <c r="AX742" s="10" t="s">
        <v>74</v>
      </c>
      <c r="AY742" s="164" t="s">
        <v>180</v>
      </c>
    </row>
    <row r="743" spans="2:65" s="11" customFormat="1" ht="16.5" customHeight="1">
      <c r="B743" s="165"/>
      <c r="C743" s="166"/>
      <c r="D743" s="166"/>
      <c r="E743" s="167" t="s">
        <v>5</v>
      </c>
      <c r="F743" s="237" t="s">
        <v>214</v>
      </c>
      <c r="G743" s="238"/>
      <c r="H743" s="238"/>
      <c r="I743" s="238"/>
      <c r="J743" s="166"/>
      <c r="K743" s="168">
        <v>559.11</v>
      </c>
      <c r="L743" s="166"/>
      <c r="M743" s="166"/>
      <c r="N743" s="166"/>
      <c r="O743" s="166"/>
      <c r="P743" s="166"/>
      <c r="Q743" s="166"/>
      <c r="R743" s="169"/>
      <c r="T743" s="170"/>
      <c r="U743" s="166"/>
      <c r="V743" s="166"/>
      <c r="W743" s="166"/>
      <c r="X743" s="166"/>
      <c r="Y743" s="166"/>
      <c r="Z743" s="166"/>
      <c r="AA743" s="171"/>
      <c r="AT743" s="172" t="s">
        <v>193</v>
      </c>
      <c r="AU743" s="172" t="s">
        <v>83</v>
      </c>
      <c r="AV743" s="11" t="s">
        <v>89</v>
      </c>
      <c r="AW743" s="11" t="s">
        <v>32</v>
      </c>
      <c r="AX743" s="11" t="s">
        <v>80</v>
      </c>
      <c r="AY743" s="172" t="s">
        <v>180</v>
      </c>
    </row>
    <row r="744" spans="2:65" s="1" customFormat="1" ht="25.5" customHeight="1">
      <c r="B744" s="123"/>
      <c r="C744" s="149" t="s">
        <v>1491</v>
      </c>
      <c r="D744" s="149" t="s">
        <v>181</v>
      </c>
      <c r="E744" s="150" t="s">
        <v>1492</v>
      </c>
      <c r="F744" s="239" t="s">
        <v>1493</v>
      </c>
      <c r="G744" s="239"/>
      <c r="H744" s="239"/>
      <c r="I744" s="239"/>
      <c r="J744" s="151" t="s">
        <v>206</v>
      </c>
      <c r="K744" s="152">
        <v>559.11</v>
      </c>
      <c r="L744" s="266">
        <v>0</v>
      </c>
      <c r="M744" s="266"/>
      <c r="N744" s="266">
        <f>ROUND(L744*K744,2)</f>
        <v>0</v>
      </c>
      <c r="O744" s="266"/>
      <c r="P744" s="266"/>
      <c r="Q744" s="266"/>
      <c r="R744" s="125"/>
      <c r="T744" s="153" t="s">
        <v>5</v>
      </c>
      <c r="U744" s="44" t="s">
        <v>39</v>
      </c>
      <c r="V744" s="154">
        <v>0</v>
      </c>
      <c r="W744" s="154">
        <f>V744*K744</f>
        <v>0</v>
      </c>
      <c r="X744" s="154">
        <v>0</v>
      </c>
      <c r="Y744" s="154">
        <f>X744*K744</f>
        <v>0</v>
      </c>
      <c r="Z744" s="154">
        <v>0</v>
      </c>
      <c r="AA744" s="155">
        <f>Z744*K744</f>
        <v>0</v>
      </c>
      <c r="AR744" s="22" t="s">
        <v>278</v>
      </c>
      <c r="AT744" s="22" t="s">
        <v>181</v>
      </c>
      <c r="AU744" s="22" t="s">
        <v>83</v>
      </c>
      <c r="AY744" s="22" t="s">
        <v>180</v>
      </c>
      <c r="BE744" s="156">
        <f>IF(U744="základní",N744,0)</f>
        <v>0</v>
      </c>
      <c r="BF744" s="156">
        <f>IF(U744="snížená",N744,0)</f>
        <v>0</v>
      </c>
      <c r="BG744" s="156">
        <f>IF(U744="zákl. přenesená",N744,0)</f>
        <v>0</v>
      </c>
      <c r="BH744" s="156">
        <f>IF(U744="sníž. přenesená",N744,0)</f>
        <v>0</v>
      </c>
      <c r="BI744" s="156">
        <f>IF(U744="nulová",N744,0)</f>
        <v>0</v>
      </c>
      <c r="BJ744" s="22" t="s">
        <v>80</v>
      </c>
      <c r="BK744" s="156">
        <f>ROUND(L744*K744,2)</f>
        <v>0</v>
      </c>
      <c r="BL744" s="22" t="s">
        <v>278</v>
      </c>
      <c r="BM744" s="22" t="s">
        <v>1494</v>
      </c>
    </row>
    <row r="745" spans="2:65" s="1" customFormat="1" ht="25.5" customHeight="1">
      <c r="B745" s="123"/>
      <c r="C745" s="149" t="s">
        <v>1495</v>
      </c>
      <c r="D745" s="149" t="s">
        <v>181</v>
      </c>
      <c r="E745" s="150" t="s">
        <v>1496</v>
      </c>
      <c r="F745" s="239" t="s">
        <v>1497</v>
      </c>
      <c r="G745" s="239"/>
      <c r="H745" s="239"/>
      <c r="I745" s="239"/>
      <c r="J745" s="151" t="s">
        <v>862</v>
      </c>
      <c r="K745" s="152">
        <v>6612.625</v>
      </c>
      <c r="L745" s="266">
        <v>0</v>
      </c>
      <c r="M745" s="266"/>
      <c r="N745" s="266">
        <f>ROUND(L745*K745,2)</f>
        <v>0</v>
      </c>
      <c r="O745" s="266"/>
      <c r="P745" s="266"/>
      <c r="Q745" s="266"/>
      <c r="R745" s="125"/>
      <c r="T745" s="153" t="s">
        <v>5</v>
      </c>
      <c r="U745" s="44" t="s">
        <v>39</v>
      </c>
      <c r="V745" s="154">
        <v>0</v>
      </c>
      <c r="W745" s="154">
        <f>V745*K745</f>
        <v>0</v>
      </c>
      <c r="X745" s="154">
        <v>0</v>
      </c>
      <c r="Y745" s="154">
        <f>X745*K745</f>
        <v>0</v>
      </c>
      <c r="Z745" s="154">
        <v>0</v>
      </c>
      <c r="AA745" s="155">
        <f>Z745*K745</f>
        <v>0</v>
      </c>
      <c r="AR745" s="22" t="s">
        <v>278</v>
      </c>
      <c r="AT745" s="22" t="s">
        <v>181</v>
      </c>
      <c r="AU745" s="22" t="s">
        <v>83</v>
      </c>
      <c r="AY745" s="22" t="s">
        <v>180</v>
      </c>
      <c r="BE745" s="156">
        <f>IF(U745="základní",N745,0)</f>
        <v>0</v>
      </c>
      <c r="BF745" s="156">
        <f>IF(U745="snížená",N745,0)</f>
        <v>0</v>
      </c>
      <c r="BG745" s="156">
        <f>IF(U745="zákl. přenesená",N745,0)</f>
        <v>0</v>
      </c>
      <c r="BH745" s="156">
        <f>IF(U745="sníž. přenesená",N745,0)</f>
        <v>0</v>
      </c>
      <c r="BI745" s="156">
        <f>IF(U745="nulová",N745,0)</f>
        <v>0</v>
      </c>
      <c r="BJ745" s="22" t="s">
        <v>80</v>
      </c>
      <c r="BK745" s="156">
        <f>ROUND(L745*K745,2)</f>
        <v>0</v>
      </c>
      <c r="BL745" s="22" t="s">
        <v>278</v>
      </c>
      <c r="BM745" s="22" t="s">
        <v>1498</v>
      </c>
    </row>
    <row r="746" spans="2:65" s="1" customFormat="1" ht="25.5" customHeight="1">
      <c r="B746" s="123"/>
      <c r="C746" s="149" t="s">
        <v>1499</v>
      </c>
      <c r="D746" s="149" t="s">
        <v>181</v>
      </c>
      <c r="E746" s="150" t="s">
        <v>1500</v>
      </c>
      <c r="F746" s="239" t="s">
        <v>1501</v>
      </c>
      <c r="G746" s="239"/>
      <c r="H746" s="239"/>
      <c r="I746" s="239"/>
      <c r="J746" s="151" t="s">
        <v>862</v>
      </c>
      <c r="K746" s="152">
        <v>6612.625</v>
      </c>
      <c r="L746" s="266">
        <v>0</v>
      </c>
      <c r="M746" s="266"/>
      <c r="N746" s="266">
        <f>ROUND(L746*K746,2)</f>
        <v>0</v>
      </c>
      <c r="O746" s="266"/>
      <c r="P746" s="266"/>
      <c r="Q746" s="266"/>
      <c r="R746" s="125"/>
      <c r="T746" s="153" t="s">
        <v>5</v>
      </c>
      <c r="U746" s="44" t="s">
        <v>39</v>
      </c>
      <c r="V746" s="154">
        <v>0</v>
      </c>
      <c r="W746" s="154">
        <f>V746*K746</f>
        <v>0</v>
      </c>
      <c r="X746" s="154">
        <v>0</v>
      </c>
      <c r="Y746" s="154">
        <f>X746*K746</f>
        <v>0</v>
      </c>
      <c r="Z746" s="154">
        <v>0</v>
      </c>
      <c r="AA746" s="155">
        <f>Z746*K746</f>
        <v>0</v>
      </c>
      <c r="AR746" s="22" t="s">
        <v>278</v>
      </c>
      <c r="AT746" s="22" t="s">
        <v>181</v>
      </c>
      <c r="AU746" s="22" t="s">
        <v>83</v>
      </c>
      <c r="AY746" s="22" t="s">
        <v>180</v>
      </c>
      <c r="BE746" s="156">
        <f>IF(U746="základní",N746,0)</f>
        <v>0</v>
      </c>
      <c r="BF746" s="156">
        <f>IF(U746="snížená",N746,0)</f>
        <v>0</v>
      </c>
      <c r="BG746" s="156">
        <f>IF(U746="zákl. přenesená",N746,0)</f>
        <v>0</v>
      </c>
      <c r="BH746" s="156">
        <f>IF(U746="sníž. přenesená",N746,0)</f>
        <v>0</v>
      </c>
      <c r="BI746" s="156">
        <f>IF(U746="nulová",N746,0)</f>
        <v>0</v>
      </c>
      <c r="BJ746" s="22" t="s">
        <v>80</v>
      </c>
      <c r="BK746" s="156">
        <f>ROUND(L746*K746,2)</f>
        <v>0</v>
      </c>
      <c r="BL746" s="22" t="s">
        <v>278</v>
      </c>
      <c r="BM746" s="22" t="s">
        <v>1502</v>
      </c>
    </row>
    <row r="747" spans="2:65" s="9" customFormat="1" ht="22.35" customHeight="1">
      <c r="B747" s="138"/>
      <c r="C747" s="139"/>
      <c r="D747" s="148" t="s">
        <v>161</v>
      </c>
      <c r="E747" s="148"/>
      <c r="F747" s="148"/>
      <c r="G747" s="148"/>
      <c r="H747" s="148"/>
      <c r="I747" s="148"/>
      <c r="J747" s="148"/>
      <c r="K747" s="148"/>
      <c r="L747" s="148"/>
      <c r="M747" s="148"/>
      <c r="N747" s="269">
        <f>BK747</f>
        <v>0</v>
      </c>
      <c r="O747" s="270"/>
      <c r="P747" s="270"/>
      <c r="Q747" s="270"/>
      <c r="R747" s="141"/>
      <c r="T747" s="142"/>
      <c r="U747" s="139"/>
      <c r="V747" s="139"/>
      <c r="W747" s="143">
        <f>W748+SUM(W749:W759)</f>
        <v>0</v>
      </c>
      <c r="X747" s="139"/>
      <c r="Y747" s="143">
        <f>Y748+SUM(Y749:Y759)</f>
        <v>0</v>
      </c>
      <c r="Z747" s="139"/>
      <c r="AA747" s="144">
        <f>AA748+SUM(AA749:AA759)</f>
        <v>0</v>
      </c>
      <c r="AR747" s="145" t="s">
        <v>83</v>
      </c>
      <c r="AT747" s="146" t="s">
        <v>73</v>
      </c>
      <c r="AU747" s="146" t="s">
        <v>83</v>
      </c>
      <c r="AY747" s="145" t="s">
        <v>180</v>
      </c>
      <c r="BK747" s="147">
        <f>BK748+SUM(BK749:BK759)</f>
        <v>0</v>
      </c>
    </row>
    <row r="748" spans="2:65" s="1" customFormat="1" ht="38.25" customHeight="1">
      <c r="B748" s="123"/>
      <c r="C748" s="149" t="s">
        <v>1503</v>
      </c>
      <c r="D748" s="149" t="s">
        <v>181</v>
      </c>
      <c r="E748" s="150" t="s">
        <v>1504</v>
      </c>
      <c r="F748" s="239" t="s">
        <v>1505</v>
      </c>
      <c r="G748" s="239"/>
      <c r="H748" s="239"/>
      <c r="I748" s="239"/>
      <c r="J748" s="151" t="s">
        <v>206</v>
      </c>
      <c r="K748" s="152">
        <v>22.6</v>
      </c>
      <c r="L748" s="266">
        <v>0</v>
      </c>
      <c r="M748" s="266"/>
      <c r="N748" s="266">
        <f>ROUND(L748*K748,2)</f>
        <v>0</v>
      </c>
      <c r="O748" s="266"/>
      <c r="P748" s="266"/>
      <c r="Q748" s="266"/>
      <c r="R748" s="125"/>
      <c r="T748" s="153" t="s">
        <v>5</v>
      </c>
      <c r="U748" s="44" t="s">
        <v>39</v>
      </c>
      <c r="V748" s="154">
        <v>0</v>
      </c>
      <c r="W748" s="154">
        <f>V748*K748</f>
        <v>0</v>
      </c>
      <c r="X748" s="154">
        <v>0</v>
      </c>
      <c r="Y748" s="154">
        <f>X748*K748</f>
        <v>0</v>
      </c>
      <c r="Z748" s="154">
        <v>0</v>
      </c>
      <c r="AA748" s="155">
        <f>Z748*K748</f>
        <v>0</v>
      </c>
      <c r="AR748" s="22" t="s">
        <v>278</v>
      </c>
      <c r="AT748" s="22" t="s">
        <v>181</v>
      </c>
      <c r="AU748" s="22" t="s">
        <v>86</v>
      </c>
      <c r="AY748" s="22" t="s">
        <v>180</v>
      </c>
      <c r="BE748" s="156">
        <f>IF(U748="základní",N748,0)</f>
        <v>0</v>
      </c>
      <c r="BF748" s="156">
        <f>IF(U748="snížená",N748,0)</f>
        <v>0</v>
      </c>
      <c r="BG748" s="156">
        <f>IF(U748="zákl. přenesená",N748,0)</f>
        <v>0</v>
      </c>
      <c r="BH748" s="156">
        <f>IF(U748="sníž. přenesená",N748,0)</f>
        <v>0</v>
      </c>
      <c r="BI748" s="156">
        <f>IF(U748="nulová",N748,0)</f>
        <v>0</v>
      </c>
      <c r="BJ748" s="22" t="s">
        <v>80</v>
      </c>
      <c r="BK748" s="156">
        <f>ROUND(L748*K748,2)</f>
        <v>0</v>
      </c>
      <c r="BL748" s="22" t="s">
        <v>278</v>
      </c>
      <c r="BM748" s="22" t="s">
        <v>1506</v>
      </c>
    </row>
    <row r="749" spans="2:65" s="1" customFormat="1" ht="25.5" customHeight="1">
      <c r="B749" s="123"/>
      <c r="C749" s="149" t="s">
        <v>1507</v>
      </c>
      <c r="D749" s="149" t="s">
        <v>181</v>
      </c>
      <c r="E749" s="150" t="s">
        <v>1508</v>
      </c>
      <c r="F749" s="239" t="s">
        <v>1509</v>
      </c>
      <c r="G749" s="239"/>
      <c r="H749" s="239"/>
      <c r="I749" s="239"/>
      <c r="J749" s="151" t="s">
        <v>206</v>
      </c>
      <c r="K749" s="152">
        <v>22.6</v>
      </c>
      <c r="L749" s="266">
        <v>0</v>
      </c>
      <c r="M749" s="266"/>
      <c r="N749" s="266">
        <f>ROUND(L749*K749,2)</f>
        <v>0</v>
      </c>
      <c r="O749" s="266"/>
      <c r="P749" s="266"/>
      <c r="Q749" s="266"/>
      <c r="R749" s="125"/>
      <c r="T749" s="153" t="s">
        <v>5</v>
      </c>
      <c r="U749" s="44" t="s">
        <v>39</v>
      </c>
      <c r="V749" s="154">
        <v>0</v>
      </c>
      <c r="W749" s="154">
        <f>V749*K749</f>
        <v>0</v>
      </c>
      <c r="X749" s="154">
        <v>0</v>
      </c>
      <c r="Y749" s="154">
        <f>X749*K749</f>
        <v>0</v>
      </c>
      <c r="Z749" s="154">
        <v>0</v>
      </c>
      <c r="AA749" s="155">
        <f>Z749*K749</f>
        <v>0</v>
      </c>
      <c r="AR749" s="22" t="s">
        <v>278</v>
      </c>
      <c r="AT749" s="22" t="s">
        <v>181</v>
      </c>
      <c r="AU749" s="22" t="s">
        <v>86</v>
      </c>
      <c r="AY749" s="22" t="s">
        <v>180</v>
      </c>
      <c r="BE749" s="156">
        <f>IF(U749="základní",N749,0)</f>
        <v>0</v>
      </c>
      <c r="BF749" s="156">
        <f>IF(U749="snížená",N749,0)</f>
        <v>0</v>
      </c>
      <c r="BG749" s="156">
        <f>IF(U749="zákl. přenesená",N749,0)</f>
        <v>0</v>
      </c>
      <c r="BH749" s="156">
        <f>IF(U749="sníž. přenesená",N749,0)</f>
        <v>0</v>
      </c>
      <c r="BI749" s="156">
        <f>IF(U749="nulová",N749,0)</f>
        <v>0</v>
      </c>
      <c r="BJ749" s="22" t="s">
        <v>80</v>
      </c>
      <c r="BK749" s="156">
        <f>ROUND(L749*K749,2)</f>
        <v>0</v>
      </c>
      <c r="BL749" s="22" t="s">
        <v>278</v>
      </c>
      <c r="BM749" s="22" t="s">
        <v>1510</v>
      </c>
    </row>
    <row r="750" spans="2:65" s="1" customFormat="1" ht="25.5" customHeight="1">
      <c r="B750" s="123"/>
      <c r="C750" s="149" t="s">
        <v>1511</v>
      </c>
      <c r="D750" s="149" t="s">
        <v>181</v>
      </c>
      <c r="E750" s="150" t="s">
        <v>1512</v>
      </c>
      <c r="F750" s="239" t="s">
        <v>1513</v>
      </c>
      <c r="G750" s="239"/>
      <c r="H750" s="239"/>
      <c r="I750" s="239"/>
      <c r="J750" s="151" t="s">
        <v>206</v>
      </c>
      <c r="K750" s="152">
        <v>22.6</v>
      </c>
      <c r="L750" s="266">
        <v>0</v>
      </c>
      <c r="M750" s="266"/>
      <c r="N750" s="266">
        <f>ROUND(L750*K750,2)</f>
        <v>0</v>
      </c>
      <c r="O750" s="266"/>
      <c r="P750" s="266"/>
      <c r="Q750" s="266"/>
      <c r="R750" s="125"/>
      <c r="T750" s="153" t="s">
        <v>5</v>
      </c>
      <c r="U750" s="44" t="s">
        <v>39</v>
      </c>
      <c r="V750" s="154">
        <v>0</v>
      </c>
      <c r="W750" s="154">
        <f>V750*K750</f>
        <v>0</v>
      </c>
      <c r="X750" s="154">
        <v>0</v>
      </c>
      <c r="Y750" s="154">
        <f>X750*K750</f>
        <v>0</v>
      </c>
      <c r="Z750" s="154">
        <v>0</v>
      </c>
      <c r="AA750" s="155">
        <f>Z750*K750</f>
        <v>0</v>
      </c>
      <c r="AR750" s="22" t="s">
        <v>278</v>
      </c>
      <c r="AT750" s="22" t="s">
        <v>181</v>
      </c>
      <c r="AU750" s="22" t="s">
        <v>86</v>
      </c>
      <c r="AY750" s="22" t="s">
        <v>180</v>
      </c>
      <c r="BE750" s="156">
        <f>IF(U750="základní",N750,0)</f>
        <v>0</v>
      </c>
      <c r="BF750" s="156">
        <f>IF(U750="snížená",N750,0)</f>
        <v>0</v>
      </c>
      <c r="BG750" s="156">
        <f>IF(U750="zákl. přenesená",N750,0)</f>
        <v>0</v>
      </c>
      <c r="BH750" s="156">
        <f>IF(U750="sníž. přenesená",N750,0)</f>
        <v>0</v>
      </c>
      <c r="BI750" s="156">
        <f>IF(U750="nulová",N750,0)</f>
        <v>0</v>
      </c>
      <c r="BJ750" s="22" t="s">
        <v>80</v>
      </c>
      <c r="BK750" s="156">
        <f>ROUND(L750*K750,2)</f>
        <v>0</v>
      </c>
      <c r="BL750" s="22" t="s">
        <v>278</v>
      </c>
      <c r="BM750" s="22" t="s">
        <v>1514</v>
      </c>
    </row>
    <row r="751" spans="2:65" s="1" customFormat="1" ht="25.5" customHeight="1">
      <c r="B751" s="123"/>
      <c r="C751" s="149" t="s">
        <v>1515</v>
      </c>
      <c r="D751" s="149" t="s">
        <v>181</v>
      </c>
      <c r="E751" s="150" t="s">
        <v>1516</v>
      </c>
      <c r="F751" s="239" t="s">
        <v>1517</v>
      </c>
      <c r="G751" s="239"/>
      <c r="H751" s="239"/>
      <c r="I751" s="239"/>
      <c r="J751" s="151" t="s">
        <v>206</v>
      </c>
      <c r="K751" s="152">
        <v>22.6</v>
      </c>
      <c r="L751" s="266">
        <v>0</v>
      </c>
      <c r="M751" s="266"/>
      <c r="N751" s="266">
        <f>ROUND(L751*K751,2)</f>
        <v>0</v>
      </c>
      <c r="O751" s="266"/>
      <c r="P751" s="266"/>
      <c r="Q751" s="266"/>
      <c r="R751" s="125"/>
      <c r="T751" s="153" t="s">
        <v>5</v>
      </c>
      <c r="U751" s="44" t="s">
        <v>39</v>
      </c>
      <c r="V751" s="154">
        <v>0</v>
      </c>
      <c r="W751" s="154">
        <f>V751*K751</f>
        <v>0</v>
      </c>
      <c r="X751" s="154">
        <v>0</v>
      </c>
      <c r="Y751" s="154">
        <f>X751*K751</f>
        <v>0</v>
      </c>
      <c r="Z751" s="154">
        <v>0</v>
      </c>
      <c r="AA751" s="155">
        <f>Z751*K751</f>
        <v>0</v>
      </c>
      <c r="AR751" s="22" t="s">
        <v>278</v>
      </c>
      <c r="AT751" s="22" t="s">
        <v>181</v>
      </c>
      <c r="AU751" s="22" t="s">
        <v>86</v>
      </c>
      <c r="AY751" s="22" t="s">
        <v>180</v>
      </c>
      <c r="BE751" s="156">
        <f>IF(U751="základní",N751,0)</f>
        <v>0</v>
      </c>
      <c r="BF751" s="156">
        <f>IF(U751="snížená",N751,0)</f>
        <v>0</v>
      </c>
      <c r="BG751" s="156">
        <f>IF(U751="zákl. přenesená",N751,0)</f>
        <v>0</v>
      </c>
      <c r="BH751" s="156">
        <f>IF(U751="sníž. přenesená",N751,0)</f>
        <v>0</v>
      </c>
      <c r="BI751" s="156">
        <f>IF(U751="nulová",N751,0)</f>
        <v>0</v>
      </c>
      <c r="BJ751" s="22" t="s">
        <v>80</v>
      </c>
      <c r="BK751" s="156">
        <f>ROUND(L751*K751,2)</f>
        <v>0</v>
      </c>
      <c r="BL751" s="22" t="s">
        <v>278</v>
      </c>
      <c r="BM751" s="22" t="s">
        <v>1518</v>
      </c>
    </row>
    <row r="752" spans="2:65" s="1" customFormat="1" ht="25.5" customHeight="1">
      <c r="B752" s="123"/>
      <c r="C752" s="149" t="s">
        <v>1519</v>
      </c>
      <c r="D752" s="149" t="s">
        <v>181</v>
      </c>
      <c r="E752" s="150" t="s">
        <v>1520</v>
      </c>
      <c r="F752" s="239" t="s">
        <v>1521</v>
      </c>
      <c r="G752" s="239"/>
      <c r="H752" s="239"/>
      <c r="I752" s="239"/>
      <c r="J752" s="151" t="s">
        <v>317</v>
      </c>
      <c r="K752" s="152">
        <v>26</v>
      </c>
      <c r="L752" s="266">
        <v>0</v>
      </c>
      <c r="M752" s="266"/>
      <c r="N752" s="266">
        <f>ROUND(L752*K752,2)</f>
        <v>0</v>
      </c>
      <c r="O752" s="266"/>
      <c r="P752" s="266"/>
      <c r="Q752" s="266"/>
      <c r="R752" s="125"/>
      <c r="T752" s="153" t="s">
        <v>5</v>
      </c>
      <c r="U752" s="44" t="s">
        <v>39</v>
      </c>
      <c r="V752" s="154">
        <v>0</v>
      </c>
      <c r="W752" s="154">
        <f>V752*K752</f>
        <v>0</v>
      </c>
      <c r="X752" s="154">
        <v>0</v>
      </c>
      <c r="Y752" s="154">
        <f>X752*K752</f>
        <v>0</v>
      </c>
      <c r="Z752" s="154">
        <v>0</v>
      </c>
      <c r="AA752" s="155">
        <f>Z752*K752</f>
        <v>0</v>
      </c>
      <c r="AR752" s="22" t="s">
        <v>278</v>
      </c>
      <c r="AT752" s="22" t="s">
        <v>181</v>
      </c>
      <c r="AU752" s="22" t="s">
        <v>86</v>
      </c>
      <c r="AY752" s="22" t="s">
        <v>180</v>
      </c>
      <c r="BE752" s="156">
        <f>IF(U752="základní",N752,0)</f>
        <v>0</v>
      </c>
      <c r="BF752" s="156">
        <f>IF(U752="snížená",N752,0)</f>
        <v>0</v>
      </c>
      <c r="BG752" s="156">
        <f>IF(U752="zákl. přenesená",N752,0)</f>
        <v>0</v>
      </c>
      <c r="BH752" s="156">
        <f>IF(U752="sníž. přenesená",N752,0)</f>
        <v>0</v>
      </c>
      <c r="BI752" s="156">
        <f>IF(U752="nulová",N752,0)</f>
        <v>0</v>
      </c>
      <c r="BJ752" s="22" t="s">
        <v>80</v>
      </c>
      <c r="BK752" s="156">
        <f>ROUND(L752*K752,2)</f>
        <v>0</v>
      </c>
      <c r="BL752" s="22" t="s">
        <v>278</v>
      </c>
      <c r="BM752" s="22" t="s">
        <v>1522</v>
      </c>
    </row>
    <row r="753" spans="2:65" s="10" customFormat="1" ht="16.5" customHeight="1">
      <c r="B753" s="157"/>
      <c r="C753" s="158"/>
      <c r="D753" s="158"/>
      <c r="E753" s="159" t="s">
        <v>5</v>
      </c>
      <c r="F753" s="240" t="s">
        <v>1523</v>
      </c>
      <c r="G753" s="241"/>
      <c r="H753" s="241"/>
      <c r="I753" s="241"/>
      <c r="J753" s="158"/>
      <c r="K753" s="160">
        <v>6</v>
      </c>
      <c r="L753" s="158"/>
      <c r="M753" s="158"/>
      <c r="N753" s="158"/>
      <c r="O753" s="158"/>
      <c r="P753" s="158"/>
      <c r="Q753" s="158"/>
      <c r="R753" s="161"/>
      <c r="T753" s="162"/>
      <c r="U753" s="158"/>
      <c r="V753" s="158"/>
      <c r="W753" s="158"/>
      <c r="X753" s="158"/>
      <c r="Y753" s="158"/>
      <c r="Z753" s="158"/>
      <c r="AA753" s="163"/>
      <c r="AT753" s="164" t="s">
        <v>193</v>
      </c>
      <c r="AU753" s="164" t="s">
        <v>86</v>
      </c>
      <c r="AV753" s="10" t="s">
        <v>83</v>
      </c>
      <c r="AW753" s="10" t="s">
        <v>32</v>
      </c>
      <c r="AX753" s="10" t="s">
        <v>74</v>
      </c>
      <c r="AY753" s="164" t="s">
        <v>180</v>
      </c>
    </row>
    <row r="754" spans="2:65" s="10" customFormat="1" ht="16.5" customHeight="1">
      <c r="B754" s="157"/>
      <c r="C754" s="158"/>
      <c r="D754" s="158"/>
      <c r="E754" s="159" t="s">
        <v>5</v>
      </c>
      <c r="F754" s="235" t="s">
        <v>1524</v>
      </c>
      <c r="G754" s="236"/>
      <c r="H754" s="236"/>
      <c r="I754" s="236"/>
      <c r="J754" s="158"/>
      <c r="K754" s="160">
        <v>20</v>
      </c>
      <c r="L754" s="158"/>
      <c r="M754" s="158"/>
      <c r="N754" s="158"/>
      <c r="O754" s="158"/>
      <c r="P754" s="158"/>
      <c r="Q754" s="158"/>
      <c r="R754" s="161"/>
      <c r="T754" s="162"/>
      <c r="U754" s="158"/>
      <c r="V754" s="158"/>
      <c r="W754" s="158"/>
      <c r="X754" s="158"/>
      <c r="Y754" s="158"/>
      <c r="Z754" s="158"/>
      <c r="AA754" s="163"/>
      <c r="AT754" s="164" t="s">
        <v>193</v>
      </c>
      <c r="AU754" s="164" t="s">
        <v>86</v>
      </c>
      <c r="AV754" s="10" t="s">
        <v>83</v>
      </c>
      <c r="AW754" s="10" t="s">
        <v>32</v>
      </c>
      <c r="AX754" s="10" t="s">
        <v>74</v>
      </c>
      <c r="AY754" s="164" t="s">
        <v>180</v>
      </c>
    </row>
    <row r="755" spans="2:65" s="11" customFormat="1" ht="16.5" customHeight="1">
      <c r="B755" s="165"/>
      <c r="C755" s="166"/>
      <c r="D755" s="166"/>
      <c r="E755" s="167" t="s">
        <v>5</v>
      </c>
      <c r="F755" s="237" t="s">
        <v>214</v>
      </c>
      <c r="G755" s="238"/>
      <c r="H755" s="238"/>
      <c r="I755" s="238"/>
      <c r="J755" s="166"/>
      <c r="K755" s="168">
        <v>26</v>
      </c>
      <c r="L755" s="166"/>
      <c r="M755" s="166"/>
      <c r="N755" s="166"/>
      <c r="O755" s="166"/>
      <c r="P755" s="166"/>
      <c r="Q755" s="166"/>
      <c r="R755" s="169"/>
      <c r="T755" s="170"/>
      <c r="U755" s="166"/>
      <c r="V755" s="166"/>
      <c r="W755" s="166"/>
      <c r="X755" s="166"/>
      <c r="Y755" s="166"/>
      <c r="Z755" s="166"/>
      <c r="AA755" s="171"/>
      <c r="AT755" s="172" t="s">
        <v>193</v>
      </c>
      <c r="AU755" s="172" t="s">
        <v>86</v>
      </c>
      <c r="AV755" s="11" t="s">
        <v>89</v>
      </c>
      <c r="AW755" s="11" t="s">
        <v>32</v>
      </c>
      <c r="AX755" s="11" t="s">
        <v>80</v>
      </c>
      <c r="AY755" s="172" t="s">
        <v>180</v>
      </c>
    </row>
    <row r="756" spans="2:65" s="1" customFormat="1" ht="16.5" customHeight="1">
      <c r="B756" s="123"/>
      <c r="C756" s="180" t="s">
        <v>1525</v>
      </c>
      <c r="D756" s="180" t="s">
        <v>279</v>
      </c>
      <c r="E756" s="181" t="s">
        <v>1526</v>
      </c>
      <c r="F756" s="242" t="s">
        <v>1527</v>
      </c>
      <c r="G756" s="242"/>
      <c r="H756" s="242"/>
      <c r="I756" s="242"/>
      <c r="J756" s="182" t="s">
        <v>206</v>
      </c>
      <c r="K756" s="183">
        <v>23.277999999999999</v>
      </c>
      <c r="L756" s="271">
        <v>0</v>
      </c>
      <c r="M756" s="271"/>
      <c r="N756" s="271">
        <f>ROUND(L756*K756,2)</f>
        <v>0</v>
      </c>
      <c r="O756" s="266"/>
      <c r="P756" s="266"/>
      <c r="Q756" s="266"/>
      <c r="R756" s="125"/>
      <c r="T756" s="153" t="s">
        <v>5</v>
      </c>
      <c r="U756" s="44" t="s">
        <v>39</v>
      </c>
      <c r="V756" s="154">
        <v>0</v>
      </c>
      <c r="W756" s="154">
        <f>V756*K756</f>
        <v>0</v>
      </c>
      <c r="X756" s="154">
        <v>0</v>
      </c>
      <c r="Y756" s="154">
        <f>X756*K756</f>
        <v>0</v>
      </c>
      <c r="Z756" s="154">
        <v>0</v>
      </c>
      <c r="AA756" s="155">
        <f>Z756*K756</f>
        <v>0</v>
      </c>
      <c r="AR756" s="22" t="s">
        <v>353</v>
      </c>
      <c r="AT756" s="22" t="s">
        <v>279</v>
      </c>
      <c r="AU756" s="22" t="s">
        <v>86</v>
      </c>
      <c r="AY756" s="22" t="s">
        <v>180</v>
      </c>
      <c r="BE756" s="156">
        <f>IF(U756="základní",N756,0)</f>
        <v>0</v>
      </c>
      <c r="BF756" s="156">
        <f>IF(U756="snížená",N756,0)</f>
        <v>0</v>
      </c>
      <c r="BG756" s="156">
        <f>IF(U756="zákl. přenesená",N756,0)</f>
        <v>0</v>
      </c>
      <c r="BH756" s="156">
        <f>IF(U756="sníž. přenesená",N756,0)</f>
        <v>0</v>
      </c>
      <c r="BI756" s="156">
        <f>IF(U756="nulová",N756,0)</f>
        <v>0</v>
      </c>
      <c r="BJ756" s="22" t="s">
        <v>80</v>
      </c>
      <c r="BK756" s="156">
        <f>ROUND(L756*K756,2)</f>
        <v>0</v>
      </c>
      <c r="BL756" s="22" t="s">
        <v>278</v>
      </c>
      <c r="BM756" s="22" t="s">
        <v>1528</v>
      </c>
    </row>
    <row r="757" spans="2:65" s="1" customFormat="1" ht="25.5" customHeight="1">
      <c r="B757" s="123"/>
      <c r="C757" s="149" t="s">
        <v>1529</v>
      </c>
      <c r="D757" s="149" t="s">
        <v>181</v>
      </c>
      <c r="E757" s="150" t="s">
        <v>1530</v>
      </c>
      <c r="F757" s="239" t="s">
        <v>1531</v>
      </c>
      <c r="G757" s="239"/>
      <c r="H757" s="239"/>
      <c r="I757" s="239"/>
      <c r="J757" s="151" t="s">
        <v>862</v>
      </c>
      <c r="K757" s="152">
        <v>5728.1130000000003</v>
      </c>
      <c r="L757" s="266">
        <v>0</v>
      </c>
      <c r="M757" s="266"/>
      <c r="N757" s="266">
        <f>ROUND(L757*K757,2)</f>
        <v>0</v>
      </c>
      <c r="O757" s="266"/>
      <c r="P757" s="266"/>
      <c r="Q757" s="266"/>
      <c r="R757" s="125"/>
      <c r="T757" s="153" t="s">
        <v>5</v>
      </c>
      <c r="U757" s="44" t="s">
        <v>39</v>
      </c>
      <c r="V757" s="154">
        <v>0</v>
      </c>
      <c r="W757" s="154">
        <f>V757*K757</f>
        <v>0</v>
      </c>
      <c r="X757" s="154">
        <v>0</v>
      </c>
      <c r="Y757" s="154">
        <f>X757*K757</f>
        <v>0</v>
      </c>
      <c r="Z757" s="154">
        <v>0</v>
      </c>
      <c r="AA757" s="155">
        <f>Z757*K757</f>
        <v>0</v>
      </c>
      <c r="AR757" s="22" t="s">
        <v>278</v>
      </c>
      <c r="AT757" s="22" t="s">
        <v>181</v>
      </c>
      <c r="AU757" s="22" t="s">
        <v>86</v>
      </c>
      <c r="AY757" s="22" t="s">
        <v>180</v>
      </c>
      <c r="BE757" s="156">
        <f>IF(U757="základní",N757,0)</f>
        <v>0</v>
      </c>
      <c r="BF757" s="156">
        <f>IF(U757="snížená",N757,0)</f>
        <v>0</v>
      </c>
      <c r="BG757" s="156">
        <f>IF(U757="zákl. přenesená",N757,0)</f>
        <v>0</v>
      </c>
      <c r="BH757" s="156">
        <f>IF(U757="sníž. přenesená",N757,0)</f>
        <v>0</v>
      </c>
      <c r="BI757" s="156">
        <f>IF(U757="nulová",N757,0)</f>
        <v>0</v>
      </c>
      <c r="BJ757" s="22" t="s">
        <v>80</v>
      </c>
      <c r="BK757" s="156">
        <f>ROUND(L757*K757,2)</f>
        <v>0</v>
      </c>
      <c r="BL757" s="22" t="s">
        <v>278</v>
      </c>
      <c r="BM757" s="22" t="s">
        <v>1532</v>
      </c>
    </row>
    <row r="758" spans="2:65" s="1" customFormat="1" ht="25.5" customHeight="1">
      <c r="B758" s="123"/>
      <c r="C758" s="149" t="s">
        <v>1533</v>
      </c>
      <c r="D758" s="149" t="s">
        <v>181</v>
      </c>
      <c r="E758" s="150" t="s">
        <v>1534</v>
      </c>
      <c r="F758" s="239" t="s">
        <v>1535</v>
      </c>
      <c r="G758" s="239"/>
      <c r="H758" s="239"/>
      <c r="I758" s="239"/>
      <c r="J758" s="151" t="s">
        <v>862</v>
      </c>
      <c r="K758" s="152">
        <v>5728.1130000000003</v>
      </c>
      <c r="L758" s="266">
        <v>0</v>
      </c>
      <c r="M758" s="266"/>
      <c r="N758" s="266">
        <f>ROUND(L758*K758,2)</f>
        <v>0</v>
      </c>
      <c r="O758" s="266"/>
      <c r="P758" s="266"/>
      <c r="Q758" s="266"/>
      <c r="R758" s="125"/>
      <c r="T758" s="153" t="s">
        <v>5</v>
      </c>
      <c r="U758" s="44" t="s">
        <v>39</v>
      </c>
      <c r="V758" s="154">
        <v>0</v>
      </c>
      <c r="W758" s="154">
        <f>V758*K758</f>
        <v>0</v>
      </c>
      <c r="X758" s="154">
        <v>0</v>
      </c>
      <c r="Y758" s="154">
        <f>X758*K758</f>
        <v>0</v>
      </c>
      <c r="Z758" s="154">
        <v>0</v>
      </c>
      <c r="AA758" s="155">
        <f>Z758*K758</f>
        <v>0</v>
      </c>
      <c r="AR758" s="22" t="s">
        <v>278</v>
      </c>
      <c r="AT758" s="22" t="s">
        <v>181</v>
      </c>
      <c r="AU758" s="22" t="s">
        <v>86</v>
      </c>
      <c r="AY758" s="22" t="s">
        <v>180</v>
      </c>
      <c r="BE758" s="156">
        <f>IF(U758="základní",N758,0)</f>
        <v>0</v>
      </c>
      <c r="BF758" s="156">
        <f>IF(U758="snížená",N758,0)</f>
        <v>0</v>
      </c>
      <c r="BG758" s="156">
        <f>IF(U758="zákl. přenesená",N758,0)</f>
        <v>0</v>
      </c>
      <c r="BH758" s="156">
        <f>IF(U758="sníž. přenesená",N758,0)</f>
        <v>0</v>
      </c>
      <c r="BI758" s="156">
        <f>IF(U758="nulová",N758,0)</f>
        <v>0</v>
      </c>
      <c r="BJ758" s="22" t="s">
        <v>80</v>
      </c>
      <c r="BK758" s="156">
        <f>ROUND(L758*K758,2)</f>
        <v>0</v>
      </c>
      <c r="BL758" s="22" t="s">
        <v>278</v>
      </c>
      <c r="BM758" s="22" t="s">
        <v>1536</v>
      </c>
    </row>
    <row r="759" spans="2:65" s="13" customFormat="1" ht="21.6" customHeight="1">
      <c r="B759" s="184"/>
      <c r="C759" s="185"/>
      <c r="D759" s="186" t="s">
        <v>162</v>
      </c>
      <c r="E759" s="186"/>
      <c r="F759" s="186"/>
      <c r="G759" s="186"/>
      <c r="H759" s="186"/>
      <c r="I759" s="186"/>
      <c r="J759" s="186"/>
      <c r="K759" s="186"/>
      <c r="L759" s="186"/>
      <c r="M759" s="186"/>
      <c r="N759" s="272">
        <f>BK759</f>
        <v>0</v>
      </c>
      <c r="O759" s="273"/>
      <c r="P759" s="273"/>
      <c r="Q759" s="273"/>
      <c r="R759" s="187"/>
      <c r="T759" s="188"/>
      <c r="U759" s="185"/>
      <c r="V759" s="185"/>
      <c r="W759" s="189">
        <f>W760+SUM(W761:W828)</f>
        <v>0</v>
      </c>
      <c r="X759" s="185"/>
      <c r="Y759" s="189">
        <f>Y760+SUM(Y761:Y828)</f>
        <v>0</v>
      </c>
      <c r="Z759" s="185"/>
      <c r="AA759" s="190">
        <f>AA760+SUM(AA761:AA828)</f>
        <v>0</v>
      </c>
      <c r="AR759" s="191" t="s">
        <v>83</v>
      </c>
      <c r="AT759" s="192" t="s">
        <v>73</v>
      </c>
      <c r="AU759" s="192" t="s">
        <v>86</v>
      </c>
      <c r="AY759" s="191" t="s">
        <v>180</v>
      </c>
      <c r="BK759" s="193">
        <f>BK760+SUM(BK761:BK828)</f>
        <v>0</v>
      </c>
    </row>
    <row r="760" spans="2:65" s="1" customFormat="1" ht="25.5" customHeight="1">
      <c r="B760" s="123"/>
      <c r="C760" s="149" t="s">
        <v>1537</v>
      </c>
      <c r="D760" s="149" t="s">
        <v>181</v>
      </c>
      <c r="E760" s="150" t="s">
        <v>1538</v>
      </c>
      <c r="F760" s="239" t="s">
        <v>1539</v>
      </c>
      <c r="G760" s="239"/>
      <c r="H760" s="239"/>
      <c r="I760" s="239"/>
      <c r="J760" s="151" t="s">
        <v>206</v>
      </c>
      <c r="K760" s="152">
        <v>230.072</v>
      </c>
      <c r="L760" s="266">
        <v>0</v>
      </c>
      <c r="M760" s="266"/>
      <c r="N760" s="266">
        <f>ROUND(L760*K760,2)</f>
        <v>0</v>
      </c>
      <c r="O760" s="266"/>
      <c r="P760" s="266"/>
      <c r="Q760" s="266"/>
      <c r="R760" s="125"/>
      <c r="T760" s="153" t="s">
        <v>5</v>
      </c>
      <c r="U760" s="44" t="s">
        <v>39</v>
      </c>
      <c r="V760" s="154">
        <v>0</v>
      </c>
      <c r="W760" s="154">
        <f>V760*K760</f>
        <v>0</v>
      </c>
      <c r="X760" s="154">
        <v>0</v>
      </c>
      <c r="Y760" s="154">
        <f>X760*K760</f>
        <v>0</v>
      </c>
      <c r="Z760" s="154">
        <v>0</v>
      </c>
      <c r="AA760" s="155">
        <f>Z760*K760</f>
        <v>0</v>
      </c>
      <c r="AR760" s="22" t="s">
        <v>278</v>
      </c>
      <c r="AT760" s="22" t="s">
        <v>181</v>
      </c>
      <c r="AU760" s="22" t="s">
        <v>89</v>
      </c>
      <c r="AY760" s="22" t="s">
        <v>180</v>
      </c>
      <c r="BE760" s="156">
        <f>IF(U760="základní",N760,0)</f>
        <v>0</v>
      </c>
      <c r="BF760" s="156">
        <f>IF(U760="snížená",N760,0)</f>
        <v>0</v>
      </c>
      <c r="BG760" s="156">
        <f>IF(U760="zákl. přenesená",N760,0)</f>
        <v>0</v>
      </c>
      <c r="BH760" s="156">
        <f>IF(U760="sníž. přenesená",N760,0)</f>
        <v>0</v>
      </c>
      <c r="BI760" s="156">
        <f>IF(U760="nulová",N760,0)</f>
        <v>0</v>
      </c>
      <c r="BJ760" s="22" t="s">
        <v>80</v>
      </c>
      <c r="BK760" s="156">
        <f>ROUND(L760*K760,2)</f>
        <v>0</v>
      </c>
      <c r="BL760" s="22" t="s">
        <v>278</v>
      </c>
      <c r="BM760" s="22" t="s">
        <v>1540</v>
      </c>
    </row>
    <row r="761" spans="2:65" s="12" customFormat="1" ht="16.5" customHeight="1">
      <c r="B761" s="173"/>
      <c r="C761" s="174"/>
      <c r="D761" s="174"/>
      <c r="E761" s="175" t="s">
        <v>5</v>
      </c>
      <c r="F761" s="243" t="s">
        <v>1541</v>
      </c>
      <c r="G761" s="244"/>
      <c r="H761" s="244"/>
      <c r="I761" s="244"/>
      <c r="J761" s="174"/>
      <c r="K761" s="175" t="s">
        <v>5</v>
      </c>
      <c r="L761" s="174"/>
      <c r="M761" s="174"/>
      <c r="N761" s="174"/>
      <c r="O761" s="174"/>
      <c r="P761" s="174"/>
      <c r="Q761" s="174"/>
      <c r="R761" s="176"/>
      <c r="T761" s="177"/>
      <c r="U761" s="174"/>
      <c r="V761" s="174"/>
      <c r="W761" s="174"/>
      <c r="X761" s="174"/>
      <c r="Y761" s="174"/>
      <c r="Z761" s="174"/>
      <c r="AA761" s="178"/>
      <c r="AT761" s="179" t="s">
        <v>193</v>
      </c>
      <c r="AU761" s="179" t="s">
        <v>89</v>
      </c>
      <c r="AV761" s="12" t="s">
        <v>80</v>
      </c>
      <c r="AW761" s="12" t="s">
        <v>32</v>
      </c>
      <c r="AX761" s="12" t="s">
        <v>74</v>
      </c>
      <c r="AY761" s="179" t="s">
        <v>180</v>
      </c>
    </row>
    <row r="762" spans="2:65" s="10" customFormat="1" ht="16.5" customHeight="1">
      <c r="B762" s="157"/>
      <c r="C762" s="158"/>
      <c r="D762" s="158"/>
      <c r="E762" s="159" t="s">
        <v>5</v>
      </c>
      <c r="F762" s="235" t="s">
        <v>1542</v>
      </c>
      <c r="G762" s="236"/>
      <c r="H762" s="236"/>
      <c r="I762" s="236"/>
      <c r="J762" s="158"/>
      <c r="K762" s="160">
        <v>18.75</v>
      </c>
      <c r="L762" s="158"/>
      <c r="M762" s="158"/>
      <c r="N762" s="158"/>
      <c r="O762" s="158"/>
      <c r="P762" s="158"/>
      <c r="Q762" s="158"/>
      <c r="R762" s="161"/>
      <c r="T762" s="162"/>
      <c r="U762" s="158"/>
      <c r="V762" s="158"/>
      <c r="W762" s="158"/>
      <c r="X762" s="158"/>
      <c r="Y762" s="158"/>
      <c r="Z762" s="158"/>
      <c r="AA762" s="163"/>
      <c r="AT762" s="164" t="s">
        <v>193</v>
      </c>
      <c r="AU762" s="164" t="s">
        <v>89</v>
      </c>
      <c r="AV762" s="10" t="s">
        <v>83</v>
      </c>
      <c r="AW762" s="10" t="s">
        <v>32</v>
      </c>
      <c r="AX762" s="10" t="s">
        <v>74</v>
      </c>
      <c r="AY762" s="164" t="s">
        <v>180</v>
      </c>
    </row>
    <row r="763" spans="2:65" s="12" customFormat="1" ht="16.5" customHeight="1">
      <c r="B763" s="173"/>
      <c r="C763" s="174"/>
      <c r="D763" s="174"/>
      <c r="E763" s="175" t="s">
        <v>5</v>
      </c>
      <c r="F763" s="245" t="s">
        <v>1543</v>
      </c>
      <c r="G763" s="246"/>
      <c r="H763" s="246"/>
      <c r="I763" s="246"/>
      <c r="J763" s="174"/>
      <c r="K763" s="175" t="s">
        <v>5</v>
      </c>
      <c r="L763" s="174"/>
      <c r="M763" s="174"/>
      <c r="N763" s="174"/>
      <c r="O763" s="174"/>
      <c r="P763" s="174"/>
      <c r="Q763" s="174"/>
      <c r="R763" s="176"/>
      <c r="T763" s="177"/>
      <c r="U763" s="174"/>
      <c r="V763" s="174"/>
      <c r="W763" s="174"/>
      <c r="X763" s="174"/>
      <c r="Y763" s="174"/>
      <c r="Z763" s="174"/>
      <c r="AA763" s="178"/>
      <c r="AT763" s="179" t="s">
        <v>193</v>
      </c>
      <c r="AU763" s="179" t="s">
        <v>89</v>
      </c>
      <c r="AV763" s="12" t="s">
        <v>80</v>
      </c>
      <c r="AW763" s="12" t="s">
        <v>32</v>
      </c>
      <c r="AX763" s="12" t="s">
        <v>74</v>
      </c>
      <c r="AY763" s="179" t="s">
        <v>180</v>
      </c>
    </row>
    <row r="764" spans="2:65" s="10" customFormat="1" ht="16.5" customHeight="1">
      <c r="B764" s="157"/>
      <c r="C764" s="158"/>
      <c r="D764" s="158"/>
      <c r="E764" s="159" t="s">
        <v>5</v>
      </c>
      <c r="F764" s="235" t="s">
        <v>1544</v>
      </c>
      <c r="G764" s="236"/>
      <c r="H764" s="236"/>
      <c r="I764" s="236"/>
      <c r="J764" s="158"/>
      <c r="K764" s="160">
        <v>2.16</v>
      </c>
      <c r="L764" s="158"/>
      <c r="M764" s="158"/>
      <c r="N764" s="158"/>
      <c r="O764" s="158"/>
      <c r="P764" s="158"/>
      <c r="Q764" s="158"/>
      <c r="R764" s="161"/>
      <c r="T764" s="162"/>
      <c r="U764" s="158"/>
      <c r="V764" s="158"/>
      <c r="W764" s="158"/>
      <c r="X764" s="158"/>
      <c r="Y764" s="158"/>
      <c r="Z764" s="158"/>
      <c r="AA764" s="163"/>
      <c r="AT764" s="164" t="s">
        <v>193</v>
      </c>
      <c r="AU764" s="164" t="s">
        <v>89</v>
      </c>
      <c r="AV764" s="10" t="s">
        <v>83</v>
      </c>
      <c r="AW764" s="10" t="s">
        <v>32</v>
      </c>
      <c r="AX764" s="10" t="s">
        <v>74</v>
      </c>
      <c r="AY764" s="164" t="s">
        <v>180</v>
      </c>
    </row>
    <row r="765" spans="2:65" s="12" customFormat="1" ht="16.5" customHeight="1">
      <c r="B765" s="173"/>
      <c r="C765" s="174"/>
      <c r="D765" s="174"/>
      <c r="E765" s="175" t="s">
        <v>5</v>
      </c>
      <c r="F765" s="245" t="s">
        <v>1545</v>
      </c>
      <c r="G765" s="246"/>
      <c r="H765" s="246"/>
      <c r="I765" s="246"/>
      <c r="J765" s="174"/>
      <c r="K765" s="175" t="s">
        <v>5</v>
      </c>
      <c r="L765" s="174"/>
      <c r="M765" s="174"/>
      <c r="N765" s="174"/>
      <c r="O765" s="174"/>
      <c r="P765" s="174"/>
      <c r="Q765" s="174"/>
      <c r="R765" s="176"/>
      <c r="T765" s="177"/>
      <c r="U765" s="174"/>
      <c r="V765" s="174"/>
      <c r="W765" s="174"/>
      <c r="X765" s="174"/>
      <c r="Y765" s="174"/>
      <c r="Z765" s="174"/>
      <c r="AA765" s="178"/>
      <c r="AT765" s="179" t="s">
        <v>193</v>
      </c>
      <c r="AU765" s="179" t="s">
        <v>89</v>
      </c>
      <c r="AV765" s="12" t="s">
        <v>80</v>
      </c>
      <c r="AW765" s="12" t="s">
        <v>32</v>
      </c>
      <c r="AX765" s="12" t="s">
        <v>74</v>
      </c>
      <c r="AY765" s="179" t="s">
        <v>180</v>
      </c>
    </row>
    <row r="766" spans="2:65" s="10" customFormat="1" ht="16.5" customHeight="1">
      <c r="B766" s="157"/>
      <c r="C766" s="158"/>
      <c r="D766" s="158"/>
      <c r="E766" s="159" t="s">
        <v>5</v>
      </c>
      <c r="F766" s="235" t="s">
        <v>1546</v>
      </c>
      <c r="G766" s="236"/>
      <c r="H766" s="236"/>
      <c r="I766" s="236"/>
      <c r="J766" s="158"/>
      <c r="K766" s="160">
        <v>16.2</v>
      </c>
      <c r="L766" s="158"/>
      <c r="M766" s="158"/>
      <c r="N766" s="158"/>
      <c r="O766" s="158"/>
      <c r="P766" s="158"/>
      <c r="Q766" s="158"/>
      <c r="R766" s="161"/>
      <c r="T766" s="162"/>
      <c r="U766" s="158"/>
      <c r="V766" s="158"/>
      <c r="W766" s="158"/>
      <c r="X766" s="158"/>
      <c r="Y766" s="158"/>
      <c r="Z766" s="158"/>
      <c r="AA766" s="163"/>
      <c r="AT766" s="164" t="s">
        <v>193</v>
      </c>
      <c r="AU766" s="164" t="s">
        <v>89</v>
      </c>
      <c r="AV766" s="10" t="s">
        <v>83</v>
      </c>
      <c r="AW766" s="10" t="s">
        <v>32</v>
      </c>
      <c r="AX766" s="10" t="s">
        <v>74</v>
      </c>
      <c r="AY766" s="164" t="s">
        <v>180</v>
      </c>
    </row>
    <row r="767" spans="2:65" s="12" customFormat="1" ht="16.5" customHeight="1">
      <c r="B767" s="173"/>
      <c r="C767" s="174"/>
      <c r="D767" s="174"/>
      <c r="E767" s="175" t="s">
        <v>5</v>
      </c>
      <c r="F767" s="245" t="s">
        <v>1547</v>
      </c>
      <c r="G767" s="246"/>
      <c r="H767" s="246"/>
      <c r="I767" s="246"/>
      <c r="J767" s="174"/>
      <c r="K767" s="175" t="s">
        <v>5</v>
      </c>
      <c r="L767" s="174"/>
      <c r="M767" s="174"/>
      <c r="N767" s="174"/>
      <c r="O767" s="174"/>
      <c r="P767" s="174"/>
      <c r="Q767" s="174"/>
      <c r="R767" s="176"/>
      <c r="T767" s="177"/>
      <c r="U767" s="174"/>
      <c r="V767" s="174"/>
      <c r="W767" s="174"/>
      <c r="X767" s="174"/>
      <c r="Y767" s="174"/>
      <c r="Z767" s="174"/>
      <c r="AA767" s="178"/>
      <c r="AT767" s="179" t="s">
        <v>193</v>
      </c>
      <c r="AU767" s="179" t="s">
        <v>89</v>
      </c>
      <c r="AV767" s="12" t="s">
        <v>80</v>
      </c>
      <c r="AW767" s="12" t="s">
        <v>32</v>
      </c>
      <c r="AX767" s="12" t="s">
        <v>74</v>
      </c>
      <c r="AY767" s="179" t="s">
        <v>180</v>
      </c>
    </row>
    <row r="768" spans="2:65" s="10" customFormat="1" ht="16.5" customHeight="1">
      <c r="B768" s="157"/>
      <c r="C768" s="158"/>
      <c r="D768" s="158"/>
      <c r="E768" s="159" t="s">
        <v>5</v>
      </c>
      <c r="F768" s="235" t="s">
        <v>1548</v>
      </c>
      <c r="G768" s="236"/>
      <c r="H768" s="236"/>
      <c r="I768" s="236"/>
      <c r="J768" s="158"/>
      <c r="K768" s="160">
        <v>1.08</v>
      </c>
      <c r="L768" s="158"/>
      <c r="M768" s="158"/>
      <c r="N768" s="158"/>
      <c r="O768" s="158"/>
      <c r="P768" s="158"/>
      <c r="Q768" s="158"/>
      <c r="R768" s="161"/>
      <c r="T768" s="162"/>
      <c r="U768" s="158"/>
      <c r="V768" s="158"/>
      <c r="W768" s="158"/>
      <c r="X768" s="158"/>
      <c r="Y768" s="158"/>
      <c r="Z768" s="158"/>
      <c r="AA768" s="163"/>
      <c r="AT768" s="164" t="s">
        <v>193</v>
      </c>
      <c r="AU768" s="164" t="s">
        <v>89</v>
      </c>
      <c r="AV768" s="10" t="s">
        <v>83</v>
      </c>
      <c r="AW768" s="10" t="s">
        <v>32</v>
      </c>
      <c r="AX768" s="10" t="s">
        <v>74</v>
      </c>
      <c r="AY768" s="164" t="s">
        <v>180</v>
      </c>
    </row>
    <row r="769" spans="2:51" s="12" customFormat="1" ht="16.5" customHeight="1">
      <c r="B769" s="173"/>
      <c r="C769" s="174"/>
      <c r="D769" s="174"/>
      <c r="E769" s="175" t="s">
        <v>5</v>
      </c>
      <c r="F769" s="245" t="s">
        <v>1549</v>
      </c>
      <c r="G769" s="246"/>
      <c r="H769" s="246"/>
      <c r="I769" s="246"/>
      <c r="J769" s="174"/>
      <c r="K769" s="175" t="s">
        <v>5</v>
      </c>
      <c r="L769" s="174"/>
      <c r="M769" s="174"/>
      <c r="N769" s="174"/>
      <c r="O769" s="174"/>
      <c r="P769" s="174"/>
      <c r="Q769" s="174"/>
      <c r="R769" s="176"/>
      <c r="T769" s="177"/>
      <c r="U769" s="174"/>
      <c r="V769" s="174"/>
      <c r="W769" s="174"/>
      <c r="X769" s="174"/>
      <c r="Y769" s="174"/>
      <c r="Z769" s="174"/>
      <c r="AA769" s="178"/>
      <c r="AT769" s="179" t="s">
        <v>193</v>
      </c>
      <c r="AU769" s="179" t="s">
        <v>89</v>
      </c>
      <c r="AV769" s="12" t="s">
        <v>80</v>
      </c>
      <c r="AW769" s="12" t="s">
        <v>32</v>
      </c>
      <c r="AX769" s="12" t="s">
        <v>74</v>
      </c>
      <c r="AY769" s="179" t="s">
        <v>180</v>
      </c>
    </row>
    <row r="770" spans="2:51" s="10" customFormat="1" ht="16.5" customHeight="1">
      <c r="B770" s="157"/>
      <c r="C770" s="158"/>
      <c r="D770" s="158"/>
      <c r="E770" s="159" t="s">
        <v>5</v>
      </c>
      <c r="F770" s="235" t="s">
        <v>1550</v>
      </c>
      <c r="G770" s="236"/>
      <c r="H770" s="236"/>
      <c r="I770" s="236"/>
      <c r="J770" s="158"/>
      <c r="K770" s="160">
        <v>11.476000000000001</v>
      </c>
      <c r="L770" s="158"/>
      <c r="M770" s="158"/>
      <c r="N770" s="158"/>
      <c r="O770" s="158"/>
      <c r="P770" s="158"/>
      <c r="Q770" s="158"/>
      <c r="R770" s="161"/>
      <c r="T770" s="162"/>
      <c r="U770" s="158"/>
      <c r="V770" s="158"/>
      <c r="W770" s="158"/>
      <c r="X770" s="158"/>
      <c r="Y770" s="158"/>
      <c r="Z770" s="158"/>
      <c r="AA770" s="163"/>
      <c r="AT770" s="164" t="s">
        <v>193</v>
      </c>
      <c r="AU770" s="164" t="s">
        <v>89</v>
      </c>
      <c r="AV770" s="10" t="s">
        <v>83</v>
      </c>
      <c r="AW770" s="10" t="s">
        <v>32</v>
      </c>
      <c r="AX770" s="10" t="s">
        <v>74</v>
      </c>
      <c r="AY770" s="164" t="s">
        <v>180</v>
      </c>
    </row>
    <row r="771" spans="2:51" s="12" customFormat="1" ht="16.5" customHeight="1">
      <c r="B771" s="173"/>
      <c r="C771" s="174"/>
      <c r="D771" s="174"/>
      <c r="E771" s="175" t="s">
        <v>5</v>
      </c>
      <c r="F771" s="245" t="s">
        <v>1551</v>
      </c>
      <c r="G771" s="246"/>
      <c r="H771" s="246"/>
      <c r="I771" s="246"/>
      <c r="J771" s="174"/>
      <c r="K771" s="175" t="s">
        <v>5</v>
      </c>
      <c r="L771" s="174"/>
      <c r="M771" s="174"/>
      <c r="N771" s="174"/>
      <c r="O771" s="174"/>
      <c r="P771" s="174"/>
      <c r="Q771" s="174"/>
      <c r="R771" s="176"/>
      <c r="T771" s="177"/>
      <c r="U771" s="174"/>
      <c r="V771" s="174"/>
      <c r="W771" s="174"/>
      <c r="X771" s="174"/>
      <c r="Y771" s="174"/>
      <c r="Z771" s="174"/>
      <c r="AA771" s="178"/>
      <c r="AT771" s="179" t="s">
        <v>193</v>
      </c>
      <c r="AU771" s="179" t="s">
        <v>89</v>
      </c>
      <c r="AV771" s="12" t="s">
        <v>80</v>
      </c>
      <c r="AW771" s="12" t="s">
        <v>32</v>
      </c>
      <c r="AX771" s="12" t="s">
        <v>74</v>
      </c>
      <c r="AY771" s="179" t="s">
        <v>180</v>
      </c>
    </row>
    <row r="772" spans="2:51" s="10" customFormat="1" ht="16.5" customHeight="1">
      <c r="B772" s="157"/>
      <c r="C772" s="158"/>
      <c r="D772" s="158"/>
      <c r="E772" s="159" t="s">
        <v>5</v>
      </c>
      <c r="F772" s="235" t="s">
        <v>1552</v>
      </c>
      <c r="G772" s="236"/>
      <c r="H772" s="236"/>
      <c r="I772" s="236"/>
      <c r="J772" s="158"/>
      <c r="K772" s="160">
        <v>10.484</v>
      </c>
      <c r="L772" s="158"/>
      <c r="M772" s="158"/>
      <c r="N772" s="158"/>
      <c r="O772" s="158"/>
      <c r="P772" s="158"/>
      <c r="Q772" s="158"/>
      <c r="R772" s="161"/>
      <c r="T772" s="162"/>
      <c r="U772" s="158"/>
      <c r="V772" s="158"/>
      <c r="W772" s="158"/>
      <c r="X772" s="158"/>
      <c r="Y772" s="158"/>
      <c r="Z772" s="158"/>
      <c r="AA772" s="163"/>
      <c r="AT772" s="164" t="s">
        <v>193</v>
      </c>
      <c r="AU772" s="164" t="s">
        <v>89</v>
      </c>
      <c r="AV772" s="10" t="s">
        <v>83</v>
      </c>
      <c r="AW772" s="10" t="s">
        <v>32</v>
      </c>
      <c r="AX772" s="10" t="s">
        <v>74</v>
      </c>
      <c r="AY772" s="164" t="s">
        <v>180</v>
      </c>
    </row>
    <row r="773" spans="2:51" s="12" customFormat="1" ht="16.5" customHeight="1">
      <c r="B773" s="173"/>
      <c r="C773" s="174"/>
      <c r="D773" s="174"/>
      <c r="E773" s="175" t="s">
        <v>5</v>
      </c>
      <c r="F773" s="245" t="s">
        <v>229</v>
      </c>
      <c r="G773" s="246"/>
      <c r="H773" s="246"/>
      <c r="I773" s="246"/>
      <c r="J773" s="174"/>
      <c r="K773" s="175" t="s">
        <v>5</v>
      </c>
      <c r="L773" s="174"/>
      <c r="M773" s="174"/>
      <c r="N773" s="174"/>
      <c r="O773" s="174"/>
      <c r="P773" s="174"/>
      <c r="Q773" s="174"/>
      <c r="R773" s="176"/>
      <c r="T773" s="177"/>
      <c r="U773" s="174"/>
      <c r="V773" s="174"/>
      <c r="W773" s="174"/>
      <c r="X773" s="174"/>
      <c r="Y773" s="174"/>
      <c r="Z773" s="174"/>
      <c r="AA773" s="178"/>
      <c r="AT773" s="179" t="s">
        <v>193</v>
      </c>
      <c r="AU773" s="179" t="s">
        <v>89</v>
      </c>
      <c r="AV773" s="12" t="s">
        <v>80</v>
      </c>
      <c r="AW773" s="12" t="s">
        <v>32</v>
      </c>
      <c r="AX773" s="12" t="s">
        <v>74</v>
      </c>
      <c r="AY773" s="179" t="s">
        <v>180</v>
      </c>
    </row>
    <row r="774" spans="2:51" s="10" customFormat="1" ht="16.5" customHeight="1">
      <c r="B774" s="157"/>
      <c r="C774" s="158"/>
      <c r="D774" s="158"/>
      <c r="E774" s="159" t="s">
        <v>5</v>
      </c>
      <c r="F774" s="235" t="s">
        <v>1553</v>
      </c>
      <c r="G774" s="236"/>
      <c r="H774" s="236"/>
      <c r="I774" s="236"/>
      <c r="J774" s="158"/>
      <c r="K774" s="160">
        <v>17.536000000000001</v>
      </c>
      <c r="L774" s="158"/>
      <c r="M774" s="158"/>
      <c r="N774" s="158"/>
      <c r="O774" s="158"/>
      <c r="P774" s="158"/>
      <c r="Q774" s="158"/>
      <c r="R774" s="161"/>
      <c r="T774" s="162"/>
      <c r="U774" s="158"/>
      <c r="V774" s="158"/>
      <c r="W774" s="158"/>
      <c r="X774" s="158"/>
      <c r="Y774" s="158"/>
      <c r="Z774" s="158"/>
      <c r="AA774" s="163"/>
      <c r="AT774" s="164" t="s">
        <v>193</v>
      </c>
      <c r="AU774" s="164" t="s">
        <v>89</v>
      </c>
      <c r="AV774" s="10" t="s">
        <v>83</v>
      </c>
      <c r="AW774" s="10" t="s">
        <v>32</v>
      </c>
      <c r="AX774" s="10" t="s">
        <v>74</v>
      </c>
      <c r="AY774" s="164" t="s">
        <v>180</v>
      </c>
    </row>
    <row r="775" spans="2:51" s="12" customFormat="1" ht="16.5" customHeight="1">
      <c r="B775" s="173"/>
      <c r="C775" s="174"/>
      <c r="D775" s="174"/>
      <c r="E775" s="175" t="s">
        <v>5</v>
      </c>
      <c r="F775" s="245" t="s">
        <v>231</v>
      </c>
      <c r="G775" s="246"/>
      <c r="H775" s="246"/>
      <c r="I775" s="246"/>
      <c r="J775" s="174"/>
      <c r="K775" s="175" t="s">
        <v>5</v>
      </c>
      <c r="L775" s="174"/>
      <c r="M775" s="174"/>
      <c r="N775" s="174"/>
      <c r="O775" s="174"/>
      <c r="P775" s="174"/>
      <c r="Q775" s="174"/>
      <c r="R775" s="176"/>
      <c r="T775" s="177"/>
      <c r="U775" s="174"/>
      <c r="V775" s="174"/>
      <c r="W775" s="174"/>
      <c r="X775" s="174"/>
      <c r="Y775" s="174"/>
      <c r="Z775" s="174"/>
      <c r="AA775" s="178"/>
      <c r="AT775" s="179" t="s">
        <v>193</v>
      </c>
      <c r="AU775" s="179" t="s">
        <v>89</v>
      </c>
      <c r="AV775" s="12" t="s">
        <v>80</v>
      </c>
      <c r="AW775" s="12" t="s">
        <v>32</v>
      </c>
      <c r="AX775" s="12" t="s">
        <v>74</v>
      </c>
      <c r="AY775" s="179" t="s">
        <v>180</v>
      </c>
    </row>
    <row r="776" spans="2:51" s="10" customFormat="1" ht="16.5" customHeight="1">
      <c r="B776" s="157"/>
      <c r="C776" s="158"/>
      <c r="D776" s="158"/>
      <c r="E776" s="159" t="s">
        <v>5</v>
      </c>
      <c r="F776" s="235" t="s">
        <v>1554</v>
      </c>
      <c r="G776" s="236"/>
      <c r="H776" s="236"/>
      <c r="I776" s="236"/>
      <c r="J776" s="158"/>
      <c r="K776" s="160">
        <v>65.617999999999995</v>
      </c>
      <c r="L776" s="158"/>
      <c r="M776" s="158"/>
      <c r="N776" s="158"/>
      <c r="O776" s="158"/>
      <c r="P776" s="158"/>
      <c r="Q776" s="158"/>
      <c r="R776" s="161"/>
      <c r="T776" s="162"/>
      <c r="U776" s="158"/>
      <c r="V776" s="158"/>
      <c r="W776" s="158"/>
      <c r="X776" s="158"/>
      <c r="Y776" s="158"/>
      <c r="Z776" s="158"/>
      <c r="AA776" s="163"/>
      <c r="AT776" s="164" t="s">
        <v>193</v>
      </c>
      <c r="AU776" s="164" t="s">
        <v>89</v>
      </c>
      <c r="AV776" s="10" t="s">
        <v>83</v>
      </c>
      <c r="AW776" s="10" t="s">
        <v>32</v>
      </c>
      <c r="AX776" s="10" t="s">
        <v>74</v>
      </c>
      <c r="AY776" s="164" t="s">
        <v>180</v>
      </c>
    </row>
    <row r="777" spans="2:51" s="12" customFormat="1" ht="16.5" customHeight="1">
      <c r="B777" s="173"/>
      <c r="C777" s="174"/>
      <c r="D777" s="174"/>
      <c r="E777" s="175" t="s">
        <v>5</v>
      </c>
      <c r="F777" s="245" t="s">
        <v>236</v>
      </c>
      <c r="G777" s="246"/>
      <c r="H777" s="246"/>
      <c r="I777" s="246"/>
      <c r="J777" s="174"/>
      <c r="K777" s="175" t="s">
        <v>5</v>
      </c>
      <c r="L777" s="174"/>
      <c r="M777" s="174"/>
      <c r="N777" s="174"/>
      <c r="O777" s="174"/>
      <c r="P777" s="174"/>
      <c r="Q777" s="174"/>
      <c r="R777" s="176"/>
      <c r="T777" s="177"/>
      <c r="U777" s="174"/>
      <c r="V777" s="174"/>
      <c r="W777" s="174"/>
      <c r="X777" s="174"/>
      <c r="Y777" s="174"/>
      <c r="Z777" s="174"/>
      <c r="AA777" s="178"/>
      <c r="AT777" s="179" t="s">
        <v>193</v>
      </c>
      <c r="AU777" s="179" t="s">
        <v>89</v>
      </c>
      <c r="AV777" s="12" t="s">
        <v>80</v>
      </c>
      <c r="AW777" s="12" t="s">
        <v>32</v>
      </c>
      <c r="AX777" s="12" t="s">
        <v>74</v>
      </c>
      <c r="AY777" s="179" t="s">
        <v>180</v>
      </c>
    </row>
    <row r="778" spans="2:51" s="10" customFormat="1" ht="16.5" customHeight="1">
      <c r="B778" s="157"/>
      <c r="C778" s="158"/>
      <c r="D778" s="158"/>
      <c r="E778" s="159" t="s">
        <v>5</v>
      </c>
      <c r="F778" s="235" t="s">
        <v>1555</v>
      </c>
      <c r="G778" s="236"/>
      <c r="H778" s="236"/>
      <c r="I778" s="236"/>
      <c r="J778" s="158"/>
      <c r="K778" s="160">
        <v>19.722000000000001</v>
      </c>
      <c r="L778" s="158"/>
      <c r="M778" s="158"/>
      <c r="N778" s="158"/>
      <c r="O778" s="158"/>
      <c r="P778" s="158"/>
      <c r="Q778" s="158"/>
      <c r="R778" s="161"/>
      <c r="T778" s="162"/>
      <c r="U778" s="158"/>
      <c r="V778" s="158"/>
      <c r="W778" s="158"/>
      <c r="X778" s="158"/>
      <c r="Y778" s="158"/>
      <c r="Z778" s="158"/>
      <c r="AA778" s="163"/>
      <c r="AT778" s="164" t="s">
        <v>193</v>
      </c>
      <c r="AU778" s="164" t="s">
        <v>89</v>
      </c>
      <c r="AV778" s="10" t="s">
        <v>83</v>
      </c>
      <c r="AW778" s="10" t="s">
        <v>32</v>
      </c>
      <c r="AX778" s="10" t="s">
        <v>74</v>
      </c>
      <c r="AY778" s="164" t="s">
        <v>180</v>
      </c>
    </row>
    <row r="779" spans="2:51" s="12" customFormat="1" ht="16.5" customHeight="1">
      <c r="B779" s="173"/>
      <c r="C779" s="174"/>
      <c r="D779" s="174"/>
      <c r="E779" s="175" t="s">
        <v>5</v>
      </c>
      <c r="F779" s="245" t="s">
        <v>1556</v>
      </c>
      <c r="G779" s="246"/>
      <c r="H779" s="246"/>
      <c r="I779" s="246"/>
      <c r="J779" s="174"/>
      <c r="K779" s="175" t="s">
        <v>5</v>
      </c>
      <c r="L779" s="174"/>
      <c r="M779" s="174"/>
      <c r="N779" s="174"/>
      <c r="O779" s="174"/>
      <c r="P779" s="174"/>
      <c r="Q779" s="174"/>
      <c r="R779" s="176"/>
      <c r="T779" s="177"/>
      <c r="U779" s="174"/>
      <c r="V779" s="174"/>
      <c r="W779" s="174"/>
      <c r="X779" s="174"/>
      <c r="Y779" s="174"/>
      <c r="Z779" s="174"/>
      <c r="AA779" s="178"/>
      <c r="AT779" s="179" t="s">
        <v>193</v>
      </c>
      <c r="AU779" s="179" t="s">
        <v>89</v>
      </c>
      <c r="AV779" s="12" t="s">
        <v>80</v>
      </c>
      <c r="AW779" s="12" t="s">
        <v>32</v>
      </c>
      <c r="AX779" s="12" t="s">
        <v>74</v>
      </c>
      <c r="AY779" s="179" t="s">
        <v>180</v>
      </c>
    </row>
    <row r="780" spans="2:51" s="10" customFormat="1" ht="16.5" customHeight="1">
      <c r="B780" s="157"/>
      <c r="C780" s="158"/>
      <c r="D780" s="158"/>
      <c r="E780" s="159" t="s">
        <v>5</v>
      </c>
      <c r="F780" s="235" t="s">
        <v>1557</v>
      </c>
      <c r="G780" s="236"/>
      <c r="H780" s="236"/>
      <c r="I780" s="236"/>
      <c r="J780" s="158"/>
      <c r="K780" s="160">
        <v>0.316</v>
      </c>
      <c r="L780" s="158"/>
      <c r="M780" s="158"/>
      <c r="N780" s="158"/>
      <c r="O780" s="158"/>
      <c r="P780" s="158"/>
      <c r="Q780" s="158"/>
      <c r="R780" s="161"/>
      <c r="T780" s="162"/>
      <c r="U780" s="158"/>
      <c r="V780" s="158"/>
      <c r="W780" s="158"/>
      <c r="X780" s="158"/>
      <c r="Y780" s="158"/>
      <c r="Z780" s="158"/>
      <c r="AA780" s="163"/>
      <c r="AT780" s="164" t="s">
        <v>193</v>
      </c>
      <c r="AU780" s="164" t="s">
        <v>89</v>
      </c>
      <c r="AV780" s="10" t="s">
        <v>83</v>
      </c>
      <c r="AW780" s="10" t="s">
        <v>32</v>
      </c>
      <c r="AX780" s="10" t="s">
        <v>74</v>
      </c>
      <c r="AY780" s="164" t="s">
        <v>180</v>
      </c>
    </row>
    <row r="781" spans="2:51" s="12" customFormat="1" ht="16.5" customHeight="1">
      <c r="B781" s="173"/>
      <c r="C781" s="174"/>
      <c r="D781" s="174"/>
      <c r="E781" s="175" t="s">
        <v>5</v>
      </c>
      <c r="F781" s="245" t="s">
        <v>1558</v>
      </c>
      <c r="G781" s="246"/>
      <c r="H781" s="246"/>
      <c r="I781" s="246"/>
      <c r="J781" s="174"/>
      <c r="K781" s="175" t="s">
        <v>5</v>
      </c>
      <c r="L781" s="174"/>
      <c r="M781" s="174"/>
      <c r="N781" s="174"/>
      <c r="O781" s="174"/>
      <c r="P781" s="174"/>
      <c r="Q781" s="174"/>
      <c r="R781" s="176"/>
      <c r="T781" s="177"/>
      <c r="U781" s="174"/>
      <c r="V781" s="174"/>
      <c r="W781" s="174"/>
      <c r="X781" s="174"/>
      <c r="Y781" s="174"/>
      <c r="Z781" s="174"/>
      <c r="AA781" s="178"/>
      <c r="AT781" s="179" t="s">
        <v>193</v>
      </c>
      <c r="AU781" s="179" t="s">
        <v>89</v>
      </c>
      <c r="AV781" s="12" t="s">
        <v>80</v>
      </c>
      <c r="AW781" s="12" t="s">
        <v>32</v>
      </c>
      <c r="AX781" s="12" t="s">
        <v>74</v>
      </c>
      <c r="AY781" s="179" t="s">
        <v>180</v>
      </c>
    </row>
    <row r="782" spans="2:51" s="10" customFormat="1" ht="16.5" customHeight="1">
      <c r="B782" s="157"/>
      <c r="C782" s="158"/>
      <c r="D782" s="158"/>
      <c r="E782" s="159" t="s">
        <v>5</v>
      </c>
      <c r="F782" s="235" t="s">
        <v>1559</v>
      </c>
      <c r="G782" s="236"/>
      <c r="H782" s="236"/>
      <c r="I782" s="236"/>
      <c r="J782" s="158"/>
      <c r="K782" s="160">
        <v>14.15</v>
      </c>
      <c r="L782" s="158"/>
      <c r="M782" s="158"/>
      <c r="N782" s="158"/>
      <c r="O782" s="158"/>
      <c r="P782" s="158"/>
      <c r="Q782" s="158"/>
      <c r="R782" s="161"/>
      <c r="T782" s="162"/>
      <c r="U782" s="158"/>
      <c r="V782" s="158"/>
      <c r="W782" s="158"/>
      <c r="X782" s="158"/>
      <c r="Y782" s="158"/>
      <c r="Z782" s="158"/>
      <c r="AA782" s="163"/>
      <c r="AT782" s="164" t="s">
        <v>193</v>
      </c>
      <c r="AU782" s="164" t="s">
        <v>89</v>
      </c>
      <c r="AV782" s="10" t="s">
        <v>83</v>
      </c>
      <c r="AW782" s="10" t="s">
        <v>32</v>
      </c>
      <c r="AX782" s="10" t="s">
        <v>74</v>
      </c>
      <c r="AY782" s="164" t="s">
        <v>180</v>
      </c>
    </row>
    <row r="783" spans="2:51" s="12" customFormat="1" ht="16.5" customHeight="1">
      <c r="B783" s="173"/>
      <c r="C783" s="174"/>
      <c r="D783" s="174"/>
      <c r="E783" s="175" t="s">
        <v>5</v>
      </c>
      <c r="F783" s="245" t="s">
        <v>1560</v>
      </c>
      <c r="G783" s="246"/>
      <c r="H783" s="246"/>
      <c r="I783" s="246"/>
      <c r="J783" s="174"/>
      <c r="K783" s="175" t="s">
        <v>5</v>
      </c>
      <c r="L783" s="174"/>
      <c r="M783" s="174"/>
      <c r="N783" s="174"/>
      <c r="O783" s="174"/>
      <c r="P783" s="174"/>
      <c r="Q783" s="174"/>
      <c r="R783" s="176"/>
      <c r="T783" s="177"/>
      <c r="U783" s="174"/>
      <c r="V783" s="174"/>
      <c r="W783" s="174"/>
      <c r="X783" s="174"/>
      <c r="Y783" s="174"/>
      <c r="Z783" s="174"/>
      <c r="AA783" s="178"/>
      <c r="AT783" s="179" t="s">
        <v>193</v>
      </c>
      <c r="AU783" s="179" t="s">
        <v>89</v>
      </c>
      <c r="AV783" s="12" t="s">
        <v>80</v>
      </c>
      <c r="AW783" s="12" t="s">
        <v>32</v>
      </c>
      <c r="AX783" s="12" t="s">
        <v>74</v>
      </c>
      <c r="AY783" s="179" t="s">
        <v>180</v>
      </c>
    </row>
    <row r="784" spans="2:51" s="10" customFormat="1" ht="16.5" customHeight="1">
      <c r="B784" s="157"/>
      <c r="C784" s="158"/>
      <c r="D784" s="158"/>
      <c r="E784" s="159" t="s">
        <v>5</v>
      </c>
      <c r="F784" s="235" t="s">
        <v>1561</v>
      </c>
      <c r="G784" s="236"/>
      <c r="H784" s="236"/>
      <c r="I784" s="236"/>
      <c r="J784" s="158"/>
      <c r="K784" s="160">
        <v>9.8800000000000008</v>
      </c>
      <c r="L784" s="158"/>
      <c r="M784" s="158"/>
      <c r="N784" s="158"/>
      <c r="O784" s="158"/>
      <c r="P784" s="158"/>
      <c r="Q784" s="158"/>
      <c r="R784" s="161"/>
      <c r="T784" s="162"/>
      <c r="U784" s="158"/>
      <c r="V784" s="158"/>
      <c r="W784" s="158"/>
      <c r="X784" s="158"/>
      <c r="Y784" s="158"/>
      <c r="Z784" s="158"/>
      <c r="AA784" s="163"/>
      <c r="AT784" s="164" t="s">
        <v>193</v>
      </c>
      <c r="AU784" s="164" t="s">
        <v>89</v>
      </c>
      <c r="AV784" s="10" t="s">
        <v>83</v>
      </c>
      <c r="AW784" s="10" t="s">
        <v>32</v>
      </c>
      <c r="AX784" s="10" t="s">
        <v>74</v>
      </c>
      <c r="AY784" s="164" t="s">
        <v>180</v>
      </c>
    </row>
    <row r="785" spans="2:65" s="12" customFormat="1" ht="16.5" customHeight="1">
      <c r="B785" s="173"/>
      <c r="C785" s="174"/>
      <c r="D785" s="174"/>
      <c r="E785" s="175" t="s">
        <v>5</v>
      </c>
      <c r="F785" s="245" t="s">
        <v>1562</v>
      </c>
      <c r="G785" s="246"/>
      <c r="H785" s="246"/>
      <c r="I785" s="246"/>
      <c r="J785" s="174"/>
      <c r="K785" s="175" t="s">
        <v>5</v>
      </c>
      <c r="L785" s="174"/>
      <c r="M785" s="174"/>
      <c r="N785" s="174"/>
      <c r="O785" s="174"/>
      <c r="P785" s="174"/>
      <c r="Q785" s="174"/>
      <c r="R785" s="176"/>
      <c r="T785" s="177"/>
      <c r="U785" s="174"/>
      <c r="V785" s="174"/>
      <c r="W785" s="174"/>
      <c r="X785" s="174"/>
      <c r="Y785" s="174"/>
      <c r="Z785" s="174"/>
      <c r="AA785" s="178"/>
      <c r="AT785" s="179" t="s">
        <v>193</v>
      </c>
      <c r="AU785" s="179" t="s">
        <v>89</v>
      </c>
      <c r="AV785" s="12" t="s">
        <v>80</v>
      </c>
      <c r="AW785" s="12" t="s">
        <v>32</v>
      </c>
      <c r="AX785" s="12" t="s">
        <v>74</v>
      </c>
      <c r="AY785" s="179" t="s">
        <v>180</v>
      </c>
    </row>
    <row r="786" spans="2:65" s="10" customFormat="1" ht="16.5" customHeight="1">
      <c r="B786" s="157"/>
      <c r="C786" s="158"/>
      <c r="D786" s="158"/>
      <c r="E786" s="159" t="s">
        <v>5</v>
      </c>
      <c r="F786" s="235" t="s">
        <v>1563</v>
      </c>
      <c r="G786" s="236"/>
      <c r="H786" s="236"/>
      <c r="I786" s="236"/>
      <c r="J786" s="158"/>
      <c r="K786" s="160">
        <v>13.6</v>
      </c>
      <c r="L786" s="158"/>
      <c r="M786" s="158"/>
      <c r="N786" s="158"/>
      <c r="O786" s="158"/>
      <c r="P786" s="158"/>
      <c r="Q786" s="158"/>
      <c r="R786" s="161"/>
      <c r="T786" s="162"/>
      <c r="U786" s="158"/>
      <c r="V786" s="158"/>
      <c r="W786" s="158"/>
      <c r="X786" s="158"/>
      <c r="Y786" s="158"/>
      <c r="Z786" s="158"/>
      <c r="AA786" s="163"/>
      <c r="AT786" s="164" t="s">
        <v>193</v>
      </c>
      <c r="AU786" s="164" t="s">
        <v>89</v>
      </c>
      <c r="AV786" s="10" t="s">
        <v>83</v>
      </c>
      <c r="AW786" s="10" t="s">
        <v>32</v>
      </c>
      <c r="AX786" s="10" t="s">
        <v>74</v>
      </c>
      <c r="AY786" s="164" t="s">
        <v>180</v>
      </c>
    </row>
    <row r="787" spans="2:65" s="12" customFormat="1" ht="16.5" customHeight="1">
      <c r="B787" s="173"/>
      <c r="C787" s="174"/>
      <c r="D787" s="174"/>
      <c r="E787" s="175" t="s">
        <v>5</v>
      </c>
      <c r="F787" s="245" t="s">
        <v>1564</v>
      </c>
      <c r="G787" s="246"/>
      <c r="H787" s="246"/>
      <c r="I787" s="246"/>
      <c r="J787" s="174"/>
      <c r="K787" s="175" t="s">
        <v>5</v>
      </c>
      <c r="L787" s="174"/>
      <c r="M787" s="174"/>
      <c r="N787" s="174"/>
      <c r="O787" s="174"/>
      <c r="P787" s="174"/>
      <c r="Q787" s="174"/>
      <c r="R787" s="176"/>
      <c r="T787" s="177"/>
      <c r="U787" s="174"/>
      <c r="V787" s="174"/>
      <c r="W787" s="174"/>
      <c r="X787" s="174"/>
      <c r="Y787" s="174"/>
      <c r="Z787" s="174"/>
      <c r="AA787" s="178"/>
      <c r="AT787" s="179" t="s">
        <v>193</v>
      </c>
      <c r="AU787" s="179" t="s">
        <v>89</v>
      </c>
      <c r="AV787" s="12" t="s">
        <v>80</v>
      </c>
      <c r="AW787" s="12" t="s">
        <v>32</v>
      </c>
      <c r="AX787" s="12" t="s">
        <v>74</v>
      </c>
      <c r="AY787" s="179" t="s">
        <v>180</v>
      </c>
    </row>
    <row r="788" spans="2:65" s="12" customFormat="1" ht="16.5" customHeight="1">
      <c r="B788" s="173"/>
      <c r="C788" s="174"/>
      <c r="D788" s="174"/>
      <c r="E788" s="175" t="s">
        <v>5</v>
      </c>
      <c r="F788" s="245" t="s">
        <v>389</v>
      </c>
      <c r="G788" s="246"/>
      <c r="H788" s="246"/>
      <c r="I788" s="246"/>
      <c r="J788" s="174"/>
      <c r="K788" s="175" t="s">
        <v>5</v>
      </c>
      <c r="L788" s="174"/>
      <c r="M788" s="174"/>
      <c r="N788" s="174"/>
      <c r="O788" s="174"/>
      <c r="P788" s="174"/>
      <c r="Q788" s="174"/>
      <c r="R788" s="176"/>
      <c r="T788" s="177"/>
      <c r="U788" s="174"/>
      <c r="V788" s="174"/>
      <c r="W788" s="174"/>
      <c r="X788" s="174"/>
      <c r="Y788" s="174"/>
      <c r="Z788" s="174"/>
      <c r="AA788" s="178"/>
      <c r="AT788" s="179" t="s">
        <v>193</v>
      </c>
      <c r="AU788" s="179" t="s">
        <v>89</v>
      </c>
      <c r="AV788" s="12" t="s">
        <v>80</v>
      </c>
      <c r="AW788" s="12" t="s">
        <v>32</v>
      </c>
      <c r="AX788" s="12" t="s">
        <v>74</v>
      </c>
      <c r="AY788" s="179" t="s">
        <v>180</v>
      </c>
    </row>
    <row r="789" spans="2:65" s="10" customFormat="1" ht="16.5" customHeight="1">
      <c r="B789" s="157"/>
      <c r="C789" s="158"/>
      <c r="D789" s="158"/>
      <c r="E789" s="159" t="s">
        <v>5</v>
      </c>
      <c r="F789" s="235" t="s">
        <v>1565</v>
      </c>
      <c r="G789" s="236"/>
      <c r="H789" s="236"/>
      <c r="I789" s="236"/>
      <c r="J789" s="158"/>
      <c r="K789" s="160">
        <v>17.100000000000001</v>
      </c>
      <c r="L789" s="158"/>
      <c r="M789" s="158"/>
      <c r="N789" s="158"/>
      <c r="O789" s="158"/>
      <c r="P789" s="158"/>
      <c r="Q789" s="158"/>
      <c r="R789" s="161"/>
      <c r="T789" s="162"/>
      <c r="U789" s="158"/>
      <c r="V789" s="158"/>
      <c r="W789" s="158"/>
      <c r="X789" s="158"/>
      <c r="Y789" s="158"/>
      <c r="Z789" s="158"/>
      <c r="AA789" s="163"/>
      <c r="AT789" s="164" t="s">
        <v>193</v>
      </c>
      <c r="AU789" s="164" t="s">
        <v>89</v>
      </c>
      <c r="AV789" s="10" t="s">
        <v>83</v>
      </c>
      <c r="AW789" s="10" t="s">
        <v>32</v>
      </c>
      <c r="AX789" s="10" t="s">
        <v>74</v>
      </c>
      <c r="AY789" s="164" t="s">
        <v>180</v>
      </c>
    </row>
    <row r="790" spans="2:65" s="12" customFormat="1" ht="16.5" customHeight="1">
      <c r="B790" s="173"/>
      <c r="C790" s="174"/>
      <c r="D790" s="174"/>
      <c r="E790" s="175" t="s">
        <v>5</v>
      </c>
      <c r="F790" s="245" t="s">
        <v>256</v>
      </c>
      <c r="G790" s="246"/>
      <c r="H790" s="246"/>
      <c r="I790" s="246"/>
      <c r="J790" s="174"/>
      <c r="K790" s="175" t="s">
        <v>5</v>
      </c>
      <c r="L790" s="174"/>
      <c r="M790" s="174"/>
      <c r="N790" s="174"/>
      <c r="O790" s="174"/>
      <c r="P790" s="174"/>
      <c r="Q790" s="174"/>
      <c r="R790" s="176"/>
      <c r="T790" s="177"/>
      <c r="U790" s="174"/>
      <c r="V790" s="174"/>
      <c r="W790" s="174"/>
      <c r="X790" s="174"/>
      <c r="Y790" s="174"/>
      <c r="Z790" s="174"/>
      <c r="AA790" s="178"/>
      <c r="AT790" s="179" t="s">
        <v>193</v>
      </c>
      <c r="AU790" s="179" t="s">
        <v>89</v>
      </c>
      <c r="AV790" s="12" t="s">
        <v>80</v>
      </c>
      <c r="AW790" s="12" t="s">
        <v>32</v>
      </c>
      <c r="AX790" s="12" t="s">
        <v>74</v>
      </c>
      <c r="AY790" s="179" t="s">
        <v>180</v>
      </c>
    </row>
    <row r="791" spans="2:65" s="10" customFormat="1" ht="16.5" customHeight="1">
      <c r="B791" s="157"/>
      <c r="C791" s="158"/>
      <c r="D791" s="158"/>
      <c r="E791" s="159" t="s">
        <v>5</v>
      </c>
      <c r="F791" s="235" t="s">
        <v>1566</v>
      </c>
      <c r="G791" s="236"/>
      <c r="H791" s="236"/>
      <c r="I791" s="236"/>
      <c r="J791" s="158"/>
      <c r="K791" s="160">
        <v>12</v>
      </c>
      <c r="L791" s="158"/>
      <c r="M791" s="158"/>
      <c r="N791" s="158"/>
      <c r="O791" s="158"/>
      <c r="P791" s="158"/>
      <c r="Q791" s="158"/>
      <c r="R791" s="161"/>
      <c r="T791" s="162"/>
      <c r="U791" s="158"/>
      <c r="V791" s="158"/>
      <c r="W791" s="158"/>
      <c r="X791" s="158"/>
      <c r="Y791" s="158"/>
      <c r="Z791" s="158"/>
      <c r="AA791" s="163"/>
      <c r="AT791" s="164" t="s">
        <v>193</v>
      </c>
      <c r="AU791" s="164" t="s">
        <v>89</v>
      </c>
      <c r="AV791" s="10" t="s">
        <v>83</v>
      </c>
      <c r="AW791" s="10" t="s">
        <v>32</v>
      </c>
      <c r="AX791" s="10" t="s">
        <v>74</v>
      </c>
      <c r="AY791" s="164" t="s">
        <v>180</v>
      </c>
    </row>
    <row r="792" spans="2:65" s="11" customFormat="1" ht="16.5" customHeight="1">
      <c r="B792" s="165"/>
      <c r="C792" s="166"/>
      <c r="D792" s="166"/>
      <c r="E792" s="167" t="s">
        <v>5</v>
      </c>
      <c r="F792" s="237" t="s">
        <v>214</v>
      </c>
      <c r="G792" s="238"/>
      <c r="H792" s="238"/>
      <c r="I792" s="238"/>
      <c r="J792" s="166"/>
      <c r="K792" s="168">
        <v>230.072</v>
      </c>
      <c r="L792" s="166"/>
      <c r="M792" s="166"/>
      <c r="N792" s="166"/>
      <c r="O792" s="166"/>
      <c r="P792" s="166"/>
      <c r="Q792" s="166"/>
      <c r="R792" s="169"/>
      <c r="T792" s="170"/>
      <c r="U792" s="166"/>
      <c r="V792" s="166"/>
      <c r="W792" s="166"/>
      <c r="X792" s="166"/>
      <c r="Y792" s="166"/>
      <c r="Z792" s="166"/>
      <c r="AA792" s="171"/>
      <c r="AT792" s="172" t="s">
        <v>193</v>
      </c>
      <c r="AU792" s="172" t="s">
        <v>89</v>
      </c>
      <c r="AV792" s="11" t="s">
        <v>89</v>
      </c>
      <c r="AW792" s="11" t="s">
        <v>32</v>
      </c>
      <c r="AX792" s="11" t="s">
        <v>80</v>
      </c>
      <c r="AY792" s="172" t="s">
        <v>180</v>
      </c>
    </row>
    <row r="793" spans="2:65" s="1" customFormat="1" ht="38.25" customHeight="1">
      <c r="B793" s="123"/>
      <c r="C793" s="149" t="s">
        <v>1567</v>
      </c>
      <c r="D793" s="149" t="s">
        <v>181</v>
      </c>
      <c r="E793" s="150" t="s">
        <v>1568</v>
      </c>
      <c r="F793" s="239" t="s">
        <v>1569</v>
      </c>
      <c r="G793" s="239"/>
      <c r="H793" s="239"/>
      <c r="I793" s="239"/>
      <c r="J793" s="151" t="s">
        <v>206</v>
      </c>
      <c r="K793" s="152">
        <v>506.05200000000002</v>
      </c>
      <c r="L793" s="266">
        <v>0</v>
      </c>
      <c r="M793" s="266"/>
      <c r="N793" s="266">
        <f>ROUND(L793*K793,2)</f>
        <v>0</v>
      </c>
      <c r="O793" s="266"/>
      <c r="P793" s="266"/>
      <c r="Q793" s="266"/>
      <c r="R793" s="125"/>
      <c r="T793" s="153" t="s">
        <v>5</v>
      </c>
      <c r="U793" s="44" t="s">
        <v>39</v>
      </c>
      <c r="V793" s="154">
        <v>0</v>
      </c>
      <c r="W793" s="154">
        <f>V793*K793</f>
        <v>0</v>
      </c>
      <c r="X793" s="154">
        <v>0</v>
      </c>
      <c r="Y793" s="154">
        <f>X793*K793</f>
        <v>0</v>
      </c>
      <c r="Z793" s="154">
        <v>0</v>
      </c>
      <c r="AA793" s="155">
        <f>Z793*K793</f>
        <v>0</v>
      </c>
      <c r="AR793" s="22" t="s">
        <v>278</v>
      </c>
      <c r="AT793" s="22" t="s">
        <v>181</v>
      </c>
      <c r="AU793" s="22" t="s">
        <v>89</v>
      </c>
      <c r="AY793" s="22" t="s">
        <v>180</v>
      </c>
      <c r="BE793" s="156">
        <f>IF(U793="základní",N793,0)</f>
        <v>0</v>
      </c>
      <c r="BF793" s="156">
        <f>IF(U793="snížená",N793,0)</f>
        <v>0</v>
      </c>
      <c r="BG793" s="156">
        <f>IF(U793="zákl. přenesená",N793,0)</f>
        <v>0</v>
      </c>
      <c r="BH793" s="156">
        <f>IF(U793="sníž. přenesená",N793,0)</f>
        <v>0</v>
      </c>
      <c r="BI793" s="156">
        <f>IF(U793="nulová",N793,0)</f>
        <v>0</v>
      </c>
      <c r="BJ793" s="22" t="s">
        <v>80</v>
      </c>
      <c r="BK793" s="156">
        <f>ROUND(L793*K793,2)</f>
        <v>0</v>
      </c>
      <c r="BL793" s="22" t="s">
        <v>278</v>
      </c>
      <c r="BM793" s="22" t="s">
        <v>1570</v>
      </c>
    </row>
    <row r="794" spans="2:65" s="10" customFormat="1" ht="16.5" customHeight="1">
      <c r="B794" s="157"/>
      <c r="C794" s="158"/>
      <c r="D794" s="158"/>
      <c r="E794" s="159" t="s">
        <v>5</v>
      </c>
      <c r="F794" s="240" t="s">
        <v>1571</v>
      </c>
      <c r="G794" s="241"/>
      <c r="H794" s="241"/>
      <c r="I794" s="241"/>
      <c r="J794" s="158"/>
      <c r="K794" s="160">
        <v>323.61</v>
      </c>
      <c r="L794" s="158"/>
      <c r="M794" s="158"/>
      <c r="N794" s="158"/>
      <c r="O794" s="158"/>
      <c r="P794" s="158"/>
      <c r="Q794" s="158"/>
      <c r="R794" s="161"/>
      <c r="T794" s="162"/>
      <c r="U794" s="158"/>
      <c r="V794" s="158"/>
      <c r="W794" s="158"/>
      <c r="X794" s="158"/>
      <c r="Y794" s="158"/>
      <c r="Z794" s="158"/>
      <c r="AA794" s="163"/>
      <c r="AT794" s="164" t="s">
        <v>193</v>
      </c>
      <c r="AU794" s="164" t="s">
        <v>89</v>
      </c>
      <c r="AV794" s="10" t="s">
        <v>83</v>
      </c>
      <c r="AW794" s="10" t="s">
        <v>32</v>
      </c>
      <c r="AX794" s="10" t="s">
        <v>74</v>
      </c>
      <c r="AY794" s="164" t="s">
        <v>180</v>
      </c>
    </row>
    <row r="795" spans="2:65" s="12" customFormat="1" ht="16.5" customHeight="1">
      <c r="B795" s="173"/>
      <c r="C795" s="174"/>
      <c r="D795" s="174"/>
      <c r="E795" s="175" t="s">
        <v>5</v>
      </c>
      <c r="F795" s="245" t="s">
        <v>1572</v>
      </c>
      <c r="G795" s="246"/>
      <c r="H795" s="246"/>
      <c r="I795" s="246"/>
      <c r="J795" s="174"/>
      <c r="K795" s="175" t="s">
        <v>5</v>
      </c>
      <c r="L795" s="174"/>
      <c r="M795" s="174"/>
      <c r="N795" s="174"/>
      <c r="O795" s="174"/>
      <c r="P795" s="174"/>
      <c r="Q795" s="174"/>
      <c r="R795" s="176"/>
      <c r="T795" s="177"/>
      <c r="U795" s="174"/>
      <c r="V795" s="174"/>
      <c r="W795" s="174"/>
      <c r="X795" s="174"/>
      <c r="Y795" s="174"/>
      <c r="Z795" s="174"/>
      <c r="AA795" s="178"/>
      <c r="AT795" s="179" t="s">
        <v>193</v>
      </c>
      <c r="AU795" s="179" t="s">
        <v>89</v>
      </c>
      <c r="AV795" s="12" t="s">
        <v>80</v>
      </c>
      <c r="AW795" s="12" t="s">
        <v>32</v>
      </c>
      <c r="AX795" s="12" t="s">
        <v>74</v>
      </c>
      <c r="AY795" s="179" t="s">
        <v>180</v>
      </c>
    </row>
    <row r="796" spans="2:65" s="10" customFormat="1" ht="16.5" customHeight="1">
      <c r="B796" s="157"/>
      <c r="C796" s="158"/>
      <c r="D796" s="158"/>
      <c r="E796" s="159" t="s">
        <v>5</v>
      </c>
      <c r="F796" s="235" t="s">
        <v>801</v>
      </c>
      <c r="G796" s="236"/>
      <c r="H796" s="236"/>
      <c r="I796" s="236"/>
      <c r="J796" s="158"/>
      <c r="K796" s="160">
        <v>51.95</v>
      </c>
      <c r="L796" s="158"/>
      <c r="M796" s="158"/>
      <c r="N796" s="158"/>
      <c r="O796" s="158"/>
      <c r="P796" s="158"/>
      <c r="Q796" s="158"/>
      <c r="R796" s="161"/>
      <c r="T796" s="162"/>
      <c r="U796" s="158"/>
      <c r="V796" s="158"/>
      <c r="W796" s="158"/>
      <c r="X796" s="158"/>
      <c r="Y796" s="158"/>
      <c r="Z796" s="158"/>
      <c r="AA796" s="163"/>
      <c r="AT796" s="164" t="s">
        <v>193</v>
      </c>
      <c r="AU796" s="164" t="s">
        <v>89</v>
      </c>
      <c r="AV796" s="10" t="s">
        <v>83</v>
      </c>
      <c r="AW796" s="10" t="s">
        <v>32</v>
      </c>
      <c r="AX796" s="10" t="s">
        <v>74</v>
      </c>
      <c r="AY796" s="164" t="s">
        <v>180</v>
      </c>
    </row>
    <row r="797" spans="2:65" s="10" customFormat="1" ht="16.5" customHeight="1">
      <c r="B797" s="157"/>
      <c r="C797" s="158"/>
      <c r="D797" s="158"/>
      <c r="E797" s="159" t="s">
        <v>5</v>
      </c>
      <c r="F797" s="235" t="s">
        <v>802</v>
      </c>
      <c r="G797" s="236"/>
      <c r="H797" s="236"/>
      <c r="I797" s="236"/>
      <c r="J797" s="158"/>
      <c r="K797" s="160">
        <v>21.614000000000001</v>
      </c>
      <c r="L797" s="158"/>
      <c r="M797" s="158"/>
      <c r="N797" s="158"/>
      <c r="O797" s="158"/>
      <c r="P797" s="158"/>
      <c r="Q797" s="158"/>
      <c r="R797" s="161"/>
      <c r="T797" s="162"/>
      <c r="U797" s="158"/>
      <c r="V797" s="158"/>
      <c r="W797" s="158"/>
      <c r="X797" s="158"/>
      <c r="Y797" s="158"/>
      <c r="Z797" s="158"/>
      <c r="AA797" s="163"/>
      <c r="AT797" s="164" t="s">
        <v>193</v>
      </c>
      <c r="AU797" s="164" t="s">
        <v>89</v>
      </c>
      <c r="AV797" s="10" t="s">
        <v>83</v>
      </c>
      <c r="AW797" s="10" t="s">
        <v>32</v>
      </c>
      <c r="AX797" s="10" t="s">
        <v>74</v>
      </c>
      <c r="AY797" s="164" t="s">
        <v>180</v>
      </c>
    </row>
    <row r="798" spans="2:65" s="10" customFormat="1" ht="16.5" customHeight="1">
      <c r="B798" s="157"/>
      <c r="C798" s="158"/>
      <c r="D798" s="158"/>
      <c r="E798" s="159" t="s">
        <v>5</v>
      </c>
      <c r="F798" s="235" t="s">
        <v>803</v>
      </c>
      <c r="G798" s="236"/>
      <c r="H798" s="236"/>
      <c r="I798" s="236"/>
      <c r="J798" s="158"/>
      <c r="K798" s="160">
        <v>81.203999999999994</v>
      </c>
      <c r="L798" s="158"/>
      <c r="M798" s="158"/>
      <c r="N798" s="158"/>
      <c r="O798" s="158"/>
      <c r="P798" s="158"/>
      <c r="Q798" s="158"/>
      <c r="R798" s="161"/>
      <c r="T798" s="162"/>
      <c r="U798" s="158"/>
      <c r="V798" s="158"/>
      <c r="W798" s="158"/>
      <c r="X798" s="158"/>
      <c r="Y798" s="158"/>
      <c r="Z798" s="158"/>
      <c r="AA798" s="163"/>
      <c r="AT798" s="164" t="s">
        <v>193</v>
      </c>
      <c r="AU798" s="164" t="s">
        <v>89</v>
      </c>
      <c r="AV798" s="10" t="s">
        <v>83</v>
      </c>
      <c r="AW798" s="10" t="s">
        <v>32</v>
      </c>
      <c r="AX798" s="10" t="s">
        <v>74</v>
      </c>
      <c r="AY798" s="164" t="s">
        <v>180</v>
      </c>
    </row>
    <row r="799" spans="2:65" s="10" customFormat="1" ht="16.5" customHeight="1">
      <c r="B799" s="157"/>
      <c r="C799" s="158"/>
      <c r="D799" s="158"/>
      <c r="E799" s="159" t="s">
        <v>5</v>
      </c>
      <c r="F799" s="235" t="s">
        <v>804</v>
      </c>
      <c r="G799" s="236"/>
      <c r="H799" s="236"/>
      <c r="I799" s="236"/>
      <c r="J799" s="158"/>
      <c r="K799" s="160">
        <v>27.673999999999999</v>
      </c>
      <c r="L799" s="158"/>
      <c r="M799" s="158"/>
      <c r="N799" s="158"/>
      <c r="O799" s="158"/>
      <c r="P799" s="158"/>
      <c r="Q799" s="158"/>
      <c r="R799" s="161"/>
      <c r="T799" s="162"/>
      <c r="U799" s="158"/>
      <c r="V799" s="158"/>
      <c r="W799" s="158"/>
      <c r="X799" s="158"/>
      <c r="Y799" s="158"/>
      <c r="Z799" s="158"/>
      <c r="AA799" s="163"/>
      <c r="AT799" s="164" t="s">
        <v>193</v>
      </c>
      <c r="AU799" s="164" t="s">
        <v>89</v>
      </c>
      <c r="AV799" s="10" t="s">
        <v>83</v>
      </c>
      <c r="AW799" s="10" t="s">
        <v>32</v>
      </c>
      <c r="AX799" s="10" t="s">
        <v>74</v>
      </c>
      <c r="AY799" s="164" t="s">
        <v>180</v>
      </c>
    </row>
    <row r="800" spans="2:65" s="11" customFormat="1" ht="16.5" customHeight="1">
      <c r="B800" s="165"/>
      <c r="C800" s="166"/>
      <c r="D800" s="166"/>
      <c r="E800" s="167" t="s">
        <v>5</v>
      </c>
      <c r="F800" s="237" t="s">
        <v>214</v>
      </c>
      <c r="G800" s="238"/>
      <c r="H800" s="238"/>
      <c r="I800" s="238"/>
      <c r="J800" s="166"/>
      <c r="K800" s="168">
        <v>506.05200000000002</v>
      </c>
      <c r="L800" s="166"/>
      <c r="M800" s="166"/>
      <c r="N800" s="166"/>
      <c r="O800" s="166"/>
      <c r="P800" s="166"/>
      <c r="Q800" s="166"/>
      <c r="R800" s="169"/>
      <c r="T800" s="170"/>
      <c r="U800" s="166"/>
      <c r="V800" s="166"/>
      <c r="W800" s="166"/>
      <c r="X800" s="166"/>
      <c r="Y800" s="166"/>
      <c r="Z800" s="166"/>
      <c r="AA800" s="171"/>
      <c r="AT800" s="172" t="s">
        <v>193</v>
      </c>
      <c r="AU800" s="172" t="s">
        <v>89</v>
      </c>
      <c r="AV800" s="11" t="s">
        <v>89</v>
      </c>
      <c r="AW800" s="11" t="s">
        <v>32</v>
      </c>
      <c r="AX800" s="11" t="s">
        <v>80</v>
      </c>
      <c r="AY800" s="172" t="s">
        <v>180</v>
      </c>
    </row>
    <row r="801" spans="2:65" s="1" customFormat="1" ht="38.25" customHeight="1">
      <c r="B801" s="123"/>
      <c r="C801" s="149" t="s">
        <v>1573</v>
      </c>
      <c r="D801" s="149" t="s">
        <v>181</v>
      </c>
      <c r="E801" s="150" t="s">
        <v>1574</v>
      </c>
      <c r="F801" s="239" t="s">
        <v>1575</v>
      </c>
      <c r="G801" s="239"/>
      <c r="H801" s="239"/>
      <c r="I801" s="239"/>
      <c r="J801" s="151" t="s">
        <v>206</v>
      </c>
      <c r="K801" s="152">
        <v>1.1399999999999999</v>
      </c>
      <c r="L801" s="266">
        <v>0</v>
      </c>
      <c r="M801" s="266"/>
      <c r="N801" s="266">
        <f>ROUND(L801*K801,2)</f>
        <v>0</v>
      </c>
      <c r="O801" s="266"/>
      <c r="P801" s="266"/>
      <c r="Q801" s="266"/>
      <c r="R801" s="125"/>
      <c r="T801" s="153" t="s">
        <v>5</v>
      </c>
      <c r="U801" s="44" t="s">
        <v>39</v>
      </c>
      <c r="V801" s="154">
        <v>0</v>
      </c>
      <c r="W801" s="154">
        <f>V801*K801</f>
        <v>0</v>
      </c>
      <c r="X801" s="154">
        <v>0</v>
      </c>
      <c r="Y801" s="154">
        <f>X801*K801</f>
        <v>0</v>
      </c>
      <c r="Z801" s="154">
        <v>0</v>
      </c>
      <c r="AA801" s="155">
        <f>Z801*K801</f>
        <v>0</v>
      </c>
      <c r="AR801" s="22" t="s">
        <v>278</v>
      </c>
      <c r="AT801" s="22" t="s">
        <v>181</v>
      </c>
      <c r="AU801" s="22" t="s">
        <v>89</v>
      </c>
      <c r="AY801" s="22" t="s">
        <v>180</v>
      </c>
      <c r="BE801" s="156">
        <f>IF(U801="základní",N801,0)</f>
        <v>0</v>
      </c>
      <c r="BF801" s="156">
        <f>IF(U801="snížená",N801,0)</f>
        <v>0</v>
      </c>
      <c r="BG801" s="156">
        <f>IF(U801="zákl. přenesená",N801,0)</f>
        <v>0</v>
      </c>
      <c r="BH801" s="156">
        <f>IF(U801="sníž. přenesená",N801,0)</f>
        <v>0</v>
      </c>
      <c r="BI801" s="156">
        <f>IF(U801="nulová",N801,0)</f>
        <v>0</v>
      </c>
      <c r="BJ801" s="22" t="s">
        <v>80</v>
      </c>
      <c r="BK801" s="156">
        <f>ROUND(L801*K801,2)</f>
        <v>0</v>
      </c>
      <c r="BL801" s="22" t="s">
        <v>278</v>
      </c>
      <c r="BM801" s="22" t="s">
        <v>1576</v>
      </c>
    </row>
    <row r="802" spans="2:65" s="10" customFormat="1" ht="16.5" customHeight="1">
      <c r="B802" s="157"/>
      <c r="C802" s="158"/>
      <c r="D802" s="158"/>
      <c r="E802" s="159" t="s">
        <v>5</v>
      </c>
      <c r="F802" s="240" t="s">
        <v>1577</v>
      </c>
      <c r="G802" s="241"/>
      <c r="H802" s="241"/>
      <c r="I802" s="241"/>
      <c r="J802" s="158"/>
      <c r="K802" s="160">
        <v>0.96</v>
      </c>
      <c r="L802" s="158"/>
      <c r="M802" s="158"/>
      <c r="N802" s="158"/>
      <c r="O802" s="158"/>
      <c r="P802" s="158"/>
      <c r="Q802" s="158"/>
      <c r="R802" s="161"/>
      <c r="T802" s="162"/>
      <c r="U802" s="158"/>
      <c r="V802" s="158"/>
      <c r="W802" s="158"/>
      <c r="X802" s="158"/>
      <c r="Y802" s="158"/>
      <c r="Z802" s="158"/>
      <c r="AA802" s="163"/>
      <c r="AT802" s="164" t="s">
        <v>193</v>
      </c>
      <c r="AU802" s="164" t="s">
        <v>89</v>
      </c>
      <c r="AV802" s="10" t="s">
        <v>83</v>
      </c>
      <c r="AW802" s="10" t="s">
        <v>32</v>
      </c>
      <c r="AX802" s="10" t="s">
        <v>74</v>
      </c>
      <c r="AY802" s="164" t="s">
        <v>180</v>
      </c>
    </row>
    <row r="803" spans="2:65" s="10" customFormat="1" ht="16.5" customHeight="1">
      <c r="B803" s="157"/>
      <c r="C803" s="158"/>
      <c r="D803" s="158"/>
      <c r="E803" s="159" t="s">
        <v>5</v>
      </c>
      <c r="F803" s="235" t="s">
        <v>1578</v>
      </c>
      <c r="G803" s="236"/>
      <c r="H803" s="236"/>
      <c r="I803" s="236"/>
      <c r="J803" s="158"/>
      <c r="K803" s="160">
        <v>0.18</v>
      </c>
      <c r="L803" s="158"/>
      <c r="M803" s="158"/>
      <c r="N803" s="158"/>
      <c r="O803" s="158"/>
      <c r="P803" s="158"/>
      <c r="Q803" s="158"/>
      <c r="R803" s="161"/>
      <c r="T803" s="162"/>
      <c r="U803" s="158"/>
      <c r="V803" s="158"/>
      <c r="W803" s="158"/>
      <c r="X803" s="158"/>
      <c r="Y803" s="158"/>
      <c r="Z803" s="158"/>
      <c r="AA803" s="163"/>
      <c r="AT803" s="164" t="s">
        <v>193</v>
      </c>
      <c r="AU803" s="164" t="s">
        <v>89</v>
      </c>
      <c r="AV803" s="10" t="s">
        <v>83</v>
      </c>
      <c r="AW803" s="10" t="s">
        <v>32</v>
      </c>
      <c r="AX803" s="10" t="s">
        <v>74</v>
      </c>
      <c r="AY803" s="164" t="s">
        <v>180</v>
      </c>
    </row>
    <row r="804" spans="2:65" s="11" customFormat="1" ht="16.5" customHeight="1">
      <c r="B804" s="165"/>
      <c r="C804" s="166"/>
      <c r="D804" s="166"/>
      <c r="E804" s="167" t="s">
        <v>5</v>
      </c>
      <c r="F804" s="237" t="s">
        <v>214</v>
      </c>
      <c r="G804" s="238"/>
      <c r="H804" s="238"/>
      <c r="I804" s="238"/>
      <c r="J804" s="166"/>
      <c r="K804" s="168">
        <v>1.1399999999999999</v>
      </c>
      <c r="L804" s="166"/>
      <c r="M804" s="166"/>
      <c r="N804" s="166"/>
      <c r="O804" s="166"/>
      <c r="P804" s="166"/>
      <c r="Q804" s="166"/>
      <c r="R804" s="169"/>
      <c r="T804" s="170"/>
      <c r="U804" s="166"/>
      <c r="V804" s="166"/>
      <c r="W804" s="166"/>
      <c r="X804" s="166"/>
      <c r="Y804" s="166"/>
      <c r="Z804" s="166"/>
      <c r="AA804" s="171"/>
      <c r="AT804" s="172" t="s">
        <v>193</v>
      </c>
      <c r="AU804" s="172" t="s">
        <v>89</v>
      </c>
      <c r="AV804" s="11" t="s">
        <v>89</v>
      </c>
      <c r="AW804" s="11" t="s">
        <v>32</v>
      </c>
      <c r="AX804" s="11" t="s">
        <v>80</v>
      </c>
      <c r="AY804" s="172" t="s">
        <v>180</v>
      </c>
    </row>
    <row r="805" spans="2:65" s="1" customFormat="1" ht="25.5" customHeight="1">
      <c r="B805" s="123"/>
      <c r="C805" s="149" t="s">
        <v>1579</v>
      </c>
      <c r="D805" s="149" t="s">
        <v>181</v>
      </c>
      <c r="E805" s="150" t="s">
        <v>1580</v>
      </c>
      <c r="F805" s="239" t="s">
        <v>1581</v>
      </c>
      <c r="G805" s="239"/>
      <c r="H805" s="239"/>
      <c r="I805" s="239"/>
      <c r="J805" s="151" t="s">
        <v>206</v>
      </c>
      <c r="K805" s="152">
        <v>29.1</v>
      </c>
      <c r="L805" s="266">
        <v>0</v>
      </c>
      <c r="M805" s="266"/>
      <c r="N805" s="266">
        <f>ROUND(L805*K805,2)</f>
        <v>0</v>
      </c>
      <c r="O805" s="266"/>
      <c r="P805" s="266"/>
      <c r="Q805" s="266"/>
      <c r="R805" s="125"/>
      <c r="T805" s="153" t="s">
        <v>5</v>
      </c>
      <c r="U805" s="44" t="s">
        <v>39</v>
      </c>
      <c r="V805" s="154">
        <v>0</v>
      </c>
      <c r="W805" s="154">
        <f>V805*K805</f>
        <v>0</v>
      </c>
      <c r="X805" s="154">
        <v>0</v>
      </c>
      <c r="Y805" s="154">
        <f>X805*K805</f>
        <v>0</v>
      </c>
      <c r="Z805" s="154">
        <v>0</v>
      </c>
      <c r="AA805" s="155">
        <f>Z805*K805</f>
        <v>0</v>
      </c>
      <c r="AR805" s="22" t="s">
        <v>278</v>
      </c>
      <c r="AT805" s="22" t="s">
        <v>181</v>
      </c>
      <c r="AU805" s="22" t="s">
        <v>89</v>
      </c>
      <c r="AY805" s="22" t="s">
        <v>180</v>
      </c>
      <c r="BE805" s="156">
        <f>IF(U805="základní",N805,0)</f>
        <v>0</v>
      </c>
      <c r="BF805" s="156">
        <f>IF(U805="snížená",N805,0)</f>
        <v>0</v>
      </c>
      <c r="BG805" s="156">
        <f>IF(U805="zákl. přenesená",N805,0)</f>
        <v>0</v>
      </c>
      <c r="BH805" s="156">
        <f>IF(U805="sníž. přenesená",N805,0)</f>
        <v>0</v>
      </c>
      <c r="BI805" s="156">
        <f>IF(U805="nulová",N805,0)</f>
        <v>0</v>
      </c>
      <c r="BJ805" s="22" t="s">
        <v>80</v>
      </c>
      <c r="BK805" s="156">
        <f>ROUND(L805*K805,2)</f>
        <v>0</v>
      </c>
      <c r="BL805" s="22" t="s">
        <v>278</v>
      </c>
      <c r="BM805" s="22" t="s">
        <v>1582</v>
      </c>
    </row>
    <row r="806" spans="2:65" s="10" customFormat="1" ht="16.5" customHeight="1">
      <c r="B806" s="157"/>
      <c r="C806" s="158"/>
      <c r="D806" s="158"/>
      <c r="E806" s="159" t="s">
        <v>5</v>
      </c>
      <c r="F806" s="240" t="s">
        <v>1583</v>
      </c>
      <c r="G806" s="241"/>
      <c r="H806" s="241"/>
      <c r="I806" s="241"/>
      <c r="J806" s="158"/>
      <c r="K806" s="160">
        <v>29.1</v>
      </c>
      <c r="L806" s="158"/>
      <c r="M806" s="158"/>
      <c r="N806" s="158"/>
      <c r="O806" s="158"/>
      <c r="P806" s="158"/>
      <c r="Q806" s="158"/>
      <c r="R806" s="161"/>
      <c r="T806" s="162"/>
      <c r="U806" s="158"/>
      <c r="V806" s="158"/>
      <c r="W806" s="158"/>
      <c r="X806" s="158"/>
      <c r="Y806" s="158"/>
      <c r="Z806" s="158"/>
      <c r="AA806" s="163"/>
      <c r="AT806" s="164" t="s">
        <v>193</v>
      </c>
      <c r="AU806" s="164" t="s">
        <v>89</v>
      </c>
      <c r="AV806" s="10" t="s">
        <v>83</v>
      </c>
      <c r="AW806" s="10" t="s">
        <v>32</v>
      </c>
      <c r="AX806" s="10" t="s">
        <v>80</v>
      </c>
      <c r="AY806" s="164" t="s">
        <v>180</v>
      </c>
    </row>
    <row r="807" spans="2:65" s="1" customFormat="1" ht="25.5" customHeight="1">
      <c r="B807" s="123"/>
      <c r="C807" s="149" t="s">
        <v>1584</v>
      </c>
      <c r="D807" s="149" t="s">
        <v>181</v>
      </c>
      <c r="E807" s="150" t="s">
        <v>1585</v>
      </c>
      <c r="F807" s="239" t="s">
        <v>1586</v>
      </c>
      <c r="G807" s="239"/>
      <c r="H807" s="239"/>
      <c r="I807" s="239"/>
      <c r="J807" s="151" t="s">
        <v>206</v>
      </c>
      <c r="K807" s="152">
        <v>29.1</v>
      </c>
      <c r="L807" s="266">
        <v>0</v>
      </c>
      <c r="M807" s="266"/>
      <c r="N807" s="266">
        <f>ROUND(L807*K807,2)</f>
        <v>0</v>
      </c>
      <c r="O807" s="266"/>
      <c r="P807" s="266"/>
      <c r="Q807" s="266"/>
      <c r="R807" s="125"/>
      <c r="T807" s="153" t="s">
        <v>5</v>
      </c>
      <c r="U807" s="44" t="s">
        <v>39</v>
      </c>
      <c r="V807" s="154">
        <v>0</v>
      </c>
      <c r="W807" s="154">
        <f>V807*K807</f>
        <v>0</v>
      </c>
      <c r="X807" s="154">
        <v>0</v>
      </c>
      <c r="Y807" s="154">
        <f>X807*K807</f>
        <v>0</v>
      </c>
      <c r="Z807" s="154">
        <v>0</v>
      </c>
      <c r="AA807" s="155">
        <f>Z807*K807</f>
        <v>0</v>
      </c>
      <c r="AR807" s="22" t="s">
        <v>278</v>
      </c>
      <c r="AT807" s="22" t="s">
        <v>181</v>
      </c>
      <c r="AU807" s="22" t="s">
        <v>89</v>
      </c>
      <c r="AY807" s="22" t="s">
        <v>180</v>
      </c>
      <c r="BE807" s="156">
        <f>IF(U807="základní",N807,0)</f>
        <v>0</v>
      </c>
      <c r="BF807" s="156">
        <f>IF(U807="snížená",N807,0)</f>
        <v>0</v>
      </c>
      <c r="BG807" s="156">
        <f>IF(U807="zákl. přenesená",N807,0)</f>
        <v>0</v>
      </c>
      <c r="BH807" s="156">
        <f>IF(U807="sníž. přenesená",N807,0)</f>
        <v>0</v>
      </c>
      <c r="BI807" s="156">
        <f>IF(U807="nulová",N807,0)</f>
        <v>0</v>
      </c>
      <c r="BJ807" s="22" t="s">
        <v>80</v>
      </c>
      <c r="BK807" s="156">
        <f>ROUND(L807*K807,2)</f>
        <v>0</v>
      </c>
      <c r="BL807" s="22" t="s">
        <v>278</v>
      </c>
      <c r="BM807" s="22" t="s">
        <v>1587</v>
      </c>
    </row>
    <row r="808" spans="2:65" s="1" customFormat="1" ht="25.5" customHeight="1">
      <c r="B808" s="123"/>
      <c r="C808" s="149" t="s">
        <v>1588</v>
      </c>
      <c r="D808" s="149" t="s">
        <v>181</v>
      </c>
      <c r="E808" s="150" t="s">
        <v>1589</v>
      </c>
      <c r="F808" s="239" t="s">
        <v>1590</v>
      </c>
      <c r="G808" s="239"/>
      <c r="H808" s="239"/>
      <c r="I808" s="239"/>
      <c r="J808" s="151" t="s">
        <v>206</v>
      </c>
      <c r="K808" s="152">
        <v>439.173</v>
      </c>
      <c r="L808" s="266">
        <v>0</v>
      </c>
      <c r="M808" s="266"/>
      <c r="N808" s="266">
        <f>ROUND(L808*K808,2)</f>
        <v>0</v>
      </c>
      <c r="O808" s="266"/>
      <c r="P808" s="266"/>
      <c r="Q808" s="266"/>
      <c r="R808" s="125"/>
      <c r="T808" s="153" t="s">
        <v>5</v>
      </c>
      <c r="U808" s="44" t="s">
        <v>39</v>
      </c>
      <c r="V808" s="154">
        <v>0</v>
      </c>
      <c r="W808" s="154">
        <f>V808*K808</f>
        <v>0</v>
      </c>
      <c r="X808" s="154">
        <v>0</v>
      </c>
      <c r="Y808" s="154">
        <f>X808*K808</f>
        <v>0</v>
      </c>
      <c r="Z808" s="154">
        <v>0</v>
      </c>
      <c r="AA808" s="155">
        <f>Z808*K808</f>
        <v>0</v>
      </c>
      <c r="AR808" s="22" t="s">
        <v>278</v>
      </c>
      <c r="AT808" s="22" t="s">
        <v>181</v>
      </c>
      <c r="AU808" s="22" t="s">
        <v>89</v>
      </c>
      <c r="AY808" s="22" t="s">
        <v>180</v>
      </c>
      <c r="BE808" s="156">
        <f>IF(U808="základní",N808,0)</f>
        <v>0</v>
      </c>
      <c r="BF808" s="156">
        <f>IF(U808="snížená",N808,0)</f>
        <v>0</v>
      </c>
      <c r="BG808" s="156">
        <f>IF(U808="zákl. přenesená",N808,0)</f>
        <v>0</v>
      </c>
      <c r="BH808" s="156">
        <f>IF(U808="sníž. přenesená",N808,0)</f>
        <v>0</v>
      </c>
      <c r="BI808" s="156">
        <f>IF(U808="nulová",N808,0)</f>
        <v>0</v>
      </c>
      <c r="BJ808" s="22" t="s">
        <v>80</v>
      </c>
      <c r="BK808" s="156">
        <f>ROUND(L808*K808,2)</f>
        <v>0</v>
      </c>
      <c r="BL808" s="22" t="s">
        <v>278</v>
      </c>
      <c r="BM808" s="22" t="s">
        <v>1591</v>
      </c>
    </row>
    <row r="809" spans="2:65" s="10" customFormat="1" ht="16.5" customHeight="1">
      <c r="B809" s="157"/>
      <c r="C809" s="158"/>
      <c r="D809" s="158"/>
      <c r="E809" s="159" t="s">
        <v>5</v>
      </c>
      <c r="F809" s="240" t="s">
        <v>1592</v>
      </c>
      <c r="G809" s="241"/>
      <c r="H809" s="241"/>
      <c r="I809" s="241"/>
      <c r="J809" s="158"/>
      <c r="K809" s="160">
        <v>336.7</v>
      </c>
      <c r="L809" s="158"/>
      <c r="M809" s="158"/>
      <c r="N809" s="158"/>
      <c r="O809" s="158"/>
      <c r="P809" s="158"/>
      <c r="Q809" s="158"/>
      <c r="R809" s="161"/>
      <c r="T809" s="162"/>
      <c r="U809" s="158"/>
      <c r="V809" s="158"/>
      <c r="W809" s="158"/>
      <c r="X809" s="158"/>
      <c r="Y809" s="158"/>
      <c r="Z809" s="158"/>
      <c r="AA809" s="163"/>
      <c r="AT809" s="164" t="s">
        <v>193</v>
      </c>
      <c r="AU809" s="164" t="s">
        <v>89</v>
      </c>
      <c r="AV809" s="10" t="s">
        <v>83</v>
      </c>
      <c r="AW809" s="10" t="s">
        <v>32</v>
      </c>
      <c r="AX809" s="10" t="s">
        <v>74</v>
      </c>
      <c r="AY809" s="164" t="s">
        <v>180</v>
      </c>
    </row>
    <row r="810" spans="2:65" s="12" customFormat="1" ht="16.5" customHeight="1">
      <c r="B810" s="173"/>
      <c r="C810" s="174"/>
      <c r="D810" s="174"/>
      <c r="E810" s="175" t="s">
        <v>5</v>
      </c>
      <c r="F810" s="245" t="s">
        <v>371</v>
      </c>
      <c r="G810" s="246"/>
      <c r="H810" s="246"/>
      <c r="I810" s="246"/>
      <c r="J810" s="174"/>
      <c r="K810" s="175" t="s">
        <v>5</v>
      </c>
      <c r="L810" s="174"/>
      <c r="M810" s="174"/>
      <c r="N810" s="174"/>
      <c r="O810" s="174"/>
      <c r="P810" s="174"/>
      <c r="Q810" s="174"/>
      <c r="R810" s="176"/>
      <c r="T810" s="177"/>
      <c r="U810" s="174"/>
      <c r="V810" s="174"/>
      <c r="W810" s="174"/>
      <c r="X810" s="174"/>
      <c r="Y810" s="174"/>
      <c r="Z810" s="174"/>
      <c r="AA810" s="178"/>
      <c r="AT810" s="179" t="s">
        <v>193</v>
      </c>
      <c r="AU810" s="179" t="s">
        <v>89</v>
      </c>
      <c r="AV810" s="12" t="s">
        <v>80</v>
      </c>
      <c r="AW810" s="12" t="s">
        <v>32</v>
      </c>
      <c r="AX810" s="12" t="s">
        <v>74</v>
      </c>
      <c r="AY810" s="179" t="s">
        <v>180</v>
      </c>
    </row>
    <row r="811" spans="2:65" s="10" customFormat="1" ht="16.5" customHeight="1">
      <c r="B811" s="157"/>
      <c r="C811" s="158"/>
      <c r="D811" s="158"/>
      <c r="E811" s="159" t="s">
        <v>5</v>
      </c>
      <c r="F811" s="235" t="s">
        <v>1593</v>
      </c>
      <c r="G811" s="236"/>
      <c r="H811" s="236"/>
      <c r="I811" s="236"/>
      <c r="J811" s="158"/>
      <c r="K811" s="160">
        <v>124.425</v>
      </c>
      <c r="L811" s="158"/>
      <c r="M811" s="158"/>
      <c r="N811" s="158"/>
      <c r="O811" s="158"/>
      <c r="P811" s="158"/>
      <c r="Q811" s="158"/>
      <c r="R811" s="161"/>
      <c r="T811" s="162"/>
      <c r="U811" s="158"/>
      <c r="V811" s="158"/>
      <c r="W811" s="158"/>
      <c r="X811" s="158"/>
      <c r="Y811" s="158"/>
      <c r="Z811" s="158"/>
      <c r="AA811" s="163"/>
      <c r="AT811" s="164" t="s">
        <v>193</v>
      </c>
      <c r="AU811" s="164" t="s">
        <v>89</v>
      </c>
      <c r="AV811" s="10" t="s">
        <v>83</v>
      </c>
      <c r="AW811" s="10" t="s">
        <v>32</v>
      </c>
      <c r="AX811" s="10" t="s">
        <v>74</v>
      </c>
      <c r="AY811" s="164" t="s">
        <v>180</v>
      </c>
    </row>
    <row r="812" spans="2:65" s="10" customFormat="1" ht="16.5" customHeight="1">
      <c r="B812" s="157"/>
      <c r="C812" s="158"/>
      <c r="D812" s="158"/>
      <c r="E812" s="159" t="s">
        <v>5</v>
      </c>
      <c r="F812" s="235" t="s">
        <v>442</v>
      </c>
      <c r="G812" s="236"/>
      <c r="H812" s="236"/>
      <c r="I812" s="236"/>
      <c r="J812" s="158"/>
      <c r="K812" s="160">
        <v>-6.3040000000000003</v>
      </c>
      <c r="L812" s="158"/>
      <c r="M812" s="158"/>
      <c r="N812" s="158"/>
      <c r="O812" s="158"/>
      <c r="P812" s="158"/>
      <c r="Q812" s="158"/>
      <c r="R812" s="161"/>
      <c r="T812" s="162"/>
      <c r="U812" s="158"/>
      <c r="V812" s="158"/>
      <c r="W812" s="158"/>
      <c r="X812" s="158"/>
      <c r="Y812" s="158"/>
      <c r="Z812" s="158"/>
      <c r="AA812" s="163"/>
      <c r="AT812" s="164" t="s">
        <v>193</v>
      </c>
      <c r="AU812" s="164" t="s">
        <v>89</v>
      </c>
      <c r="AV812" s="10" t="s">
        <v>83</v>
      </c>
      <c r="AW812" s="10" t="s">
        <v>32</v>
      </c>
      <c r="AX812" s="10" t="s">
        <v>74</v>
      </c>
      <c r="AY812" s="164" t="s">
        <v>180</v>
      </c>
    </row>
    <row r="813" spans="2:65" s="10" customFormat="1" ht="16.5" customHeight="1">
      <c r="B813" s="157"/>
      <c r="C813" s="158"/>
      <c r="D813" s="158"/>
      <c r="E813" s="159" t="s">
        <v>5</v>
      </c>
      <c r="F813" s="235" t="s">
        <v>443</v>
      </c>
      <c r="G813" s="236"/>
      <c r="H813" s="236"/>
      <c r="I813" s="236"/>
      <c r="J813" s="158"/>
      <c r="K813" s="160">
        <v>-4.5</v>
      </c>
      <c r="L813" s="158"/>
      <c r="M813" s="158"/>
      <c r="N813" s="158"/>
      <c r="O813" s="158"/>
      <c r="P813" s="158"/>
      <c r="Q813" s="158"/>
      <c r="R813" s="161"/>
      <c r="T813" s="162"/>
      <c r="U813" s="158"/>
      <c r="V813" s="158"/>
      <c r="W813" s="158"/>
      <c r="X813" s="158"/>
      <c r="Y813" s="158"/>
      <c r="Z813" s="158"/>
      <c r="AA813" s="163"/>
      <c r="AT813" s="164" t="s">
        <v>193</v>
      </c>
      <c r="AU813" s="164" t="s">
        <v>89</v>
      </c>
      <c r="AV813" s="10" t="s">
        <v>83</v>
      </c>
      <c r="AW813" s="10" t="s">
        <v>32</v>
      </c>
      <c r="AX813" s="10" t="s">
        <v>74</v>
      </c>
      <c r="AY813" s="164" t="s">
        <v>180</v>
      </c>
    </row>
    <row r="814" spans="2:65" s="10" customFormat="1" ht="16.5" customHeight="1">
      <c r="B814" s="157"/>
      <c r="C814" s="158"/>
      <c r="D814" s="158"/>
      <c r="E814" s="159" t="s">
        <v>5</v>
      </c>
      <c r="F814" s="235" t="s">
        <v>444</v>
      </c>
      <c r="G814" s="236"/>
      <c r="H814" s="236"/>
      <c r="I814" s="236"/>
      <c r="J814" s="158"/>
      <c r="K814" s="160">
        <v>-1.7729999999999999</v>
      </c>
      <c r="L814" s="158"/>
      <c r="M814" s="158"/>
      <c r="N814" s="158"/>
      <c r="O814" s="158"/>
      <c r="P814" s="158"/>
      <c r="Q814" s="158"/>
      <c r="R814" s="161"/>
      <c r="T814" s="162"/>
      <c r="U814" s="158"/>
      <c r="V814" s="158"/>
      <c r="W814" s="158"/>
      <c r="X814" s="158"/>
      <c r="Y814" s="158"/>
      <c r="Z814" s="158"/>
      <c r="AA814" s="163"/>
      <c r="AT814" s="164" t="s">
        <v>193</v>
      </c>
      <c r="AU814" s="164" t="s">
        <v>89</v>
      </c>
      <c r="AV814" s="10" t="s">
        <v>83</v>
      </c>
      <c r="AW814" s="10" t="s">
        <v>32</v>
      </c>
      <c r="AX814" s="10" t="s">
        <v>74</v>
      </c>
      <c r="AY814" s="164" t="s">
        <v>180</v>
      </c>
    </row>
    <row r="815" spans="2:65" s="10" customFormat="1" ht="16.5" customHeight="1">
      <c r="B815" s="157"/>
      <c r="C815" s="158"/>
      <c r="D815" s="158"/>
      <c r="E815" s="159" t="s">
        <v>5</v>
      </c>
      <c r="F815" s="235" t="s">
        <v>445</v>
      </c>
      <c r="G815" s="236"/>
      <c r="H815" s="236"/>
      <c r="I815" s="236"/>
      <c r="J815" s="158"/>
      <c r="K815" s="160">
        <v>-9.375</v>
      </c>
      <c r="L815" s="158"/>
      <c r="M815" s="158"/>
      <c r="N815" s="158"/>
      <c r="O815" s="158"/>
      <c r="P815" s="158"/>
      <c r="Q815" s="158"/>
      <c r="R815" s="161"/>
      <c r="T815" s="162"/>
      <c r="U815" s="158"/>
      <c r="V815" s="158"/>
      <c r="W815" s="158"/>
      <c r="X815" s="158"/>
      <c r="Y815" s="158"/>
      <c r="Z815" s="158"/>
      <c r="AA815" s="163"/>
      <c r="AT815" s="164" t="s">
        <v>193</v>
      </c>
      <c r="AU815" s="164" t="s">
        <v>89</v>
      </c>
      <c r="AV815" s="10" t="s">
        <v>83</v>
      </c>
      <c r="AW815" s="10" t="s">
        <v>32</v>
      </c>
      <c r="AX815" s="10" t="s">
        <v>74</v>
      </c>
      <c r="AY815" s="164" t="s">
        <v>180</v>
      </c>
    </row>
    <row r="816" spans="2:65" s="11" customFormat="1" ht="16.5" customHeight="1">
      <c r="B816" s="165"/>
      <c r="C816" s="166"/>
      <c r="D816" s="166"/>
      <c r="E816" s="167" t="s">
        <v>5</v>
      </c>
      <c r="F816" s="237" t="s">
        <v>214</v>
      </c>
      <c r="G816" s="238"/>
      <c r="H816" s="238"/>
      <c r="I816" s="238"/>
      <c r="J816" s="166"/>
      <c r="K816" s="168">
        <v>439.173</v>
      </c>
      <c r="L816" s="166"/>
      <c r="M816" s="166"/>
      <c r="N816" s="166"/>
      <c r="O816" s="166"/>
      <c r="P816" s="166"/>
      <c r="Q816" s="166"/>
      <c r="R816" s="169"/>
      <c r="T816" s="170"/>
      <c r="U816" s="166"/>
      <c r="V816" s="166"/>
      <c r="W816" s="166"/>
      <c r="X816" s="166"/>
      <c r="Y816" s="166"/>
      <c r="Z816" s="166"/>
      <c r="AA816" s="171"/>
      <c r="AT816" s="172" t="s">
        <v>193</v>
      </c>
      <c r="AU816" s="172" t="s">
        <v>89</v>
      </c>
      <c r="AV816" s="11" t="s">
        <v>89</v>
      </c>
      <c r="AW816" s="11" t="s">
        <v>32</v>
      </c>
      <c r="AX816" s="11" t="s">
        <v>80</v>
      </c>
      <c r="AY816" s="172" t="s">
        <v>180</v>
      </c>
    </row>
    <row r="817" spans="2:65" s="1" customFormat="1" ht="38.25" customHeight="1">
      <c r="B817" s="123"/>
      <c r="C817" s="149" t="s">
        <v>1594</v>
      </c>
      <c r="D817" s="149" t="s">
        <v>181</v>
      </c>
      <c r="E817" s="150" t="s">
        <v>1595</v>
      </c>
      <c r="F817" s="239" t="s">
        <v>1596</v>
      </c>
      <c r="G817" s="239"/>
      <c r="H817" s="239"/>
      <c r="I817" s="239"/>
      <c r="J817" s="151" t="s">
        <v>206</v>
      </c>
      <c r="K817" s="152">
        <v>439.173</v>
      </c>
      <c r="L817" s="266">
        <v>0</v>
      </c>
      <c r="M817" s="266"/>
      <c r="N817" s="266">
        <f>ROUND(L817*K817,2)</f>
        <v>0</v>
      </c>
      <c r="O817" s="266"/>
      <c r="P817" s="266"/>
      <c r="Q817" s="266"/>
      <c r="R817" s="125"/>
      <c r="T817" s="153" t="s">
        <v>5</v>
      </c>
      <c r="U817" s="44" t="s">
        <v>39</v>
      </c>
      <c r="V817" s="154">
        <v>0</v>
      </c>
      <c r="W817" s="154">
        <f>V817*K817</f>
        <v>0</v>
      </c>
      <c r="X817" s="154">
        <v>0</v>
      </c>
      <c r="Y817" s="154">
        <f>X817*K817</f>
        <v>0</v>
      </c>
      <c r="Z817" s="154">
        <v>0</v>
      </c>
      <c r="AA817" s="155">
        <f>Z817*K817</f>
        <v>0</v>
      </c>
      <c r="AR817" s="22" t="s">
        <v>278</v>
      </c>
      <c r="AT817" s="22" t="s">
        <v>181</v>
      </c>
      <c r="AU817" s="22" t="s">
        <v>89</v>
      </c>
      <c r="AY817" s="22" t="s">
        <v>180</v>
      </c>
      <c r="BE817" s="156">
        <f>IF(U817="základní",N817,0)</f>
        <v>0</v>
      </c>
      <c r="BF817" s="156">
        <f>IF(U817="snížená",N817,0)</f>
        <v>0</v>
      </c>
      <c r="BG817" s="156">
        <f>IF(U817="zákl. přenesená",N817,0)</f>
        <v>0</v>
      </c>
      <c r="BH817" s="156">
        <f>IF(U817="sníž. přenesená",N817,0)</f>
        <v>0</v>
      </c>
      <c r="BI817" s="156">
        <f>IF(U817="nulová",N817,0)</f>
        <v>0</v>
      </c>
      <c r="BJ817" s="22" t="s">
        <v>80</v>
      </c>
      <c r="BK817" s="156">
        <f>ROUND(L817*K817,2)</f>
        <v>0</v>
      </c>
      <c r="BL817" s="22" t="s">
        <v>278</v>
      </c>
      <c r="BM817" s="22" t="s">
        <v>1597</v>
      </c>
    </row>
    <row r="818" spans="2:65" s="1" customFormat="1" ht="25.5" customHeight="1">
      <c r="B818" s="123"/>
      <c r="C818" s="149" t="s">
        <v>1598</v>
      </c>
      <c r="D818" s="149" t="s">
        <v>181</v>
      </c>
      <c r="E818" s="150" t="s">
        <v>1599</v>
      </c>
      <c r="F818" s="239" t="s">
        <v>1600</v>
      </c>
      <c r="G818" s="239"/>
      <c r="H818" s="239"/>
      <c r="I818" s="239"/>
      <c r="J818" s="151" t="s">
        <v>206</v>
      </c>
      <c r="K818" s="152">
        <v>323.61</v>
      </c>
      <c r="L818" s="266">
        <v>0</v>
      </c>
      <c r="M818" s="266"/>
      <c r="N818" s="266">
        <f>ROUND(L818*K818,2)</f>
        <v>0</v>
      </c>
      <c r="O818" s="266"/>
      <c r="P818" s="266"/>
      <c r="Q818" s="266"/>
      <c r="R818" s="125"/>
      <c r="T818" s="153" t="s">
        <v>5</v>
      </c>
      <c r="U818" s="44" t="s">
        <v>39</v>
      </c>
      <c r="V818" s="154">
        <v>0</v>
      </c>
      <c r="W818" s="154">
        <f>V818*K818</f>
        <v>0</v>
      </c>
      <c r="X818" s="154">
        <v>0</v>
      </c>
      <c r="Y818" s="154">
        <f>X818*K818</f>
        <v>0</v>
      </c>
      <c r="Z818" s="154">
        <v>0</v>
      </c>
      <c r="AA818" s="155">
        <f>Z818*K818</f>
        <v>0</v>
      </c>
      <c r="AR818" s="22" t="s">
        <v>278</v>
      </c>
      <c r="AT818" s="22" t="s">
        <v>181</v>
      </c>
      <c r="AU818" s="22" t="s">
        <v>89</v>
      </c>
      <c r="AY818" s="22" t="s">
        <v>180</v>
      </c>
      <c r="BE818" s="156">
        <f>IF(U818="základní",N818,0)</f>
        <v>0</v>
      </c>
      <c r="BF818" s="156">
        <f>IF(U818="snížená",N818,0)</f>
        <v>0</v>
      </c>
      <c r="BG818" s="156">
        <f>IF(U818="zákl. přenesená",N818,0)</f>
        <v>0</v>
      </c>
      <c r="BH818" s="156">
        <f>IF(U818="sníž. přenesená",N818,0)</f>
        <v>0</v>
      </c>
      <c r="BI818" s="156">
        <f>IF(U818="nulová",N818,0)</f>
        <v>0</v>
      </c>
      <c r="BJ818" s="22" t="s">
        <v>80</v>
      </c>
      <c r="BK818" s="156">
        <f>ROUND(L818*K818,2)</f>
        <v>0</v>
      </c>
      <c r="BL818" s="22" t="s">
        <v>278</v>
      </c>
      <c r="BM818" s="22" t="s">
        <v>1601</v>
      </c>
    </row>
    <row r="819" spans="2:65" s="1" customFormat="1" ht="25.5" customHeight="1">
      <c r="B819" s="123"/>
      <c r="C819" s="149" t="s">
        <v>1602</v>
      </c>
      <c r="D819" s="149" t="s">
        <v>181</v>
      </c>
      <c r="E819" s="150" t="s">
        <v>1603</v>
      </c>
      <c r="F819" s="239" t="s">
        <v>1604</v>
      </c>
      <c r="G819" s="239"/>
      <c r="H819" s="239"/>
      <c r="I819" s="239"/>
      <c r="J819" s="151" t="s">
        <v>242</v>
      </c>
      <c r="K819" s="152">
        <v>3</v>
      </c>
      <c r="L819" s="266">
        <v>0</v>
      </c>
      <c r="M819" s="266"/>
      <c r="N819" s="266">
        <f>ROUND(L819*K819,2)</f>
        <v>0</v>
      </c>
      <c r="O819" s="266"/>
      <c r="P819" s="266"/>
      <c r="Q819" s="266"/>
      <c r="R819" s="125"/>
      <c r="T819" s="153" t="s">
        <v>5</v>
      </c>
      <c r="U819" s="44" t="s">
        <v>39</v>
      </c>
      <c r="V819" s="154">
        <v>0</v>
      </c>
      <c r="W819" s="154">
        <f>V819*K819</f>
        <v>0</v>
      </c>
      <c r="X819" s="154">
        <v>0</v>
      </c>
      <c r="Y819" s="154">
        <f>X819*K819</f>
        <v>0</v>
      </c>
      <c r="Z819" s="154">
        <v>0</v>
      </c>
      <c r="AA819" s="155">
        <f>Z819*K819</f>
        <v>0</v>
      </c>
      <c r="AR819" s="22" t="s">
        <v>278</v>
      </c>
      <c r="AT819" s="22" t="s">
        <v>181</v>
      </c>
      <c r="AU819" s="22" t="s">
        <v>89</v>
      </c>
      <c r="AY819" s="22" t="s">
        <v>180</v>
      </c>
      <c r="BE819" s="156">
        <f>IF(U819="základní",N819,0)</f>
        <v>0</v>
      </c>
      <c r="BF819" s="156">
        <f>IF(U819="snížená",N819,0)</f>
        <v>0</v>
      </c>
      <c r="BG819" s="156">
        <f>IF(U819="zákl. přenesená",N819,0)</f>
        <v>0</v>
      </c>
      <c r="BH819" s="156">
        <f>IF(U819="sníž. přenesená",N819,0)</f>
        <v>0</v>
      </c>
      <c r="BI819" s="156">
        <f>IF(U819="nulová",N819,0)</f>
        <v>0</v>
      </c>
      <c r="BJ819" s="22" t="s">
        <v>80</v>
      </c>
      <c r="BK819" s="156">
        <f>ROUND(L819*K819,2)</f>
        <v>0</v>
      </c>
      <c r="BL819" s="22" t="s">
        <v>278</v>
      </c>
      <c r="BM819" s="22" t="s">
        <v>1605</v>
      </c>
    </row>
    <row r="820" spans="2:65" s="1" customFormat="1" ht="25.5" customHeight="1">
      <c r="B820" s="123"/>
      <c r="C820" s="149" t="s">
        <v>1606</v>
      </c>
      <c r="D820" s="149" t="s">
        <v>181</v>
      </c>
      <c r="E820" s="150" t="s">
        <v>1607</v>
      </c>
      <c r="F820" s="239" t="s">
        <v>1608</v>
      </c>
      <c r="G820" s="239"/>
      <c r="H820" s="239"/>
      <c r="I820" s="239"/>
      <c r="J820" s="151" t="s">
        <v>206</v>
      </c>
      <c r="K820" s="152">
        <v>323.61</v>
      </c>
      <c r="L820" s="266">
        <v>0</v>
      </c>
      <c r="M820" s="266"/>
      <c r="N820" s="266">
        <f>ROUND(L820*K820,2)</f>
        <v>0</v>
      </c>
      <c r="O820" s="266"/>
      <c r="P820" s="266"/>
      <c r="Q820" s="266"/>
      <c r="R820" s="125"/>
      <c r="T820" s="153" t="s">
        <v>5</v>
      </c>
      <c r="U820" s="44" t="s">
        <v>39</v>
      </c>
      <c r="V820" s="154">
        <v>0</v>
      </c>
      <c r="W820" s="154">
        <f>V820*K820</f>
        <v>0</v>
      </c>
      <c r="X820" s="154">
        <v>0</v>
      </c>
      <c r="Y820" s="154">
        <f>X820*K820</f>
        <v>0</v>
      </c>
      <c r="Z820" s="154">
        <v>0</v>
      </c>
      <c r="AA820" s="155">
        <f>Z820*K820</f>
        <v>0</v>
      </c>
      <c r="AR820" s="22" t="s">
        <v>278</v>
      </c>
      <c r="AT820" s="22" t="s">
        <v>181</v>
      </c>
      <c r="AU820" s="22" t="s">
        <v>89</v>
      </c>
      <c r="AY820" s="22" t="s">
        <v>180</v>
      </c>
      <c r="BE820" s="156">
        <f>IF(U820="základní",N820,0)</f>
        <v>0</v>
      </c>
      <c r="BF820" s="156">
        <f>IF(U820="snížená",N820,0)</f>
        <v>0</v>
      </c>
      <c r="BG820" s="156">
        <f>IF(U820="zákl. přenesená",N820,0)</f>
        <v>0</v>
      </c>
      <c r="BH820" s="156">
        <f>IF(U820="sníž. přenesená",N820,0)</f>
        <v>0</v>
      </c>
      <c r="BI820" s="156">
        <f>IF(U820="nulová",N820,0)</f>
        <v>0</v>
      </c>
      <c r="BJ820" s="22" t="s">
        <v>80</v>
      </c>
      <c r="BK820" s="156">
        <f>ROUND(L820*K820,2)</f>
        <v>0</v>
      </c>
      <c r="BL820" s="22" t="s">
        <v>278</v>
      </c>
      <c r="BM820" s="22" t="s">
        <v>1609</v>
      </c>
    </row>
    <row r="821" spans="2:65" s="1" customFormat="1" ht="25.5" customHeight="1">
      <c r="B821" s="123"/>
      <c r="C821" s="149" t="s">
        <v>1610</v>
      </c>
      <c r="D821" s="149" t="s">
        <v>181</v>
      </c>
      <c r="E821" s="150" t="s">
        <v>1611</v>
      </c>
      <c r="F821" s="239" t="s">
        <v>1612</v>
      </c>
      <c r="G821" s="239"/>
      <c r="H821" s="239"/>
      <c r="I821" s="239"/>
      <c r="J821" s="151" t="s">
        <v>206</v>
      </c>
      <c r="K821" s="152">
        <v>323.61</v>
      </c>
      <c r="L821" s="266">
        <v>0</v>
      </c>
      <c r="M821" s="266"/>
      <c r="N821" s="266">
        <f>ROUND(L821*K821,2)</f>
        <v>0</v>
      </c>
      <c r="O821" s="266"/>
      <c r="P821" s="266"/>
      <c r="Q821" s="266"/>
      <c r="R821" s="125"/>
      <c r="T821" s="153" t="s">
        <v>5</v>
      </c>
      <c r="U821" s="44" t="s">
        <v>39</v>
      </c>
      <c r="V821" s="154">
        <v>0</v>
      </c>
      <c r="W821" s="154">
        <f>V821*K821</f>
        <v>0</v>
      </c>
      <c r="X821" s="154">
        <v>0</v>
      </c>
      <c r="Y821" s="154">
        <f>X821*K821</f>
        <v>0</v>
      </c>
      <c r="Z821" s="154">
        <v>0</v>
      </c>
      <c r="AA821" s="155">
        <f>Z821*K821</f>
        <v>0</v>
      </c>
      <c r="AR821" s="22" t="s">
        <v>278</v>
      </c>
      <c r="AT821" s="22" t="s">
        <v>181</v>
      </c>
      <c r="AU821" s="22" t="s">
        <v>89</v>
      </c>
      <c r="AY821" s="22" t="s">
        <v>180</v>
      </c>
      <c r="BE821" s="156">
        <f>IF(U821="základní",N821,0)</f>
        <v>0</v>
      </c>
      <c r="BF821" s="156">
        <f>IF(U821="snížená",N821,0)</f>
        <v>0</v>
      </c>
      <c r="BG821" s="156">
        <f>IF(U821="zákl. přenesená",N821,0)</f>
        <v>0</v>
      </c>
      <c r="BH821" s="156">
        <f>IF(U821="sníž. přenesená",N821,0)</f>
        <v>0</v>
      </c>
      <c r="BI821" s="156">
        <f>IF(U821="nulová",N821,0)</f>
        <v>0</v>
      </c>
      <c r="BJ821" s="22" t="s">
        <v>80</v>
      </c>
      <c r="BK821" s="156">
        <f>ROUND(L821*K821,2)</f>
        <v>0</v>
      </c>
      <c r="BL821" s="22" t="s">
        <v>278</v>
      </c>
      <c r="BM821" s="22" t="s">
        <v>1613</v>
      </c>
    </row>
    <row r="822" spans="2:65" s="12" customFormat="1" ht="16.5" customHeight="1">
      <c r="B822" s="173"/>
      <c r="C822" s="174"/>
      <c r="D822" s="174"/>
      <c r="E822" s="175" t="s">
        <v>5</v>
      </c>
      <c r="F822" s="243" t="s">
        <v>389</v>
      </c>
      <c r="G822" s="244"/>
      <c r="H822" s="244"/>
      <c r="I822" s="244"/>
      <c r="J822" s="174"/>
      <c r="K822" s="175" t="s">
        <v>5</v>
      </c>
      <c r="L822" s="174"/>
      <c r="M822" s="174"/>
      <c r="N822" s="174"/>
      <c r="O822" s="174"/>
      <c r="P822" s="174"/>
      <c r="Q822" s="174"/>
      <c r="R822" s="176"/>
      <c r="T822" s="177"/>
      <c r="U822" s="174"/>
      <c r="V822" s="174"/>
      <c r="W822" s="174"/>
      <c r="X822" s="174"/>
      <c r="Y822" s="174"/>
      <c r="Z822" s="174"/>
      <c r="AA822" s="178"/>
      <c r="AT822" s="179" t="s">
        <v>193</v>
      </c>
      <c r="AU822" s="179" t="s">
        <v>89</v>
      </c>
      <c r="AV822" s="12" t="s">
        <v>80</v>
      </c>
      <c r="AW822" s="12" t="s">
        <v>32</v>
      </c>
      <c r="AX822" s="12" t="s">
        <v>74</v>
      </c>
      <c r="AY822" s="179" t="s">
        <v>180</v>
      </c>
    </row>
    <row r="823" spans="2:65" s="10" customFormat="1" ht="16.5" customHeight="1">
      <c r="B823" s="157"/>
      <c r="C823" s="158"/>
      <c r="D823" s="158"/>
      <c r="E823" s="159" t="s">
        <v>5</v>
      </c>
      <c r="F823" s="235" t="s">
        <v>1487</v>
      </c>
      <c r="G823" s="236"/>
      <c r="H823" s="236"/>
      <c r="I823" s="236"/>
      <c r="J823" s="158"/>
      <c r="K823" s="160">
        <v>222.36</v>
      </c>
      <c r="L823" s="158"/>
      <c r="M823" s="158"/>
      <c r="N823" s="158"/>
      <c r="O823" s="158"/>
      <c r="P823" s="158"/>
      <c r="Q823" s="158"/>
      <c r="R823" s="161"/>
      <c r="T823" s="162"/>
      <c r="U823" s="158"/>
      <c r="V823" s="158"/>
      <c r="W823" s="158"/>
      <c r="X823" s="158"/>
      <c r="Y823" s="158"/>
      <c r="Z823" s="158"/>
      <c r="AA823" s="163"/>
      <c r="AT823" s="164" t="s">
        <v>193</v>
      </c>
      <c r="AU823" s="164" t="s">
        <v>89</v>
      </c>
      <c r="AV823" s="10" t="s">
        <v>83</v>
      </c>
      <c r="AW823" s="10" t="s">
        <v>32</v>
      </c>
      <c r="AX823" s="10" t="s">
        <v>74</v>
      </c>
      <c r="AY823" s="164" t="s">
        <v>180</v>
      </c>
    </row>
    <row r="824" spans="2:65" s="10" customFormat="1" ht="16.5" customHeight="1">
      <c r="B824" s="157"/>
      <c r="C824" s="158"/>
      <c r="D824" s="158"/>
      <c r="E824" s="159" t="s">
        <v>5</v>
      </c>
      <c r="F824" s="235" t="s">
        <v>1488</v>
      </c>
      <c r="G824" s="236"/>
      <c r="H824" s="236"/>
      <c r="I824" s="236"/>
      <c r="J824" s="158"/>
      <c r="K824" s="160">
        <v>51.95</v>
      </c>
      <c r="L824" s="158"/>
      <c r="M824" s="158"/>
      <c r="N824" s="158"/>
      <c r="O824" s="158"/>
      <c r="P824" s="158"/>
      <c r="Q824" s="158"/>
      <c r="R824" s="161"/>
      <c r="T824" s="162"/>
      <c r="U824" s="158"/>
      <c r="V824" s="158"/>
      <c r="W824" s="158"/>
      <c r="X824" s="158"/>
      <c r="Y824" s="158"/>
      <c r="Z824" s="158"/>
      <c r="AA824" s="163"/>
      <c r="AT824" s="164" t="s">
        <v>193</v>
      </c>
      <c r="AU824" s="164" t="s">
        <v>89</v>
      </c>
      <c r="AV824" s="10" t="s">
        <v>83</v>
      </c>
      <c r="AW824" s="10" t="s">
        <v>32</v>
      </c>
      <c r="AX824" s="10" t="s">
        <v>74</v>
      </c>
      <c r="AY824" s="164" t="s">
        <v>180</v>
      </c>
    </row>
    <row r="825" spans="2:65" s="12" customFormat="1" ht="16.5" customHeight="1">
      <c r="B825" s="173"/>
      <c r="C825" s="174"/>
      <c r="D825" s="174"/>
      <c r="E825" s="175" t="s">
        <v>5</v>
      </c>
      <c r="F825" s="245" t="s">
        <v>256</v>
      </c>
      <c r="G825" s="246"/>
      <c r="H825" s="246"/>
      <c r="I825" s="246"/>
      <c r="J825" s="174"/>
      <c r="K825" s="175" t="s">
        <v>5</v>
      </c>
      <c r="L825" s="174"/>
      <c r="M825" s="174"/>
      <c r="N825" s="174"/>
      <c r="O825" s="174"/>
      <c r="P825" s="174"/>
      <c r="Q825" s="174"/>
      <c r="R825" s="176"/>
      <c r="T825" s="177"/>
      <c r="U825" s="174"/>
      <c r="V825" s="174"/>
      <c r="W825" s="174"/>
      <c r="X825" s="174"/>
      <c r="Y825" s="174"/>
      <c r="Z825" s="174"/>
      <c r="AA825" s="178"/>
      <c r="AT825" s="179" t="s">
        <v>193</v>
      </c>
      <c r="AU825" s="179" t="s">
        <v>89</v>
      </c>
      <c r="AV825" s="12" t="s">
        <v>80</v>
      </c>
      <c r="AW825" s="12" t="s">
        <v>32</v>
      </c>
      <c r="AX825" s="12" t="s">
        <v>74</v>
      </c>
      <c r="AY825" s="179" t="s">
        <v>180</v>
      </c>
    </row>
    <row r="826" spans="2:65" s="10" customFormat="1" ht="16.5" customHeight="1">
      <c r="B826" s="157"/>
      <c r="C826" s="158"/>
      <c r="D826" s="158"/>
      <c r="E826" s="159" t="s">
        <v>5</v>
      </c>
      <c r="F826" s="235" t="s">
        <v>1614</v>
      </c>
      <c r="G826" s="236"/>
      <c r="H826" s="236"/>
      <c r="I826" s="236"/>
      <c r="J826" s="158"/>
      <c r="K826" s="160">
        <v>49.3</v>
      </c>
      <c r="L826" s="158"/>
      <c r="M826" s="158"/>
      <c r="N826" s="158"/>
      <c r="O826" s="158"/>
      <c r="P826" s="158"/>
      <c r="Q826" s="158"/>
      <c r="R826" s="161"/>
      <c r="T826" s="162"/>
      <c r="U826" s="158"/>
      <c r="V826" s="158"/>
      <c r="W826" s="158"/>
      <c r="X826" s="158"/>
      <c r="Y826" s="158"/>
      <c r="Z826" s="158"/>
      <c r="AA826" s="163"/>
      <c r="AT826" s="164" t="s">
        <v>193</v>
      </c>
      <c r="AU826" s="164" t="s">
        <v>89</v>
      </c>
      <c r="AV826" s="10" t="s">
        <v>83</v>
      </c>
      <c r="AW826" s="10" t="s">
        <v>32</v>
      </c>
      <c r="AX826" s="10" t="s">
        <v>74</v>
      </c>
      <c r="AY826" s="164" t="s">
        <v>180</v>
      </c>
    </row>
    <row r="827" spans="2:65" s="11" customFormat="1" ht="16.5" customHeight="1">
      <c r="B827" s="165"/>
      <c r="C827" s="166"/>
      <c r="D827" s="166"/>
      <c r="E827" s="167" t="s">
        <v>5</v>
      </c>
      <c r="F827" s="237" t="s">
        <v>214</v>
      </c>
      <c r="G827" s="238"/>
      <c r="H827" s="238"/>
      <c r="I827" s="238"/>
      <c r="J827" s="166"/>
      <c r="K827" s="168">
        <v>323.61</v>
      </c>
      <c r="L827" s="166"/>
      <c r="M827" s="166"/>
      <c r="N827" s="166"/>
      <c r="O827" s="166"/>
      <c r="P827" s="166"/>
      <c r="Q827" s="166"/>
      <c r="R827" s="169"/>
      <c r="T827" s="170"/>
      <c r="U827" s="166"/>
      <c r="V827" s="166"/>
      <c r="W827" s="166"/>
      <c r="X827" s="166"/>
      <c r="Y827" s="166"/>
      <c r="Z827" s="166"/>
      <c r="AA827" s="171"/>
      <c r="AT827" s="172" t="s">
        <v>193</v>
      </c>
      <c r="AU827" s="172" t="s">
        <v>89</v>
      </c>
      <c r="AV827" s="11" t="s">
        <v>89</v>
      </c>
      <c r="AW827" s="11" t="s">
        <v>32</v>
      </c>
      <c r="AX827" s="11" t="s">
        <v>80</v>
      </c>
      <c r="AY827" s="172" t="s">
        <v>180</v>
      </c>
    </row>
    <row r="828" spans="2:65" s="13" customFormat="1" ht="21.6" customHeight="1">
      <c r="B828" s="184"/>
      <c r="C828" s="185"/>
      <c r="D828" s="186" t="s">
        <v>163</v>
      </c>
      <c r="E828" s="186"/>
      <c r="F828" s="186"/>
      <c r="G828" s="186"/>
      <c r="H828" s="186"/>
      <c r="I828" s="186"/>
      <c r="J828" s="186"/>
      <c r="K828" s="186"/>
      <c r="L828" s="186"/>
      <c r="M828" s="186"/>
      <c r="N828" s="267">
        <f>BK828</f>
        <v>0</v>
      </c>
      <c r="O828" s="268"/>
      <c r="P828" s="268"/>
      <c r="Q828" s="268"/>
      <c r="R828" s="187"/>
      <c r="T828" s="188"/>
      <c r="U828" s="185"/>
      <c r="V828" s="185"/>
      <c r="W828" s="189">
        <f>SUM(W829:W852)</f>
        <v>0</v>
      </c>
      <c r="X828" s="185"/>
      <c r="Y828" s="189">
        <f>SUM(Y829:Y852)</f>
        <v>0</v>
      </c>
      <c r="Z828" s="185"/>
      <c r="AA828" s="190">
        <f>SUM(AA829:AA852)</f>
        <v>0</v>
      </c>
      <c r="AR828" s="191" t="s">
        <v>83</v>
      </c>
      <c r="AT828" s="192" t="s">
        <v>73</v>
      </c>
      <c r="AU828" s="192" t="s">
        <v>89</v>
      </c>
      <c r="AY828" s="191" t="s">
        <v>180</v>
      </c>
      <c r="BK828" s="193">
        <f>SUM(BK829:BK852)</f>
        <v>0</v>
      </c>
    </row>
    <row r="829" spans="2:65" s="1" customFormat="1" ht="25.5" customHeight="1">
      <c r="B829" s="123"/>
      <c r="C829" s="149" t="s">
        <v>1615</v>
      </c>
      <c r="D829" s="149" t="s">
        <v>181</v>
      </c>
      <c r="E829" s="150" t="s">
        <v>1616</v>
      </c>
      <c r="F829" s="239" t="s">
        <v>1617</v>
      </c>
      <c r="G829" s="239"/>
      <c r="H829" s="239"/>
      <c r="I829" s="239"/>
      <c r="J829" s="151" t="s">
        <v>206</v>
      </c>
      <c r="K829" s="152">
        <v>1731.9359999999999</v>
      </c>
      <c r="L829" s="266">
        <v>0</v>
      </c>
      <c r="M829" s="266"/>
      <c r="N829" s="266">
        <f>ROUND(L829*K829,2)</f>
        <v>0</v>
      </c>
      <c r="O829" s="266"/>
      <c r="P829" s="266"/>
      <c r="Q829" s="266"/>
      <c r="R829" s="125"/>
      <c r="T829" s="153" t="s">
        <v>5</v>
      </c>
      <c r="U829" s="44" t="s">
        <v>39</v>
      </c>
      <c r="V829" s="154">
        <v>0</v>
      </c>
      <c r="W829" s="154">
        <f>V829*K829</f>
        <v>0</v>
      </c>
      <c r="X829" s="154">
        <v>0</v>
      </c>
      <c r="Y829" s="154">
        <f>X829*K829</f>
        <v>0</v>
      </c>
      <c r="Z829" s="154">
        <v>0</v>
      </c>
      <c r="AA829" s="155">
        <f>Z829*K829</f>
        <v>0</v>
      </c>
      <c r="AR829" s="22" t="s">
        <v>278</v>
      </c>
      <c r="AT829" s="22" t="s">
        <v>181</v>
      </c>
      <c r="AU829" s="22" t="s">
        <v>197</v>
      </c>
      <c r="AY829" s="22" t="s">
        <v>180</v>
      </c>
      <c r="BE829" s="156">
        <f>IF(U829="základní",N829,0)</f>
        <v>0</v>
      </c>
      <c r="BF829" s="156">
        <f>IF(U829="snížená",N829,0)</f>
        <v>0</v>
      </c>
      <c r="BG829" s="156">
        <f>IF(U829="zákl. přenesená",N829,0)</f>
        <v>0</v>
      </c>
      <c r="BH829" s="156">
        <f>IF(U829="sníž. přenesená",N829,0)</f>
        <v>0</v>
      </c>
      <c r="BI829" s="156">
        <f>IF(U829="nulová",N829,0)</f>
        <v>0</v>
      </c>
      <c r="BJ829" s="22" t="s">
        <v>80</v>
      </c>
      <c r="BK829" s="156">
        <f>ROUND(L829*K829,2)</f>
        <v>0</v>
      </c>
      <c r="BL829" s="22" t="s">
        <v>278</v>
      </c>
      <c r="BM829" s="22" t="s">
        <v>1618</v>
      </c>
    </row>
    <row r="830" spans="2:65" s="12" customFormat="1" ht="16.5" customHeight="1">
      <c r="B830" s="173"/>
      <c r="C830" s="174"/>
      <c r="D830" s="174"/>
      <c r="E830" s="175" t="s">
        <v>5</v>
      </c>
      <c r="F830" s="243" t="s">
        <v>389</v>
      </c>
      <c r="G830" s="244"/>
      <c r="H830" s="244"/>
      <c r="I830" s="244"/>
      <c r="J830" s="174"/>
      <c r="K830" s="175" t="s">
        <v>5</v>
      </c>
      <c r="L830" s="174"/>
      <c r="M830" s="174"/>
      <c r="N830" s="174"/>
      <c r="O830" s="174"/>
      <c r="P830" s="174"/>
      <c r="Q830" s="174"/>
      <c r="R830" s="176"/>
      <c r="T830" s="177"/>
      <c r="U830" s="174"/>
      <c r="V830" s="174"/>
      <c r="W830" s="174"/>
      <c r="X830" s="174"/>
      <c r="Y830" s="174"/>
      <c r="Z830" s="174"/>
      <c r="AA830" s="178"/>
      <c r="AT830" s="179" t="s">
        <v>193</v>
      </c>
      <c r="AU830" s="179" t="s">
        <v>197</v>
      </c>
      <c r="AV830" s="12" t="s">
        <v>80</v>
      </c>
      <c r="AW830" s="12" t="s">
        <v>32</v>
      </c>
      <c r="AX830" s="12" t="s">
        <v>74</v>
      </c>
      <c r="AY830" s="179" t="s">
        <v>180</v>
      </c>
    </row>
    <row r="831" spans="2:65" s="10" customFormat="1" ht="16.5" customHeight="1">
      <c r="B831" s="157"/>
      <c r="C831" s="158"/>
      <c r="D831" s="158"/>
      <c r="E831" s="159" t="s">
        <v>5</v>
      </c>
      <c r="F831" s="235" t="s">
        <v>1487</v>
      </c>
      <c r="G831" s="236"/>
      <c r="H831" s="236"/>
      <c r="I831" s="236"/>
      <c r="J831" s="158"/>
      <c r="K831" s="160">
        <v>222.36</v>
      </c>
      <c r="L831" s="158"/>
      <c r="M831" s="158"/>
      <c r="N831" s="158"/>
      <c r="O831" s="158"/>
      <c r="P831" s="158"/>
      <c r="Q831" s="158"/>
      <c r="R831" s="161"/>
      <c r="T831" s="162"/>
      <c r="U831" s="158"/>
      <c r="V831" s="158"/>
      <c r="W831" s="158"/>
      <c r="X831" s="158"/>
      <c r="Y831" s="158"/>
      <c r="Z831" s="158"/>
      <c r="AA831" s="163"/>
      <c r="AT831" s="164" t="s">
        <v>193</v>
      </c>
      <c r="AU831" s="164" t="s">
        <v>197</v>
      </c>
      <c r="AV831" s="10" t="s">
        <v>83</v>
      </c>
      <c r="AW831" s="10" t="s">
        <v>32</v>
      </c>
      <c r="AX831" s="10" t="s">
        <v>74</v>
      </c>
      <c r="AY831" s="164" t="s">
        <v>180</v>
      </c>
    </row>
    <row r="832" spans="2:65" s="10" customFormat="1" ht="16.5" customHeight="1">
      <c r="B832" s="157"/>
      <c r="C832" s="158"/>
      <c r="D832" s="158"/>
      <c r="E832" s="159" t="s">
        <v>5</v>
      </c>
      <c r="F832" s="235" t="s">
        <v>1619</v>
      </c>
      <c r="G832" s="236"/>
      <c r="H832" s="236"/>
      <c r="I832" s="236"/>
      <c r="J832" s="158"/>
      <c r="K832" s="160">
        <v>99.787999999999997</v>
      </c>
      <c r="L832" s="158"/>
      <c r="M832" s="158"/>
      <c r="N832" s="158"/>
      <c r="O832" s="158"/>
      <c r="P832" s="158"/>
      <c r="Q832" s="158"/>
      <c r="R832" s="161"/>
      <c r="T832" s="162"/>
      <c r="U832" s="158"/>
      <c r="V832" s="158"/>
      <c r="W832" s="158"/>
      <c r="X832" s="158"/>
      <c r="Y832" s="158"/>
      <c r="Z832" s="158"/>
      <c r="AA832" s="163"/>
      <c r="AT832" s="164" t="s">
        <v>193</v>
      </c>
      <c r="AU832" s="164" t="s">
        <v>197</v>
      </c>
      <c r="AV832" s="10" t="s">
        <v>83</v>
      </c>
      <c r="AW832" s="10" t="s">
        <v>32</v>
      </c>
      <c r="AX832" s="10" t="s">
        <v>74</v>
      </c>
      <c r="AY832" s="164" t="s">
        <v>180</v>
      </c>
    </row>
    <row r="833" spans="2:51" s="10" customFormat="1" ht="16.5" customHeight="1">
      <c r="B833" s="157"/>
      <c r="C833" s="158"/>
      <c r="D833" s="158"/>
      <c r="E833" s="159" t="s">
        <v>5</v>
      </c>
      <c r="F833" s="235" t="s">
        <v>1620</v>
      </c>
      <c r="G833" s="236"/>
      <c r="H833" s="236"/>
      <c r="I833" s="236"/>
      <c r="J833" s="158"/>
      <c r="K833" s="160">
        <v>89.081999999999994</v>
      </c>
      <c r="L833" s="158"/>
      <c r="M833" s="158"/>
      <c r="N833" s="158"/>
      <c r="O833" s="158"/>
      <c r="P833" s="158"/>
      <c r="Q833" s="158"/>
      <c r="R833" s="161"/>
      <c r="T833" s="162"/>
      <c r="U833" s="158"/>
      <c r="V833" s="158"/>
      <c r="W833" s="158"/>
      <c r="X833" s="158"/>
      <c r="Y833" s="158"/>
      <c r="Z833" s="158"/>
      <c r="AA833" s="163"/>
      <c r="AT833" s="164" t="s">
        <v>193</v>
      </c>
      <c r="AU833" s="164" t="s">
        <v>197</v>
      </c>
      <c r="AV833" s="10" t="s">
        <v>83</v>
      </c>
      <c r="AW833" s="10" t="s">
        <v>32</v>
      </c>
      <c r="AX833" s="10" t="s">
        <v>74</v>
      </c>
      <c r="AY833" s="164" t="s">
        <v>180</v>
      </c>
    </row>
    <row r="834" spans="2:51" s="10" customFormat="1" ht="16.5" customHeight="1">
      <c r="B834" s="157"/>
      <c r="C834" s="158"/>
      <c r="D834" s="158"/>
      <c r="E834" s="159" t="s">
        <v>5</v>
      </c>
      <c r="F834" s="235" t="s">
        <v>1621</v>
      </c>
      <c r="G834" s="236"/>
      <c r="H834" s="236"/>
      <c r="I834" s="236"/>
      <c r="J834" s="158"/>
      <c r="K834" s="160">
        <v>11.917999999999999</v>
      </c>
      <c r="L834" s="158"/>
      <c r="M834" s="158"/>
      <c r="N834" s="158"/>
      <c r="O834" s="158"/>
      <c r="P834" s="158"/>
      <c r="Q834" s="158"/>
      <c r="R834" s="161"/>
      <c r="T834" s="162"/>
      <c r="U834" s="158"/>
      <c r="V834" s="158"/>
      <c r="W834" s="158"/>
      <c r="X834" s="158"/>
      <c r="Y834" s="158"/>
      <c r="Z834" s="158"/>
      <c r="AA834" s="163"/>
      <c r="AT834" s="164" t="s">
        <v>193</v>
      </c>
      <c r="AU834" s="164" t="s">
        <v>197</v>
      </c>
      <c r="AV834" s="10" t="s">
        <v>83</v>
      </c>
      <c r="AW834" s="10" t="s">
        <v>32</v>
      </c>
      <c r="AX834" s="10" t="s">
        <v>74</v>
      </c>
      <c r="AY834" s="164" t="s">
        <v>180</v>
      </c>
    </row>
    <row r="835" spans="2:51" s="10" customFormat="1" ht="16.5" customHeight="1">
      <c r="B835" s="157"/>
      <c r="C835" s="158"/>
      <c r="D835" s="158"/>
      <c r="E835" s="159" t="s">
        <v>5</v>
      </c>
      <c r="F835" s="235" t="s">
        <v>1622</v>
      </c>
      <c r="G835" s="236"/>
      <c r="H835" s="236"/>
      <c r="I835" s="236"/>
      <c r="J835" s="158"/>
      <c r="K835" s="160">
        <v>90.495999999999995</v>
      </c>
      <c r="L835" s="158"/>
      <c r="M835" s="158"/>
      <c r="N835" s="158"/>
      <c r="O835" s="158"/>
      <c r="P835" s="158"/>
      <c r="Q835" s="158"/>
      <c r="R835" s="161"/>
      <c r="T835" s="162"/>
      <c r="U835" s="158"/>
      <c r="V835" s="158"/>
      <c r="W835" s="158"/>
      <c r="X835" s="158"/>
      <c r="Y835" s="158"/>
      <c r="Z835" s="158"/>
      <c r="AA835" s="163"/>
      <c r="AT835" s="164" t="s">
        <v>193</v>
      </c>
      <c r="AU835" s="164" t="s">
        <v>197</v>
      </c>
      <c r="AV835" s="10" t="s">
        <v>83</v>
      </c>
      <c r="AW835" s="10" t="s">
        <v>32</v>
      </c>
      <c r="AX835" s="10" t="s">
        <v>74</v>
      </c>
      <c r="AY835" s="164" t="s">
        <v>180</v>
      </c>
    </row>
    <row r="836" spans="2:51" s="10" customFormat="1" ht="16.5" customHeight="1">
      <c r="B836" s="157"/>
      <c r="C836" s="158"/>
      <c r="D836" s="158"/>
      <c r="E836" s="159" t="s">
        <v>5</v>
      </c>
      <c r="F836" s="235" t="s">
        <v>1623</v>
      </c>
      <c r="G836" s="236"/>
      <c r="H836" s="236"/>
      <c r="I836" s="236"/>
      <c r="J836" s="158"/>
      <c r="K836" s="160">
        <v>15.352</v>
      </c>
      <c r="L836" s="158"/>
      <c r="M836" s="158"/>
      <c r="N836" s="158"/>
      <c r="O836" s="158"/>
      <c r="P836" s="158"/>
      <c r="Q836" s="158"/>
      <c r="R836" s="161"/>
      <c r="T836" s="162"/>
      <c r="U836" s="158"/>
      <c r="V836" s="158"/>
      <c r="W836" s="158"/>
      <c r="X836" s="158"/>
      <c r="Y836" s="158"/>
      <c r="Z836" s="158"/>
      <c r="AA836" s="163"/>
      <c r="AT836" s="164" t="s">
        <v>193</v>
      </c>
      <c r="AU836" s="164" t="s">
        <v>197</v>
      </c>
      <c r="AV836" s="10" t="s">
        <v>83</v>
      </c>
      <c r="AW836" s="10" t="s">
        <v>32</v>
      </c>
      <c r="AX836" s="10" t="s">
        <v>74</v>
      </c>
      <c r="AY836" s="164" t="s">
        <v>180</v>
      </c>
    </row>
    <row r="837" spans="2:51" s="12" customFormat="1" ht="16.5" customHeight="1">
      <c r="B837" s="173"/>
      <c r="C837" s="174"/>
      <c r="D837" s="174"/>
      <c r="E837" s="175" t="s">
        <v>5</v>
      </c>
      <c r="F837" s="245" t="s">
        <v>256</v>
      </c>
      <c r="G837" s="246"/>
      <c r="H837" s="246"/>
      <c r="I837" s="246"/>
      <c r="J837" s="174"/>
      <c r="K837" s="175" t="s">
        <v>5</v>
      </c>
      <c r="L837" s="174"/>
      <c r="M837" s="174"/>
      <c r="N837" s="174"/>
      <c r="O837" s="174"/>
      <c r="P837" s="174"/>
      <c r="Q837" s="174"/>
      <c r="R837" s="176"/>
      <c r="T837" s="177"/>
      <c r="U837" s="174"/>
      <c r="V837" s="174"/>
      <c r="W837" s="174"/>
      <c r="X837" s="174"/>
      <c r="Y837" s="174"/>
      <c r="Z837" s="174"/>
      <c r="AA837" s="178"/>
      <c r="AT837" s="179" t="s">
        <v>193</v>
      </c>
      <c r="AU837" s="179" t="s">
        <v>197</v>
      </c>
      <c r="AV837" s="12" t="s">
        <v>80</v>
      </c>
      <c r="AW837" s="12" t="s">
        <v>32</v>
      </c>
      <c r="AX837" s="12" t="s">
        <v>74</v>
      </c>
      <c r="AY837" s="179" t="s">
        <v>180</v>
      </c>
    </row>
    <row r="838" spans="2:51" s="10" customFormat="1" ht="16.5" customHeight="1">
      <c r="B838" s="157"/>
      <c r="C838" s="158"/>
      <c r="D838" s="158"/>
      <c r="E838" s="159" t="s">
        <v>5</v>
      </c>
      <c r="F838" s="235" t="s">
        <v>1624</v>
      </c>
      <c r="G838" s="236"/>
      <c r="H838" s="236"/>
      <c r="I838" s="236"/>
      <c r="J838" s="158"/>
      <c r="K838" s="160">
        <v>229.7</v>
      </c>
      <c r="L838" s="158"/>
      <c r="M838" s="158"/>
      <c r="N838" s="158"/>
      <c r="O838" s="158"/>
      <c r="P838" s="158"/>
      <c r="Q838" s="158"/>
      <c r="R838" s="161"/>
      <c r="T838" s="162"/>
      <c r="U838" s="158"/>
      <c r="V838" s="158"/>
      <c r="W838" s="158"/>
      <c r="X838" s="158"/>
      <c r="Y838" s="158"/>
      <c r="Z838" s="158"/>
      <c r="AA838" s="163"/>
      <c r="AT838" s="164" t="s">
        <v>193</v>
      </c>
      <c r="AU838" s="164" t="s">
        <v>197</v>
      </c>
      <c r="AV838" s="10" t="s">
        <v>83</v>
      </c>
      <c r="AW838" s="10" t="s">
        <v>32</v>
      </c>
      <c r="AX838" s="10" t="s">
        <v>74</v>
      </c>
      <c r="AY838" s="164" t="s">
        <v>180</v>
      </c>
    </row>
    <row r="839" spans="2:51" s="10" customFormat="1" ht="16.5" customHeight="1">
      <c r="B839" s="157"/>
      <c r="C839" s="158"/>
      <c r="D839" s="158"/>
      <c r="E839" s="159" t="s">
        <v>5</v>
      </c>
      <c r="F839" s="235" t="s">
        <v>1625</v>
      </c>
      <c r="G839" s="236"/>
      <c r="H839" s="236"/>
      <c r="I839" s="236"/>
      <c r="J839" s="158"/>
      <c r="K839" s="160">
        <v>62.3</v>
      </c>
      <c r="L839" s="158"/>
      <c r="M839" s="158"/>
      <c r="N839" s="158"/>
      <c r="O839" s="158"/>
      <c r="P839" s="158"/>
      <c r="Q839" s="158"/>
      <c r="R839" s="161"/>
      <c r="T839" s="162"/>
      <c r="U839" s="158"/>
      <c r="V839" s="158"/>
      <c r="W839" s="158"/>
      <c r="X839" s="158"/>
      <c r="Y839" s="158"/>
      <c r="Z839" s="158"/>
      <c r="AA839" s="163"/>
      <c r="AT839" s="164" t="s">
        <v>193</v>
      </c>
      <c r="AU839" s="164" t="s">
        <v>197</v>
      </c>
      <c r="AV839" s="10" t="s">
        <v>83</v>
      </c>
      <c r="AW839" s="10" t="s">
        <v>32</v>
      </c>
      <c r="AX839" s="10" t="s">
        <v>74</v>
      </c>
      <c r="AY839" s="164" t="s">
        <v>180</v>
      </c>
    </row>
    <row r="840" spans="2:51" s="10" customFormat="1" ht="16.5" customHeight="1">
      <c r="B840" s="157"/>
      <c r="C840" s="158"/>
      <c r="D840" s="158"/>
      <c r="E840" s="159" t="s">
        <v>5</v>
      </c>
      <c r="F840" s="235" t="s">
        <v>357</v>
      </c>
      <c r="G840" s="236"/>
      <c r="H840" s="236"/>
      <c r="I840" s="236"/>
      <c r="J840" s="158"/>
      <c r="K840" s="160">
        <v>246.4</v>
      </c>
      <c r="L840" s="158"/>
      <c r="M840" s="158"/>
      <c r="N840" s="158"/>
      <c r="O840" s="158"/>
      <c r="P840" s="158"/>
      <c r="Q840" s="158"/>
      <c r="R840" s="161"/>
      <c r="T840" s="162"/>
      <c r="U840" s="158"/>
      <c r="V840" s="158"/>
      <c r="W840" s="158"/>
      <c r="X840" s="158"/>
      <c r="Y840" s="158"/>
      <c r="Z840" s="158"/>
      <c r="AA840" s="163"/>
      <c r="AT840" s="164" t="s">
        <v>193</v>
      </c>
      <c r="AU840" s="164" t="s">
        <v>197</v>
      </c>
      <c r="AV840" s="10" t="s">
        <v>83</v>
      </c>
      <c r="AW840" s="10" t="s">
        <v>32</v>
      </c>
      <c r="AX840" s="10" t="s">
        <v>74</v>
      </c>
      <c r="AY840" s="164" t="s">
        <v>180</v>
      </c>
    </row>
    <row r="841" spans="2:51" s="10" customFormat="1" ht="16.5" customHeight="1">
      <c r="B841" s="157"/>
      <c r="C841" s="158"/>
      <c r="D841" s="158"/>
      <c r="E841" s="159" t="s">
        <v>5</v>
      </c>
      <c r="F841" s="235" t="s">
        <v>358</v>
      </c>
      <c r="G841" s="236"/>
      <c r="H841" s="236"/>
      <c r="I841" s="236"/>
      <c r="J841" s="158"/>
      <c r="K841" s="160">
        <v>166.6</v>
      </c>
      <c r="L841" s="158"/>
      <c r="M841" s="158"/>
      <c r="N841" s="158"/>
      <c r="O841" s="158"/>
      <c r="P841" s="158"/>
      <c r="Q841" s="158"/>
      <c r="R841" s="161"/>
      <c r="T841" s="162"/>
      <c r="U841" s="158"/>
      <c r="V841" s="158"/>
      <c r="W841" s="158"/>
      <c r="X841" s="158"/>
      <c r="Y841" s="158"/>
      <c r="Z841" s="158"/>
      <c r="AA841" s="163"/>
      <c r="AT841" s="164" t="s">
        <v>193</v>
      </c>
      <c r="AU841" s="164" t="s">
        <v>197</v>
      </c>
      <c r="AV841" s="10" t="s">
        <v>83</v>
      </c>
      <c r="AW841" s="10" t="s">
        <v>32</v>
      </c>
      <c r="AX841" s="10" t="s">
        <v>74</v>
      </c>
      <c r="AY841" s="164" t="s">
        <v>180</v>
      </c>
    </row>
    <row r="842" spans="2:51" s="10" customFormat="1" ht="16.5" customHeight="1">
      <c r="B842" s="157"/>
      <c r="C842" s="158"/>
      <c r="D842" s="158"/>
      <c r="E842" s="159" t="s">
        <v>5</v>
      </c>
      <c r="F842" s="235" t="s">
        <v>359</v>
      </c>
      <c r="G842" s="236"/>
      <c r="H842" s="236"/>
      <c r="I842" s="236"/>
      <c r="J842" s="158"/>
      <c r="K842" s="160">
        <v>63.92</v>
      </c>
      <c r="L842" s="158"/>
      <c r="M842" s="158"/>
      <c r="N842" s="158"/>
      <c r="O842" s="158"/>
      <c r="P842" s="158"/>
      <c r="Q842" s="158"/>
      <c r="R842" s="161"/>
      <c r="T842" s="162"/>
      <c r="U842" s="158"/>
      <c r="V842" s="158"/>
      <c r="W842" s="158"/>
      <c r="X842" s="158"/>
      <c r="Y842" s="158"/>
      <c r="Z842" s="158"/>
      <c r="AA842" s="163"/>
      <c r="AT842" s="164" t="s">
        <v>193</v>
      </c>
      <c r="AU842" s="164" t="s">
        <v>197</v>
      </c>
      <c r="AV842" s="10" t="s">
        <v>83</v>
      </c>
      <c r="AW842" s="10" t="s">
        <v>32</v>
      </c>
      <c r="AX842" s="10" t="s">
        <v>74</v>
      </c>
      <c r="AY842" s="164" t="s">
        <v>180</v>
      </c>
    </row>
    <row r="843" spans="2:51" s="10" customFormat="1" ht="16.5" customHeight="1">
      <c r="B843" s="157"/>
      <c r="C843" s="158"/>
      <c r="D843" s="158"/>
      <c r="E843" s="159" t="s">
        <v>5</v>
      </c>
      <c r="F843" s="235" t="s">
        <v>1626</v>
      </c>
      <c r="G843" s="236"/>
      <c r="H843" s="236"/>
      <c r="I843" s="236"/>
      <c r="J843" s="158"/>
      <c r="K843" s="160">
        <v>44.88</v>
      </c>
      <c r="L843" s="158"/>
      <c r="M843" s="158"/>
      <c r="N843" s="158"/>
      <c r="O843" s="158"/>
      <c r="P843" s="158"/>
      <c r="Q843" s="158"/>
      <c r="R843" s="161"/>
      <c r="T843" s="162"/>
      <c r="U843" s="158"/>
      <c r="V843" s="158"/>
      <c r="W843" s="158"/>
      <c r="X843" s="158"/>
      <c r="Y843" s="158"/>
      <c r="Z843" s="158"/>
      <c r="AA843" s="163"/>
      <c r="AT843" s="164" t="s">
        <v>193</v>
      </c>
      <c r="AU843" s="164" t="s">
        <v>197</v>
      </c>
      <c r="AV843" s="10" t="s">
        <v>83</v>
      </c>
      <c r="AW843" s="10" t="s">
        <v>32</v>
      </c>
      <c r="AX843" s="10" t="s">
        <v>74</v>
      </c>
      <c r="AY843" s="164" t="s">
        <v>180</v>
      </c>
    </row>
    <row r="844" spans="2:51" s="10" customFormat="1" ht="16.5" customHeight="1">
      <c r="B844" s="157"/>
      <c r="C844" s="158"/>
      <c r="D844" s="158"/>
      <c r="E844" s="159" t="s">
        <v>5</v>
      </c>
      <c r="F844" s="235" t="s">
        <v>361</v>
      </c>
      <c r="G844" s="236"/>
      <c r="H844" s="236"/>
      <c r="I844" s="236"/>
      <c r="J844" s="158"/>
      <c r="K844" s="160">
        <v>10</v>
      </c>
      <c r="L844" s="158"/>
      <c r="M844" s="158"/>
      <c r="N844" s="158"/>
      <c r="O844" s="158"/>
      <c r="P844" s="158"/>
      <c r="Q844" s="158"/>
      <c r="R844" s="161"/>
      <c r="T844" s="162"/>
      <c r="U844" s="158"/>
      <c r="V844" s="158"/>
      <c r="W844" s="158"/>
      <c r="X844" s="158"/>
      <c r="Y844" s="158"/>
      <c r="Z844" s="158"/>
      <c r="AA844" s="163"/>
      <c r="AT844" s="164" t="s">
        <v>193</v>
      </c>
      <c r="AU844" s="164" t="s">
        <v>197</v>
      </c>
      <c r="AV844" s="10" t="s">
        <v>83</v>
      </c>
      <c r="AW844" s="10" t="s">
        <v>32</v>
      </c>
      <c r="AX844" s="10" t="s">
        <v>74</v>
      </c>
      <c r="AY844" s="164" t="s">
        <v>180</v>
      </c>
    </row>
    <row r="845" spans="2:51" s="10" customFormat="1" ht="16.5" customHeight="1">
      <c r="B845" s="157"/>
      <c r="C845" s="158"/>
      <c r="D845" s="158"/>
      <c r="E845" s="159" t="s">
        <v>5</v>
      </c>
      <c r="F845" s="235" t="s">
        <v>362</v>
      </c>
      <c r="G845" s="236"/>
      <c r="H845" s="236"/>
      <c r="I845" s="236"/>
      <c r="J845" s="158"/>
      <c r="K845" s="160">
        <v>10.64</v>
      </c>
      <c r="L845" s="158"/>
      <c r="M845" s="158"/>
      <c r="N845" s="158"/>
      <c r="O845" s="158"/>
      <c r="P845" s="158"/>
      <c r="Q845" s="158"/>
      <c r="R845" s="161"/>
      <c r="T845" s="162"/>
      <c r="U845" s="158"/>
      <c r="V845" s="158"/>
      <c r="W845" s="158"/>
      <c r="X845" s="158"/>
      <c r="Y845" s="158"/>
      <c r="Z845" s="158"/>
      <c r="AA845" s="163"/>
      <c r="AT845" s="164" t="s">
        <v>193</v>
      </c>
      <c r="AU845" s="164" t="s">
        <v>197</v>
      </c>
      <c r="AV845" s="10" t="s">
        <v>83</v>
      </c>
      <c r="AW845" s="10" t="s">
        <v>32</v>
      </c>
      <c r="AX845" s="10" t="s">
        <v>74</v>
      </c>
      <c r="AY845" s="164" t="s">
        <v>180</v>
      </c>
    </row>
    <row r="846" spans="2:51" s="10" customFormat="1" ht="16.5" customHeight="1">
      <c r="B846" s="157"/>
      <c r="C846" s="158"/>
      <c r="D846" s="158"/>
      <c r="E846" s="159" t="s">
        <v>5</v>
      </c>
      <c r="F846" s="235" t="s">
        <v>363</v>
      </c>
      <c r="G846" s="236"/>
      <c r="H846" s="236"/>
      <c r="I846" s="236"/>
      <c r="J846" s="158"/>
      <c r="K846" s="160">
        <v>60.5</v>
      </c>
      <c r="L846" s="158"/>
      <c r="M846" s="158"/>
      <c r="N846" s="158"/>
      <c r="O846" s="158"/>
      <c r="P846" s="158"/>
      <c r="Q846" s="158"/>
      <c r="R846" s="161"/>
      <c r="T846" s="162"/>
      <c r="U846" s="158"/>
      <c r="V846" s="158"/>
      <c r="W846" s="158"/>
      <c r="X846" s="158"/>
      <c r="Y846" s="158"/>
      <c r="Z846" s="158"/>
      <c r="AA846" s="163"/>
      <c r="AT846" s="164" t="s">
        <v>193</v>
      </c>
      <c r="AU846" s="164" t="s">
        <v>197</v>
      </c>
      <c r="AV846" s="10" t="s">
        <v>83</v>
      </c>
      <c r="AW846" s="10" t="s">
        <v>32</v>
      </c>
      <c r="AX846" s="10" t="s">
        <v>74</v>
      </c>
      <c r="AY846" s="164" t="s">
        <v>180</v>
      </c>
    </row>
    <row r="847" spans="2:51" s="10" customFormat="1" ht="16.5" customHeight="1">
      <c r="B847" s="157"/>
      <c r="C847" s="158"/>
      <c r="D847" s="158"/>
      <c r="E847" s="159" t="s">
        <v>5</v>
      </c>
      <c r="F847" s="235" t="s">
        <v>1627</v>
      </c>
      <c r="G847" s="236"/>
      <c r="H847" s="236"/>
      <c r="I847" s="236"/>
      <c r="J847" s="158"/>
      <c r="K847" s="160">
        <v>308</v>
      </c>
      <c r="L847" s="158"/>
      <c r="M847" s="158"/>
      <c r="N847" s="158"/>
      <c r="O847" s="158"/>
      <c r="P847" s="158"/>
      <c r="Q847" s="158"/>
      <c r="R847" s="161"/>
      <c r="T847" s="162"/>
      <c r="U847" s="158"/>
      <c r="V847" s="158"/>
      <c r="W847" s="158"/>
      <c r="X847" s="158"/>
      <c r="Y847" s="158"/>
      <c r="Z847" s="158"/>
      <c r="AA847" s="163"/>
      <c r="AT847" s="164" t="s">
        <v>193</v>
      </c>
      <c r="AU847" s="164" t="s">
        <v>197</v>
      </c>
      <c r="AV847" s="10" t="s">
        <v>83</v>
      </c>
      <c r="AW847" s="10" t="s">
        <v>32</v>
      </c>
      <c r="AX847" s="10" t="s">
        <v>74</v>
      </c>
      <c r="AY847" s="164" t="s">
        <v>180</v>
      </c>
    </row>
    <row r="848" spans="2:51" s="11" customFormat="1" ht="16.5" customHeight="1">
      <c r="B848" s="165"/>
      <c r="C848" s="166"/>
      <c r="D848" s="166"/>
      <c r="E848" s="167" t="s">
        <v>5</v>
      </c>
      <c r="F848" s="237" t="s">
        <v>214</v>
      </c>
      <c r="G848" s="238"/>
      <c r="H848" s="238"/>
      <c r="I848" s="238"/>
      <c r="J848" s="166"/>
      <c r="K848" s="168">
        <v>1731.9359999999999</v>
      </c>
      <c r="L848" s="166"/>
      <c r="M848" s="166"/>
      <c r="N848" s="166"/>
      <c r="O848" s="166"/>
      <c r="P848" s="166"/>
      <c r="Q848" s="166"/>
      <c r="R848" s="169"/>
      <c r="T848" s="170"/>
      <c r="U848" s="166"/>
      <c r="V848" s="166"/>
      <c r="W848" s="166"/>
      <c r="X848" s="166"/>
      <c r="Y848" s="166"/>
      <c r="Z848" s="166"/>
      <c r="AA848" s="171"/>
      <c r="AT848" s="172" t="s">
        <v>193</v>
      </c>
      <c r="AU848" s="172" t="s">
        <v>197</v>
      </c>
      <c r="AV848" s="11" t="s">
        <v>89</v>
      </c>
      <c r="AW848" s="11" t="s">
        <v>32</v>
      </c>
      <c r="AX848" s="11" t="s">
        <v>80</v>
      </c>
      <c r="AY848" s="172" t="s">
        <v>180</v>
      </c>
    </row>
    <row r="849" spans="2:65" s="1" customFormat="1" ht="25.5" customHeight="1">
      <c r="B849" s="123"/>
      <c r="C849" s="149" t="s">
        <v>1628</v>
      </c>
      <c r="D849" s="149" t="s">
        <v>181</v>
      </c>
      <c r="E849" s="150" t="s">
        <v>1629</v>
      </c>
      <c r="F849" s="239" t="s">
        <v>1630</v>
      </c>
      <c r="G849" s="239"/>
      <c r="H849" s="239"/>
      <c r="I849" s="239"/>
      <c r="J849" s="151" t="s">
        <v>206</v>
      </c>
      <c r="K849" s="152">
        <v>28.8</v>
      </c>
      <c r="L849" s="266">
        <v>0</v>
      </c>
      <c r="M849" s="266"/>
      <c r="N849" s="266">
        <f>ROUND(L849*K849,2)</f>
        <v>0</v>
      </c>
      <c r="O849" s="266"/>
      <c r="P849" s="266"/>
      <c r="Q849" s="266"/>
      <c r="R849" s="125"/>
      <c r="T849" s="153" t="s">
        <v>5</v>
      </c>
      <c r="U849" s="44" t="s">
        <v>39</v>
      </c>
      <c r="V849" s="154">
        <v>0</v>
      </c>
      <c r="W849" s="154">
        <f>V849*K849</f>
        <v>0</v>
      </c>
      <c r="X849" s="154">
        <v>0</v>
      </c>
      <c r="Y849" s="154">
        <f>X849*K849</f>
        <v>0</v>
      </c>
      <c r="Z849" s="154">
        <v>0</v>
      </c>
      <c r="AA849" s="155">
        <f>Z849*K849</f>
        <v>0</v>
      </c>
      <c r="AR849" s="22" t="s">
        <v>278</v>
      </c>
      <c r="AT849" s="22" t="s">
        <v>181</v>
      </c>
      <c r="AU849" s="22" t="s">
        <v>197</v>
      </c>
      <c r="AY849" s="22" t="s">
        <v>180</v>
      </c>
      <c r="BE849" s="156">
        <f>IF(U849="základní",N849,0)</f>
        <v>0</v>
      </c>
      <c r="BF849" s="156">
        <f>IF(U849="snížená",N849,0)</f>
        <v>0</v>
      </c>
      <c r="BG849" s="156">
        <f>IF(U849="zákl. přenesená",N849,0)</f>
        <v>0</v>
      </c>
      <c r="BH849" s="156">
        <f>IF(U849="sníž. přenesená",N849,0)</f>
        <v>0</v>
      </c>
      <c r="BI849" s="156">
        <f>IF(U849="nulová",N849,0)</f>
        <v>0</v>
      </c>
      <c r="BJ849" s="22" t="s">
        <v>80</v>
      </c>
      <c r="BK849" s="156">
        <f>ROUND(L849*K849,2)</f>
        <v>0</v>
      </c>
      <c r="BL849" s="22" t="s">
        <v>278</v>
      </c>
      <c r="BM849" s="22" t="s">
        <v>1631</v>
      </c>
    </row>
    <row r="850" spans="2:65" s="10" customFormat="1" ht="16.5" customHeight="1">
      <c r="B850" s="157"/>
      <c r="C850" s="158"/>
      <c r="D850" s="158"/>
      <c r="E850" s="159" t="s">
        <v>5</v>
      </c>
      <c r="F850" s="240" t="s">
        <v>1632</v>
      </c>
      <c r="G850" s="241"/>
      <c r="H850" s="241"/>
      <c r="I850" s="241"/>
      <c r="J850" s="158"/>
      <c r="K850" s="160">
        <v>28.8</v>
      </c>
      <c r="L850" s="158"/>
      <c r="M850" s="158"/>
      <c r="N850" s="158"/>
      <c r="O850" s="158"/>
      <c r="P850" s="158"/>
      <c r="Q850" s="158"/>
      <c r="R850" s="161"/>
      <c r="T850" s="162"/>
      <c r="U850" s="158"/>
      <c r="V850" s="158"/>
      <c r="W850" s="158"/>
      <c r="X850" s="158"/>
      <c r="Y850" s="158"/>
      <c r="Z850" s="158"/>
      <c r="AA850" s="163"/>
      <c r="AT850" s="164" t="s">
        <v>193</v>
      </c>
      <c r="AU850" s="164" t="s">
        <v>197</v>
      </c>
      <c r="AV850" s="10" t="s">
        <v>83</v>
      </c>
      <c r="AW850" s="10" t="s">
        <v>32</v>
      </c>
      <c r="AX850" s="10" t="s">
        <v>80</v>
      </c>
      <c r="AY850" s="164" t="s">
        <v>180</v>
      </c>
    </row>
    <row r="851" spans="2:65" s="1" customFormat="1" ht="38.25" customHeight="1">
      <c r="B851" s="123"/>
      <c r="C851" s="149" t="s">
        <v>1633</v>
      </c>
      <c r="D851" s="149" t="s">
        <v>181</v>
      </c>
      <c r="E851" s="150" t="s">
        <v>1634</v>
      </c>
      <c r="F851" s="239" t="s">
        <v>1635</v>
      </c>
      <c r="G851" s="239"/>
      <c r="H851" s="239"/>
      <c r="I851" s="239"/>
      <c r="J851" s="151" t="s">
        <v>206</v>
      </c>
      <c r="K851" s="152">
        <v>1731.9359999999999</v>
      </c>
      <c r="L851" s="266">
        <v>0</v>
      </c>
      <c r="M851" s="266"/>
      <c r="N851" s="266">
        <f>ROUND(L851*K851,2)</f>
        <v>0</v>
      </c>
      <c r="O851" s="266"/>
      <c r="P851" s="266"/>
      <c r="Q851" s="266"/>
      <c r="R851" s="125"/>
      <c r="T851" s="153" t="s">
        <v>5</v>
      </c>
      <c r="U851" s="44" t="s">
        <v>39</v>
      </c>
      <c r="V851" s="154">
        <v>0</v>
      </c>
      <c r="W851" s="154">
        <f>V851*K851</f>
        <v>0</v>
      </c>
      <c r="X851" s="154">
        <v>0</v>
      </c>
      <c r="Y851" s="154">
        <f>X851*K851</f>
        <v>0</v>
      </c>
      <c r="Z851" s="154">
        <v>0</v>
      </c>
      <c r="AA851" s="155">
        <f>Z851*K851</f>
        <v>0</v>
      </c>
      <c r="AR851" s="22" t="s">
        <v>278</v>
      </c>
      <c r="AT851" s="22" t="s">
        <v>181</v>
      </c>
      <c r="AU851" s="22" t="s">
        <v>197</v>
      </c>
      <c r="AY851" s="22" t="s">
        <v>180</v>
      </c>
      <c r="BE851" s="156">
        <f>IF(U851="základní",N851,0)</f>
        <v>0</v>
      </c>
      <c r="BF851" s="156">
        <f>IF(U851="snížená",N851,0)</f>
        <v>0</v>
      </c>
      <c r="BG851" s="156">
        <f>IF(U851="zákl. přenesená",N851,0)</f>
        <v>0</v>
      </c>
      <c r="BH851" s="156">
        <f>IF(U851="sníž. přenesená",N851,0)</f>
        <v>0</v>
      </c>
      <c r="BI851" s="156">
        <f>IF(U851="nulová",N851,0)</f>
        <v>0</v>
      </c>
      <c r="BJ851" s="22" t="s">
        <v>80</v>
      </c>
      <c r="BK851" s="156">
        <f>ROUND(L851*K851,2)</f>
        <v>0</v>
      </c>
      <c r="BL851" s="22" t="s">
        <v>278</v>
      </c>
      <c r="BM851" s="22" t="s">
        <v>1636</v>
      </c>
    </row>
    <row r="852" spans="2:65" s="1" customFormat="1" ht="38.25" customHeight="1">
      <c r="B852" s="123"/>
      <c r="C852" s="149" t="s">
        <v>1637</v>
      </c>
      <c r="D852" s="149" t="s">
        <v>181</v>
      </c>
      <c r="E852" s="150" t="s">
        <v>1638</v>
      </c>
      <c r="F852" s="239" t="s">
        <v>1639</v>
      </c>
      <c r="G852" s="239"/>
      <c r="H852" s="239"/>
      <c r="I852" s="239"/>
      <c r="J852" s="151" t="s">
        <v>206</v>
      </c>
      <c r="K852" s="152">
        <v>1731.9359999999999</v>
      </c>
      <c r="L852" s="266">
        <v>0</v>
      </c>
      <c r="M852" s="266"/>
      <c r="N852" s="266">
        <f>ROUND(L852*K852,2)</f>
        <v>0</v>
      </c>
      <c r="O852" s="266"/>
      <c r="P852" s="266"/>
      <c r="Q852" s="266"/>
      <c r="R852" s="125"/>
      <c r="T852" s="153" t="s">
        <v>5</v>
      </c>
      <c r="U852" s="194" t="s">
        <v>39</v>
      </c>
      <c r="V852" s="195">
        <v>0</v>
      </c>
      <c r="W852" s="195">
        <f>V852*K852</f>
        <v>0</v>
      </c>
      <c r="X852" s="195">
        <v>0</v>
      </c>
      <c r="Y852" s="195">
        <f>X852*K852</f>
        <v>0</v>
      </c>
      <c r="Z852" s="195">
        <v>0</v>
      </c>
      <c r="AA852" s="196">
        <f>Z852*K852</f>
        <v>0</v>
      </c>
      <c r="AR852" s="22" t="s">
        <v>278</v>
      </c>
      <c r="AT852" s="22" t="s">
        <v>181</v>
      </c>
      <c r="AU852" s="22" t="s">
        <v>197</v>
      </c>
      <c r="AY852" s="22" t="s">
        <v>180</v>
      </c>
      <c r="BE852" s="156">
        <f>IF(U852="základní",N852,0)</f>
        <v>0</v>
      </c>
      <c r="BF852" s="156">
        <f>IF(U852="snížená",N852,0)</f>
        <v>0</v>
      </c>
      <c r="BG852" s="156">
        <f>IF(U852="zákl. přenesená",N852,0)</f>
        <v>0</v>
      </c>
      <c r="BH852" s="156">
        <f>IF(U852="sníž. přenesená",N852,0)</f>
        <v>0</v>
      </c>
      <c r="BI852" s="156">
        <f>IF(U852="nulová",N852,0)</f>
        <v>0</v>
      </c>
      <c r="BJ852" s="22" t="s">
        <v>80</v>
      </c>
      <c r="BK852" s="156">
        <f>ROUND(L852*K852,2)</f>
        <v>0</v>
      </c>
      <c r="BL852" s="22" t="s">
        <v>278</v>
      </c>
      <c r="BM852" s="22" t="s">
        <v>1640</v>
      </c>
    </row>
    <row r="853" spans="2:65" s="1" customFormat="1" ht="6.95" customHeight="1">
      <c r="B853" s="59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1"/>
    </row>
  </sheetData>
  <mergeCells count="1381">
    <mergeCell ref="N512:Q512"/>
    <mergeCell ref="N513:Q513"/>
    <mergeCell ref="N517:Q517"/>
    <mergeCell ref="N514:Q514"/>
    <mergeCell ref="N515:Q515"/>
    <mergeCell ref="N519:Q519"/>
    <mergeCell ref="N522:Q522"/>
    <mergeCell ref="N523:Q523"/>
    <mergeCell ref="N528:Q528"/>
    <mergeCell ref="N529:Q529"/>
    <mergeCell ref="N531:Q531"/>
    <mergeCell ref="N518:Q518"/>
    <mergeCell ref="N520:Q520"/>
    <mergeCell ref="N521:Q521"/>
    <mergeCell ref="L615:M615"/>
    <mergeCell ref="L616:M616"/>
    <mergeCell ref="L617:M617"/>
    <mergeCell ref="L618:M618"/>
    <mergeCell ref="L619:M619"/>
    <mergeCell ref="L620:M620"/>
    <mergeCell ref="L621:M621"/>
    <mergeCell ref="L622:M622"/>
    <mergeCell ref="L623:M623"/>
    <mergeCell ref="L624:M624"/>
    <mergeCell ref="L625:M625"/>
    <mergeCell ref="L626:M626"/>
    <mergeCell ref="L627:M627"/>
    <mergeCell ref="L629:M629"/>
    <mergeCell ref="L630:M630"/>
    <mergeCell ref="N615:Q615"/>
    <mergeCell ref="N616:Q616"/>
    <mergeCell ref="N617:Q617"/>
    <mergeCell ref="N618:Q618"/>
    <mergeCell ref="N619:Q619"/>
    <mergeCell ref="N620:Q620"/>
    <mergeCell ref="N621:Q621"/>
    <mergeCell ref="N622:Q622"/>
    <mergeCell ref="N623:Q623"/>
    <mergeCell ref="N624:Q624"/>
    <mergeCell ref="N625:Q625"/>
    <mergeCell ref="N626:Q626"/>
    <mergeCell ref="N627:Q627"/>
    <mergeCell ref="N629:Q629"/>
    <mergeCell ref="N630:Q630"/>
    <mergeCell ref="N628:Q628"/>
    <mergeCell ref="L613:M613"/>
    <mergeCell ref="L614:M614"/>
    <mergeCell ref="N599:Q599"/>
    <mergeCell ref="N600:Q600"/>
    <mergeCell ref="N601:Q601"/>
    <mergeCell ref="N602:Q602"/>
    <mergeCell ref="N603:Q603"/>
    <mergeCell ref="N604:Q604"/>
    <mergeCell ref="N605:Q605"/>
    <mergeCell ref="N606:Q606"/>
    <mergeCell ref="N607:Q607"/>
    <mergeCell ref="N608:Q608"/>
    <mergeCell ref="N609:Q609"/>
    <mergeCell ref="N610:Q610"/>
    <mergeCell ref="N611:Q611"/>
    <mergeCell ref="N613:Q613"/>
    <mergeCell ref="N614:Q614"/>
    <mergeCell ref="N612:Q612"/>
    <mergeCell ref="N570:Q570"/>
    <mergeCell ref="L583:M583"/>
    <mergeCell ref="L584:M584"/>
    <mergeCell ref="L585:M585"/>
    <mergeCell ref="L586:M586"/>
    <mergeCell ref="L587:M587"/>
    <mergeCell ref="L588:M588"/>
    <mergeCell ref="L589:M589"/>
    <mergeCell ref="L590:M590"/>
    <mergeCell ref="L592:M592"/>
    <mergeCell ref="L593:M593"/>
    <mergeCell ref="L594:M594"/>
    <mergeCell ref="L595:M595"/>
    <mergeCell ref="L596:M596"/>
    <mergeCell ref="L597:M597"/>
    <mergeCell ref="L598:M598"/>
    <mergeCell ref="N583:Q583"/>
    <mergeCell ref="N584:Q584"/>
    <mergeCell ref="N585:Q585"/>
    <mergeCell ref="N586:Q586"/>
    <mergeCell ref="N587:Q587"/>
    <mergeCell ref="N588:Q588"/>
    <mergeCell ref="N589:Q589"/>
    <mergeCell ref="N590:Q590"/>
    <mergeCell ref="N592:Q592"/>
    <mergeCell ref="N593:Q593"/>
    <mergeCell ref="N594:Q594"/>
    <mergeCell ref="N595:Q595"/>
    <mergeCell ref="N596:Q596"/>
    <mergeCell ref="N597:Q597"/>
    <mergeCell ref="N598:Q598"/>
    <mergeCell ref="N591:Q591"/>
    <mergeCell ref="N563:Q563"/>
    <mergeCell ref="N562:Q562"/>
    <mergeCell ref="L567:M567"/>
    <mergeCell ref="L571:M571"/>
    <mergeCell ref="L568:M568"/>
    <mergeCell ref="L569:M569"/>
    <mergeCell ref="L572:M572"/>
    <mergeCell ref="L573:M573"/>
    <mergeCell ref="L574:M574"/>
    <mergeCell ref="L575:M575"/>
    <mergeCell ref="L576:M576"/>
    <mergeCell ref="L577:M577"/>
    <mergeCell ref="L578:M578"/>
    <mergeCell ref="L579:M579"/>
    <mergeCell ref="L580:M580"/>
    <mergeCell ref="L581:M581"/>
    <mergeCell ref="L582:M582"/>
    <mergeCell ref="N567:Q567"/>
    <mergeCell ref="N571:Q571"/>
    <mergeCell ref="N568:Q568"/>
    <mergeCell ref="N569:Q569"/>
    <mergeCell ref="N572:Q572"/>
    <mergeCell ref="N573:Q573"/>
    <mergeCell ref="N574:Q574"/>
    <mergeCell ref="N575:Q575"/>
    <mergeCell ref="N576:Q576"/>
    <mergeCell ref="N577:Q577"/>
    <mergeCell ref="N578:Q578"/>
    <mergeCell ref="N579:Q579"/>
    <mergeCell ref="N580:Q580"/>
    <mergeCell ref="N581:Q581"/>
    <mergeCell ref="N582:Q582"/>
    <mergeCell ref="N539:Q539"/>
    <mergeCell ref="N535:Q535"/>
    <mergeCell ref="N537:Q537"/>
    <mergeCell ref="N538:Q538"/>
    <mergeCell ref="N540:Q540"/>
    <mergeCell ref="L541:M541"/>
    <mergeCell ref="L543:M543"/>
    <mergeCell ref="L542:M542"/>
    <mergeCell ref="L547:M547"/>
    <mergeCell ref="L551:M551"/>
    <mergeCell ref="L552:M552"/>
    <mergeCell ref="L556:M556"/>
    <mergeCell ref="L557:M557"/>
    <mergeCell ref="L558:M558"/>
    <mergeCell ref="L559:M559"/>
    <mergeCell ref="L560:M560"/>
    <mergeCell ref="L561:M561"/>
    <mergeCell ref="N541:Q541"/>
    <mergeCell ref="N543:Q543"/>
    <mergeCell ref="N542:Q542"/>
    <mergeCell ref="N547:Q547"/>
    <mergeCell ref="N551:Q551"/>
    <mergeCell ref="N552:Q552"/>
    <mergeCell ref="N556:Q556"/>
    <mergeCell ref="N557:Q557"/>
    <mergeCell ref="N558:Q558"/>
    <mergeCell ref="N559:Q559"/>
    <mergeCell ref="N560:Q560"/>
    <mergeCell ref="N561:Q561"/>
    <mergeCell ref="F616:I616"/>
    <mergeCell ref="F617:I617"/>
    <mergeCell ref="F618:I618"/>
    <mergeCell ref="F619:I619"/>
    <mergeCell ref="L513:M513"/>
    <mergeCell ref="L517:M517"/>
    <mergeCell ref="L514:M514"/>
    <mergeCell ref="L515:M515"/>
    <mergeCell ref="L519:M519"/>
    <mergeCell ref="L522:M522"/>
    <mergeCell ref="L523:M523"/>
    <mergeCell ref="L528:M528"/>
    <mergeCell ref="L529:M529"/>
    <mergeCell ref="L531:M531"/>
    <mergeCell ref="L535:M535"/>
    <mergeCell ref="L537:M537"/>
    <mergeCell ref="L538:M538"/>
    <mergeCell ref="L539:M539"/>
    <mergeCell ref="L563:M563"/>
    <mergeCell ref="L599:M599"/>
    <mergeCell ref="L600:M600"/>
    <mergeCell ref="L601:M601"/>
    <mergeCell ref="L602:M602"/>
    <mergeCell ref="L603:M603"/>
    <mergeCell ref="L604:M604"/>
    <mergeCell ref="L605:M605"/>
    <mergeCell ref="L606:M606"/>
    <mergeCell ref="L607:M607"/>
    <mergeCell ref="L608:M608"/>
    <mergeCell ref="L609:M609"/>
    <mergeCell ref="L610:M610"/>
    <mergeCell ref="L611:M611"/>
    <mergeCell ref="F598:I598"/>
    <mergeCell ref="F599:I599"/>
    <mergeCell ref="F600:I600"/>
    <mergeCell ref="F601:I601"/>
    <mergeCell ref="F602:I602"/>
    <mergeCell ref="F603:I603"/>
    <mergeCell ref="F604:I604"/>
    <mergeCell ref="F605:I605"/>
    <mergeCell ref="F606:I606"/>
    <mergeCell ref="F607:I607"/>
    <mergeCell ref="F608:I608"/>
    <mergeCell ref="F609:I609"/>
    <mergeCell ref="F610:I610"/>
    <mergeCell ref="F611:I611"/>
    <mergeCell ref="F613:I613"/>
    <mergeCell ref="F614:I614"/>
    <mergeCell ref="F615:I615"/>
    <mergeCell ref="F580:I580"/>
    <mergeCell ref="F581:I581"/>
    <mergeCell ref="F582:I582"/>
    <mergeCell ref="F583:I583"/>
    <mergeCell ref="F584:I584"/>
    <mergeCell ref="F585:I585"/>
    <mergeCell ref="F586:I586"/>
    <mergeCell ref="F587:I587"/>
    <mergeCell ref="F588:I588"/>
    <mergeCell ref="F589:I589"/>
    <mergeCell ref="F590:I590"/>
    <mergeCell ref="F592:I592"/>
    <mergeCell ref="F593:I593"/>
    <mergeCell ref="F594:I594"/>
    <mergeCell ref="F595:I595"/>
    <mergeCell ref="F596:I596"/>
    <mergeCell ref="F597:I597"/>
    <mergeCell ref="F561:I561"/>
    <mergeCell ref="F563:I563"/>
    <mergeCell ref="F564:I564"/>
    <mergeCell ref="F565:I565"/>
    <mergeCell ref="F566:I566"/>
    <mergeCell ref="F567:I567"/>
    <mergeCell ref="F568:I568"/>
    <mergeCell ref="F569:I569"/>
    <mergeCell ref="F571:I571"/>
    <mergeCell ref="F572:I572"/>
    <mergeCell ref="F573:I573"/>
    <mergeCell ref="F574:I574"/>
    <mergeCell ref="F575:I575"/>
    <mergeCell ref="F576:I576"/>
    <mergeCell ref="F577:I577"/>
    <mergeCell ref="F578:I578"/>
    <mergeCell ref="F579:I579"/>
    <mergeCell ref="F544:I544"/>
    <mergeCell ref="F545:I545"/>
    <mergeCell ref="F546:I546"/>
    <mergeCell ref="F547:I547"/>
    <mergeCell ref="F548:I548"/>
    <mergeCell ref="F549:I549"/>
    <mergeCell ref="F550:I550"/>
    <mergeCell ref="F551:I551"/>
    <mergeCell ref="F552:I552"/>
    <mergeCell ref="F553:I553"/>
    <mergeCell ref="F554:I554"/>
    <mergeCell ref="F555:I555"/>
    <mergeCell ref="F556:I556"/>
    <mergeCell ref="F557:I557"/>
    <mergeCell ref="F558:I558"/>
    <mergeCell ref="F559:I559"/>
    <mergeCell ref="F560:I560"/>
    <mergeCell ref="F526:I526"/>
    <mergeCell ref="F527:I527"/>
    <mergeCell ref="F528:I528"/>
    <mergeCell ref="F529:I529"/>
    <mergeCell ref="F530:I530"/>
    <mergeCell ref="F531:I531"/>
    <mergeCell ref="F532:I532"/>
    <mergeCell ref="F533:I533"/>
    <mergeCell ref="F534:I534"/>
    <mergeCell ref="F535:I535"/>
    <mergeCell ref="F536:I536"/>
    <mergeCell ref="F537:I537"/>
    <mergeCell ref="F538:I538"/>
    <mergeCell ref="F539:I539"/>
    <mergeCell ref="F541:I541"/>
    <mergeCell ref="F542:I542"/>
    <mergeCell ref="F543:I543"/>
    <mergeCell ref="F505:I505"/>
    <mergeCell ref="F506:I506"/>
    <mergeCell ref="F507:I507"/>
    <mergeCell ref="F508:I508"/>
    <mergeCell ref="F509:I509"/>
    <mergeCell ref="F510:I510"/>
    <mergeCell ref="F511:I511"/>
    <mergeCell ref="F513:I513"/>
    <mergeCell ref="F514:I514"/>
    <mergeCell ref="F515:I515"/>
    <mergeCell ref="F516:I516"/>
    <mergeCell ref="F517:I517"/>
    <mergeCell ref="F519:I519"/>
    <mergeCell ref="F522:I522"/>
    <mergeCell ref="F523:I523"/>
    <mergeCell ref="F524:I524"/>
    <mergeCell ref="F525:I525"/>
    <mergeCell ref="F488:I488"/>
    <mergeCell ref="F489:I489"/>
    <mergeCell ref="F490:I490"/>
    <mergeCell ref="F491:I491"/>
    <mergeCell ref="F492:I492"/>
    <mergeCell ref="F493:I493"/>
    <mergeCell ref="F494:I494"/>
    <mergeCell ref="F495:I495"/>
    <mergeCell ref="F496:I496"/>
    <mergeCell ref="F497:I497"/>
    <mergeCell ref="F498:I498"/>
    <mergeCell ref="F499:I499"/>
    <mergeCell ref="F500:I500"/>
    <mergeCell ref="F501:I501"/>
    <mergeCell ref="F502:I502"/>
    <mergeCell ref="F503:I503"/>
    <mergeCell ref="F504:I504"/>
    <mergeCell ref="F471:I471"/>
    <mergeCell ref="F472:I472"/>
    <mergeCell ref="F473:I473"/>
    <mergeCell ref="F474:I474"/>
    <mergeCell ref="F475:I475"/>
    <mergeCell ref="F476:I476"/>
    <mergeCell ref="F477:I477"/>
    <mergeCell ref="F478:I478"/>
    <mergeCell ref="F479:I479"/>
    <mergeCell ref="F480:I480"/>
    <mergeCell ref="F481:I481"/>
    <mergeCell ref="F482:I482"/>
    <mergeCell ref="F483:I483"/>
    <mergeCell ref="F484:I484"/>
    <mergeCell ref="F485:I485"/>
    <mergeCell ref="F486:I486"/>
    <mergeCell ref="F487:I487"/>
    <mergeCell ref="F454:I454"/>
    <mergeCell ref="F455:I455"/>
    <mergeCell ref="F456:I456"/>
    <mergeCell ref="F457:I457"/>
    <mergeCell ref="F458:I458"/>
    <mergeCell ref="F459:I459"/>
    <mergeCell ref="F460:I460"/>
    <mergeCell ref="F461:I461"/>
    <mergeCell ref="F462:I462"/>
    <mergeCell ref="F463:I463"/>
    <mergeCell ref="F464:I464"/>
    <mergeCell ref="F465:I465"/>
    <mergeCell ref="F466:I466"/>
    <mergeCell ref="F467:I467"/>
    <mergeCell ref="F468:I468"/>
    <mergeCell ref="F469:I469"/>
    <mergeCell ref="F470:I470"/>
    <mergeCell ref="F437:I437"/>
    <mergeCell ref="F438:I438"/>
    <mergeCell ref="F439:I439"/>
    <mergeCell ref="F440:I440"/>
    <mergeCell ref="F441:I441"/>
    <mergeCell ref="F442:I442"/>
    <mergeCell ref="F443:I443"/>
    <mergeCell ref="F444:I444"/>
    <mergeCell ref="F445:I445"/>
    <mergeCell ref="F446:I446"/>
    <mergeCell ref="F447:I447"/>
    <mergeCell ref="F448:I448"/>
    <mergeCell ref="F449:I449"/>
    <mergeCell ref="F450:I450"/>
    <mergeCell ref="F451:I451"/>
    <mergeCell ref="F452:I452"/>
    <mergeCell ref="F453:I453"/>
    <mergeCell ref="F420:I420"/>
    <mergeCell ref="F421:I421"/>
    <mergeCell ref="F422:I422"/>
    <mergeCell ref="F423:I423"/>
    <mergeCell ref="F424:I424"/>
    <mergeCell ref="F425:I425"/>
    <mergeCell ref="F426:I426"/>
    <mergeCell ref="F427:I427"/>
    <mergeCell ref="F428:I428"/>
    <mergeCell ref="F429:I429"/>
    <mergeCell ref="F430:I430"/>
    <mergeCell ref="F431:I431"/>
    <mergeCell ref="F432:I432"/>
    <mergeCell ref="F433:I433"/>
    <mergeCell ref="F434:I434"/>
    <mergeCell ref="F435:I435"/>
    <mergeCell ref="F436:I436"/>
    <mergeCell ref="F403:I403"/>
    <mergeCell ref="F404:I404"/>
    <mergeCell ref="F405:I405"/>
    <mergeCell ref="F406:I406"/>
    <mergeCell ref="F407:I407"/>
    <mergeCell ref="F408:I408"/>
    <mergeCell ref="F409:I409"/>
    <mergeCell ref="F410:I410"/>
    <mergeCell ref="F411:I411"/>
    <mergeCell ref="F412:I412"/>
    <mergeCell ref="F413:I413"/>
    <mergeCell ref="F414:I414"/>
    <mergeCell ref="F415:I415"/>
    <mergeCell ref="F416:I416"/>
    <mergeCell ref="F417:I417"/>
    <mergeCell ref="F418:I418"/>
    <mergeCell ref="F419:I419"/>
    <mergeCell ref="F386:I386"/>
    <mergeCell ref="F387:I387"/>
    <mergeCell ref="F388:I388"/>
    <mergeCell ref="F389:I389"/>
    <mergeCell ref="F390:I390"/>
    <mergeCell ref="F391:I391"/>
    <mergeCell ref="F392:I392"/>
    <mergeCell ref="F393:I393"/>
    <mergeCell ref="F394:I394"/>
    <mergeCell ref="F395:I395"/>
    <mergeCell ref="F396:I396"/>
    <mergeCell ref="F397:I397"/>
    <mergeCell ref="F398:I398"/>
    <mergeCell ref="F399:I399"/>
    <mergeCell ref="F400:I400"/>
    <mergeCell ref="F401:I401"/>
    <mergeCell ref="F402:I402"/>
    <mergeCell ref="L452:M452"/>
    <mergeCell ref="L456:M456"/>
    <mergeCell ref="L458:M458"/>
    <mergeCell ref="L460:M460"/>
    <mergeCell ref="L462:M462"/>
    <mergeCell ref="L480:M480"/>
    <mergeCell ref="L481:M481"/>
    <mergeCell ref="L482:M482"/>
    <mergeCell ref="L487:M487"/>
    <mergeCell ref="L489:M489"/>
    <mergeCell ref="L490:M490"/>
    <mergeCell ref="L495:M495"/>
    <mergeCell ref="L496:M496"/>
    <mergeCell ref="N452:Q452"/>
    <mergeCell ref="N456:Q456"/>
    <mergeCell ref="N458:Q458"/>
    <mergeCell ref="N460:Q460"/>
    <mergeCell ref="N462:Q462"/>
    <mergeCell ref="N480:Q480"/>
    <mergeCell ref="N481:Q481"/>
    <mergeCell ref="N482:Q482"/>
    <mergeCell ref="N487:Q487"/>
    <mergeCell ref="N489:Q489"/>
    <mergeCell ref="N490:Q490"/>
    <mergeCell ref="N495:Q495"/>
    <mergeCell ref="N496:Q496"/>
    <mergeCell ref="L396:M396"/>
    <mergeCell ref="L398:M398"/>
    <mergeCell ref="L403:M403"/>
    <mergeCell ref="L408:M408"/>
    <mergeCell ref="L410:M410"/>
    <mergeCell ref="L413:M413"/>
    <mergeCell ref="L429:M429"/>
    <mergeCell ref="L431:M431"/>
    <mergeCell ref="L433:M433"/>
    <mergeCell ref="L439:M439"/>
    <mergeCell ref="L441:M441"/>
    <mergeCell ref="L443:M443"/>
    <mergeCell ref="L447:M447"/>
    <mergeCell ref="L448:M448"/>
    <mergeCell ref="L450:M450"/>
    <mergeCell ref="N396:Q396"/>
    <mergeCell ref="N398:Q398"/>
    <mergeCell ref="N403:Q403"/>
    <mergeCell ref="N408:Q408"/>
    <mergeCell ref="N410:Q410"/>
    <mergeCell ref="N413:Q413"/>
    <mergeCell ref="N429:Q429"/>
    <mergeCell ref="N431:Q431"/>
    <mergeCell ref="N433:Q433"/>
    <mergeCell ref="N439:Q439"/>
    <mergeCell ref="N441:Q441"/>
    <mergeCell ref="N443:Q443"/>
    <mergeCell ref="N447:Q447"/>
    <mergeCell ref="N448:Q448"/>
    <mergeCell ref="N450:Q450"/>
    <mergeCell ref="L359:M359"/>
    <mergeCell ref="L372:M372"/>
    <mergeCell ref="L361:M361"/>
    <mergeCell ref="L362:M362"/>
    <mergeCell ref="L364:M364"/>
    <mergeCell ref="L366:M366"/>
    <mergeCell ref="L371:M371"/>
    <mergeCell ref="L373:M373"/>
    <mergeCell ref="L375:M375"/>
    <mergeCell ref="L377:M377"/>
    <mergeCell ref="L379:M379"/>
    <mergeCell ref="L384:M384"/>
    <mergeCell ref="L386:M386"/>
    <mergeCell ref="L388:M388"/>
    <mergeCell ref="L392:M392"/>
    <mergeCell ref="N359:Q359"/>
    <mergeCell ref="N361:Q361"/>
    <mergeCell ref="N362:Q362"/>
    <mergeCell ref="N364:Q364"/>
    <mergeCell ref="N366:Q366"/>
    <mergeCell ref="N371:Q371"/>
    <mergeCell ref="N372:Q372"/>
    <mergeCell ref="N373:Q373"/>
    <mergeCell ref="N375:Q375"/>
    <mergeCell ref="N377:Q377"/>
    <mergeCell ref="N379:Q379"/>
    <mergeCell ref="N384:Q384"/>
    <mergeCell ref="N386:Q386"/>
    <mergeCell ref="N388:Q388"/>
    <mergeCell ref="N392:Q392"/>
    <mergeCell ref="N341:Q341"/>
    <mergeCell ref="N342:Q342"/>
    <mergeCell ref="N343:Q343"/>
    <mergeCell ref="N344:Q344"/>
    <mergeCell ref="N346:Q346"/>
    <mergeCell ref="N351:Q351"/>
    <mergeCell ref="N353:Q353"/>
    <mergeCell ref="N354:Q354"/>
    <mergeCell ref="N345:Q345"/>
    <mergeCell ref="L339:M339"/>
    <mergeCell ref="L343:M343"/>
    <mergeCell ref="L340:M340"/>
    <mergeCell ref="L341:M341"/>
    <mergeCell ref="L342:M342"/>
    <mergeCell ref="L344:M344"/>
    <mergeCell ref="L346:M346"/>
    <mergeCell ref="L351:M351"/>
    <mergeCell ref="L353:M353"/>
    <mergeCell ref="L354:M354"/>
    <mergeCell ref="F385:I385"/>
    <mergeCell ref="L243:M243"/>
    <mergeCell ref="L256:M256"/>
    <mergeCell ref="L257:M257"/>
    <mergeCell ref="L269:M269"/>
    <mergeCell ref="L277:M277"/>
    <mergeCell ref="L278:M278"/>
    <mergeCell ref="L280:M280"/>
    <mergeCell ref="N243:Q243"/>
    <mergeCell ref="N269:Q269"/>
    <mergeCell ref="N256:Q256"/>
    <mergeCell ref="N257:Q257"/>
    <mergeCell ref="N277:Q277"/>
    <mergeCell ref="N278:Q278"/>
    <mergeCell ref="N280:Q280"/>
    <mergeCell ref="N292:Q292"/>
    <mergeCell ref="N293:Q293"/>
    <mergeCell ref="N303:Q303"/>
    <mergeCell ref="N311:Q311"/>
    <mergeCell ref="N313:Q313"/>
    <mergeCell ref="N314:Q314"/>
    <mergeCell ref="N316:Q316"/>
    <mergeCell ref="L292:M292"/>
    <mergeCell ref="L293:M293"/>
    <mergeCell ref="L303:M303"/>
    <mergeCell ref="L311:M311"/>
    <mergeCell ref="L313:M313"/>
    <mergeCell ref="L314:M314"/>
    <mergeCell ref="L316:M316"/>
    <mergeCell ref="L325:M325"/>
    <mergeCell ref="L329:M329"/>
    <mergeCell ref="L327:M327"/>
    <mergeCell ref="F368:I368"/>
    <mergeCell ref="F369:I369"/>
    <mergeCell ref="F370:I370"/>
    <mergeCell ref="F371:I371"/>
    <mergeCell ref="F372:I372"/>
    <mergeCell ref="F373:I373"/>
    <mergeCell ref="F374:I374"/>
    <mergeCell ref="F375:I375"/>
    <mergeCell ref="F376:I376"/>
    <mergeCell ref="F377:I377"/>
    <mergeCell ref="F378:I378"/>
    <mergeCell ref="F379:I379"/>
    <mergeCell ref="F380:I380"/>
    <mergeCell ref="F381:I381"/>
    <mergeCell ref="F382:I382"/>
    <mergeCell ref="F383:I383"/>
    <mergeCell ref="F384:I384"/>
    <mergeCell ref="F351:I351"/>
    <mergeCell ref="F352:I352"/>
    <mergeCell ref="F353:I353"/>
    <mergeCell ref="F354:I354"/>
    <mergeCell ref="F355:I355"/>
    <mergeCell ref="F356:I356"/>
    <mergeCell ref="F357:I357"/>
    <mergeCell ref="F358:I358"/>
    <mergeCell ref="F359:I359"/>
    <mergeCell ref="F360:I360"/>
    <mergeCell ref="F361:I361"/>
    <mergeCell ref="F362:I362"/>
    <mergeCell ref="F363:I363"/>
    <mergeCell ref="F364:I364"/>
    <mergeCell ref="F365:I365"/>
    <mergeCell ref="F366:I366"/>
    <mergeCell ref="F367:I367"/>
    <mergeCell ref="F333:I333"/>
    <mergeCell ref="F334:I334"/>
    <mergeCell ref="F335:I335"/>
    <mergeCell ref="F336:I336"/>
    <mergeCell ref="F337:I337"/>
    <mergeCell ref="F338:I338"/>
    <mergeCell ref="F339:I339"/>
    <mergeCell ref="F340:I340"/>
    <mergeCell ref="F341:I341"/>
    <mergeCell ref="F342:I342"/>
    <mergeCell ref="F343:I343"/>
    <mergeCell ref="F344:I344"/>
    <mergeCell ref="F346:I346"/>
    <mergeCell ref="F347:I347"/>
    <mergeCell ref="F348:I348"/>
    <mergeCell ref="F349:I349"/>
    <mergeCell ref="F350:I350"/>
    <mergeCell ref="F316:I316"/>
    <mergeCell ref="F317:I317"/>
    <mergeCell ref="F318:I318"/>
    <mergeCell ref="F319:I319"/>
    <mergeCell ref="F320:I320"/>
    <mergeCell ref="F321:I321"/>
    <mergeCell ref="F322:I322"/>
    <mergeCell ref="F323:I323"/>
    <mergeCell ref="F324:I324"/>
    <mergeCell ref="F325:I325"/>
    <mergeCell ref="F326:I326"/>
    <mergeCell ref="F327:I327"/>
    <mergeCell ref="F328:I328"/>
    <mergeCell ref="F329:I329"/>
    <mergeCell ref="F330:I330"/>
    <mergeCell ref="F331:I331"/>
    <mergeCell ref="F332:I332"/>
    <mergeCell ref="F299:I299"/>
    <mergeCell ref="F300:I300"/>
    <mergeCell ref="F301:I301"/>
    <mergeCell ref="F302:I302"/>
    <mergeCell ref="F303:I303"/>
    <mergeCell ref="F304:I304"/>
    <mergeCell ref="F305:I305"/>
    <mergeCell ref="F306:I306"/>
    <mergeCell ref="F307:I307"/>
    <mergeCell ref="F308:I308"/>
    <mergeCell ref="F309:I309"/>
    <mergeCell ref="F310:I310"/>
    <mergeCell ref="F311:I311"/>
    <mergeCell ref="F312:I312"/>
    <mergeCell ref="F313:I313"/>
    <mergeCell ref="F314:I314"/>
    <mergeCell ref="F315:I315"/>
    <mergeCell ref="F282:I282"/>
    <mergeCell ref="F283:I283"/>
    <mergeCell ref="F284:I284"/>
    <mergeCell ref="F285:I285"/>
    <mergeCell ref="F286:I286"/>
    <mergeCell ref="F287:I287"/>
    <mergeCell ref="F288:I288"/>
    <mergeCell ref="F289:I289"/>
    <mergeCell ref="F290:I290"/>
    <mergeCell ref="F291:I291"/>
    <mergeCell ref="F292:I292"/>
    <mergeCell ref="F293:I293"/>
    <mergeCell ref="F294:I294"/>
    <mergeCell ref="F295:I295"/>
    <mergeCell ref="F296:I296"/>
    <mergeCell ref="F297:I297"/>
    <mergeCell ref="F298:I298"/>
    <mergeCell ref="F265:I265"/>
    <mergeCell ref="F266:I266"/>
    <mergeCell ref="F267:I267"/>
    <mergeCell ref="F268:I268"/>
    <mergeCell ref="F269:I269"/>
    <mergeCell ref="F270:I270"/>
    <mergeCell ref="F271:I271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F280:I280"/>
    <mergeCell ref="F281:I281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60:I260"/>
    <mergeCell ref="F261:I261"/>
    <mergeCell ref="F262:I262"/>
    <mergeCell ref="F263:I263"/>
    <mergeCell ref="F264:I264"/>
    <mergeCell ref="F210:I210"/>
    <mergeCell ref="F211:I211"/>
    <mergeCell ref="F212:I212"/>
    <mergeCell ref="F213:I213"/>
    <mergeCell ref="F235:I235"/>
    <mergeCell ref="F238:I238"/>
    <mergeCell ref="F236:I236"/>
    <mergeCell ref="F237:I237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F247:I247"/>
    <mergeCell ref="F190:I190"/>
    <mergeCell ref="F193:I193"/>
    <mergeCell ref="F196:I196"/>
    <mergeCell ref="F194:I194"/>
    <mergeCell ref="F195:I195"/>
    <mergeCell ref="F197:I197"/>
    <mergeCell ref="F198:I198"/>
    <mergeCell ref="F201:I201"/>
    <mergeCell ref="F200:I200"/>
    <mergeCell ref="F199:I199"/>
    <mergeCell ref="F202:I202"/>
    <mergeCell ref="F203:I203"/>
    <mergeCell ref="F204:I204"/>
    <mergeCell ref="F205:I205"/>
    <mergeCell ref="F206:I206"/>
    <mergeCell ref="F207:I207"/>
    <mergeCell ref="F209:I209"/>
    <mergeCell ref="F231:I231"/>
    <mergeCell ref="F232:I232"/>
    <mergeCell ref="F233:I233"/>
    <mergeCell ref="F234:I234"/>
    <mergeCell ref="L139:M139"/>
    <mergeCell ref="L147:M147"/>
    <mergeCell ref="L140:M140"/>
    <mergeCell ref="L141:M141"/>
    <mergeCell ref="L143:M143"/>
    <mergeCell ref="L144:M144"/>
    <mergeCell ref="L173:M173"/>
    <mergeCell ref="L190:M190"/>
    <mergeCell ref="F135:I135"/>
    <mergeCell ref="F143:I143"/>
    <mergeCell ref="F139:I139"/>
    <mergeCell ref="F140:I140"/>
    <mergeCell ref="F141:I141"/>
    <mergeCell ref="F142:I142"/>
    <mergeCell ref="F144:I144"/>
    <mergeCell ref="F145:I145"/>
    <mergeCell ref="F147:I147"/>
    <mergeCell ref="F148:I148"/>
    <mergeCell ref="F149:I149"/>
    <mergeCell ref="F150:I150"/>
    <mergeCell ref="F151:I151"/>
    <mergeCell ref="F152:I152"/>
    <mergeCell ref="F153:I153"/>
    <mergeCell ref="F161:I161"/>
    <mergeCell ref="F164:I164"/>
    <mergeCell ref="F162:I162"/>
    <mergeCell ref="F163:I163"/>
    <mergeCell ref="F165:I165"/>
    <mergeCell ref="F225:I225"/>
    <mergeCell ref="F227:I227"/>
    <mergeCell ref="L225:M225"/>
    <mergeCell ref="N225:Q225"/>
    <mergeCell ref="F226:I226"/>
    <mergeCell ref="L226:M226"/>
    <mergeCell ref="N226:Q226"/>
    <mergeCell ref="L227:M227"/>
    <mergeCell ref="N227:Q227"/>
    <mergeCell ref="N224:Q224"/>
    <mergeCell ref="F228:I228"/>
    <mergeCell ref="F230:I230"/>
    <mergeCell ref="L228:M228"/>
    <mergeCell ref="N228:Q228"/>
    <mergeCell ref="F229:I229"/>
    <mergeCell ref="L229:M229"/>
    <mergeCell ref="N229:Q229"/>
    <mergeCell ref="L230:M230"/>
    <mergeCell ref="N230:Q230"/>
    <mergeCell ref="F214:I214"/>
    <mergeCell ref="F215:I215"/>
    <mergeCell ref="F216:I216"/>
    <mergeCell ref="F217:I217"/>
    <mergeCell ref="F218:I218"/>
    <mergeCell ref="F219:I219"/>
    <mergeCell ref="L219:M219"/>
    <mergeCell ref="N219:Q219"/>
    <mergeCell ref="L220:M220"/>
    <mergeCell ref="N220:Q220"/>
    <mergeCell ref="F220:I220"/>
    <mergeCell ref="F223:I223"/>
    <mergeCell ref="F221:I221"/>
    <mergeCell ref="F222:I222"/>
    <mergeCell ref="L222:M222"/>
    <mergeCell ref="N222:Q222"/>
    <mergeCell ref="L223:M223"/>
    <mergeCell ref="N223:Q223"/>
    <mergeCell ref="F176:I176"/>
    <mergeCell ref="F177:I177"/>
    <mergeCell ref="F178:I178"/>
    <mergeCell ref="L178:M178"/>
    <mergeCell ref="N178:Q178"/>
    <mergeCell ref="F179:I179"/>
    <mergeCell ref="F180:I180"/>
    <mergeCell ref="N172:Q172"/>
    <mergeCell ref="N190:Q190"/>
    <mergeCell ref="F191:I191"/>
    <mergeCell ref="F192:I192"/>
    <mergeCell ref="L197:M197"/>
    <mergeCell ref="L202:M202"/>
    <mergeCell ref="N197:Q197"/>
    <mergeCell ref="L198:M198"/>
    <mergeCell ref="N198:Q198"/>
    <mergeCell ref="L199:M199"/>
    <mergeCell ref="N199:Q199"/>
    <mergeCell ref="L200:M200"/>
    <mergeCell ref="N200:Q200"/>
    <mergeCell ref="L201:M201"/>
    <mergeCell ref="N201:Q201"/>
    <mergeCell ref="N202:Q202"/>
    <mergeCell ref="F181:I181"/>
    <mergeCell ref="F184:I184"/>
    <mergeCell ref="F182:I182"/>
    <mergeCell ref="F183:I183"/>
    <mergeCell ref="F185:I185"/>
    <mergeCell ref="F186:I186"/>
    <mergeCell ref="F187:I187"/>
    <mergeCell ref="F188:I188"/>
    <mergeCell ref="F189:I189"/>
    <mergeCell ref="F154:I154"/>
    <mergeCell ref="F155:I155"/>
    <mergeCell ref="L155:M155"/>
    <mergeCell ref="N155:Q155"/>
    <mergeCell ref="F156:I156"/>
    <mergeCell ref="L156:M156"/>
    <mergeCell ref="N156:Q156"/>
    <mergeCell ref="F157:I157"/>
    <mergeCell ref="F158:I158"/>
    <mergeCell ref="F159:I159"/>
    <mergeCell ref="F160:I160"/>
    <mergeCell ref="L160:M160"/>
    <mergeCell ref="N160:Q160"/>
    <mergeCell ref="F173:I173"/>
    <mergeCell ref="F175:I175"/>
    <mergeCell ref="N173:Q173"/>
    <mergeCell ref="F174:I174"/>
    <mergeCell ref="L174:M174"/>
    <mergeCell ref="N174:Q174"/>
    <mergeCell ref="F166:I166"/>
    <mergeCell ref="F167:I167"/>
    <mergeCell ref="F168:I168"/>
    <mergeCell ref="F169:I169"/>
    <mergeCell ref="F170:I170"/>
    <mergeCell ref="F171:I171"/>
    <mergeCell ref="N747:Q747"/>
    <mergeCell ref="M130:P130"/>
    <mergeCell ref="M133:Q133"/>
    <mergeCell ref="M132:Q132"/>
    <mergeCell ref="L135:M135"/>
    <mergeCell ref="N135:Q135"/>
    <mergeCell ref="N139:Q139"/>
    <mergeCell ref="N140:Q140"/>
    <mergeCell ref="N141:Q141"/>
    <mergeCell ref="N143:Q143"/>
    <mergeCell ref="N144:Q144"/>
    <mergeCell ref="N147:Q147"/>
    <mergeCell ref="N136:Q136"/>
    <mergeCell ref="N137:Q137"/>
    <mergeCell ref="N138:Q138"/>
    <mergeCell ref="N146:Q146"/>
    <mergeCell ref="L210:M210"/>
    <mergeCell ref="L204:M204"/>
    <mergeCell ref="L209:M209"/>
    <mergeCell ref="N209:Q209"/>
    <mergeCell ref="N210:Q210"/>
    <mergeCell ref="N208:Q208"/>
    <mergeCell ref="N204:Q204"/>
    <mergeCell ref="L330:M330"/>
    <mergeCell ref="L332:M332"/>
    <mergeCell ref="N325:Q325"/>
    <mergeCell ref="N329:Q329"/>
    <mergeCell ref="N327:Q327"/>
    <mergeCell ref="N330:Q330"/>
    <mergeCell ref="N332:Q332"/>
    <mergeCell ref="N339:Q339"/>
    <mergeCell ref="N340:Q340"/>
    <mergeCell ref="L733:M733"/>
    <mergeCell ref="L736:M736"/>
    <mergeCell ref="L734:M734"/>
    <mergeCell ref="L744:M744"/>
    <mergeCell ref="L745:M745"/>
    <mergeCell ref="L746:M746"/>
    <mergeCell ref="L748:M748"/>
    <mergeCell ref="L749:M749"/>
    <mergeCell ref="L750:M750"/>
    <mergeCell ref="L751:M751"/>
    <mergeCell ref="L752:M752"/>
    <mergeCell ref="L756:M756"/>
    <mergeCell ref="L757:M757"/>
    <mergeCell ref="L758:M758"/>
    <mergeCell ref="L760:M760"/>
    <mergeCell ref="N760:Q760"/>
    <mergeCell ref="N756:Q756"/>
    <mergeCell ref="N757:Q757"/>
    <mergeCell ref="N758:Q758"/>
    <mergeCell ref="N759:Q759"/>
    <mergeCell ref="N733:Q733"/>
    <mergeCell ref="N736:Q736"/>
    <mergeCell ref="N734:Q734"/>
    <mergeCell ref="N744:Q744"/>
    <mergeCell ref="N745:Q745"/>
    <mergeCell ref="N746:Q746"/>
    <mergeCell ref="N748:Q748"/>
    <mergeCell ref="N749:Q749"/>
    <mergeCell ref="N750:Q750"/>
    <mergeCell ref="N751:Q751"/>
    <mergeCell ref="N752:Q752"/>
    <mergeCell ref="N735:Q735"/>
    <mergeCell ref="L704:M704"/>
    <mergeCell ref="L705:M705"/>
    <mergeCell ref="L706:M706"/>
    <mergeCell ref="L707:M707"/>
    <mergeCell ref="L709:M709"/>
    <mergeCell ref="L711:M711"/>
    <mergeCell ref="L712:M712"/>
    <mergeCell ref="L713:M713"/>
    <mergeCell ref="L714:M714"/>
    <mergeCell ref="L715:M715"/>
    <mergeCell ref="L717:M717"/>
    <mergeCell ref="L723:M723"/>
    <mergeCell ref="L725:M725"/>
    <mergeCell ref="L726:M726"/>
    <mergeCell ref="N704:Q704"/>
    <mergeCell ref="N705:Q705"/>
    <mergeCell ref="N706:Q706"/>
    <mergeCell ref="N707:Q707"/>
    <mergeCell ref="N709:Q709"/>
    <mergeCell ref="N711:Q711"/>
    <mergeCell ref="N712:Q712"/>
    <mergeCell ref="N713:Q713"/>
    <mergeCell ref="N714:Q714"/>
    <mergeCell ref="N715:Q715"/>
    <mergeCell ref="N717:Q717"/>
    <mergeCell ref="N723:Q723"/>
    <mergeCell ref="N725:Q725"/>
    <mergeCell ref="N726:Q726"/>
    <mergeCell ref="N708:Q708"/>
    <mergeCell ref="N716:Q716"/>
    <mergeCell ref="L683:M683"/>
    <mergeCell ref="L684:M684"/>
    <mergeCell ref="L685:M685"/>
    <mergeCell ref="L686:M686"/>
    <mergeCell ref="L687:M687"/>
    <mergeCell ref="L689:M689"/>
    <mergeCell ref="L690:M690"/>
    <mergeCell ref="L692:M692"/>
    <mergeCell ref="L694:M694"/>
    <mergeCell ref="L695:M695"/>
    <mergeCell ref="L696:M696"/>
    <mergeCell ref="L697:M697"/>
    <mergeCell ref="L699:M699"/>
    <mergeCell ref="L700:M700"/>
    <mergeCell ref="L702:M702"/>
    <mergeCell ref="N683:Q683"/>
    <mergeCell ref="N684:Q684"/>
    <mergeCell ref="N685:Q685"/>
    <mergeCell ref="N686:Q686"/>
    <mergeCell ref="N687:Q687"/>
    <mergeCell ref="N689:Q689"/>
    <mergeCell ref="N690:Q690"/>
    <mergeCell ref="N692:Q692"/>
    <mergeCell ref="N694:Q694"/>
    <mergeCell ref="N695:Q695"/>
    <mergeCell ref="N696:Q696"/>
    <mergeCell ref="N697:Q697"/>
    <mergeCell ref="N699:Q699"/>
    <mergeCell ref="N700:Q700"/>
    <mergeCell ref="N702:Q702"/>
    <mergeCell ref="L667:M667"/>
    <mergeCell ref="L669:M669"/>
    <mergeCell ref="L668:M668"/>
    <mergeCell ref="L670:M670"/>
    <mergeCell ref="L671:M671"/>
    <mergeCell ref="L672:M672"/>
    <mergeCell ref="L673:M673"/>
    <mergeCell ref="L674:M674"/>
    <mergeCell ref="L675:M675"/>
    <mergeCell ref="L677:M677"/>
    <mergeCell ref="L678:M678"/>
    <mergeCell ref="L679:M679"/>
    <mergeCell ref="L680:M680"/>
    <mergeCell ref="L681:M681"/>
    <mergeCell ref="L682:M682"/>
    <mergeCell ref="N667:Q667"/>
    <mergeCell ref="N669:Q669"/>
    <mergeCell ref="N668:Q668"/>
    <mergeCell ref="N670:Q670"/>
    <mergeCell ref="N671:Q671"/>
    <mergeCell ref="N672:Q672"/>
    <mergeCell ref="N673:Q673"/>
    <mergeCell ref="N674:Q674"/>
    <mergeCell ref="N675:Q675"/>
    <mergeCell ref="N677:Q677"/>
    <mergeCell ref="N678:Q678"/>
    <mergeCell ref="N679:Q679"/>
    <mergeCell ref="N680:Q680"/>
    <mergeCell ref="N681:Q681"/>
    <mergeCell ref="N682:Q682"/>
    <mergeCell ref="N676:Q676"/>
    <mergeCell ref="L652:M652"/>
    <mergeCell ref="L653:M653"/>
    <mergeCell ref="L655:M655"/>
    <mergeCell ref="L656:M656"/>
    <mergeCell ref="L657:M657"/>
    <mergeCell ref="L658:M658"/>
    <mergeCell ref="L659:M659"/>
    <mergeCell ref="L660:M660"/>
    <mergeCell ref="L661:M661"/>
    <mergeCell ref="L662:M662"/>
    <mergeCell ref="L663:M663"/>
    <mergeCell ref="L664:M664"/>
    <mergeCell ref="L665:M665"/>
    <mergeCell ref="N651:Q651"/>
    <mergeCell ref="N652:Q652"/>
    <mergeCell ref="N653:Q653"/>
    <mergeCell ref="N655:Q655"/>
    <mergeCell ref="N656:Q656"/>
    <mergeCell ref="N657:Q657"/>
    <mergeCell ref="N658:Q658"/>
    <mergeCell ref="N659:Q659"/>
    <mergeCell ref="N660:Q660"/>
    <mergeCell ref="N661:Q661"/>
    <mergeCell ref="N662:Q662"/>
    <mergeCell ref="N663:Q663"/>
    <mergeCell ref="N664:Q664"/>
    <mergeCell ref="N665:Q665"/>
    <mergeCell ref="N654:Q654"/>
    <mergeCell ref="N631:Q631"/>
    <mergeCell ref="N632:Q632"/>
    <mergeCell ref="N634:Q634"/>
    <mergeCell ref="N636:Q636"/>
    <mergeCell ref="N638:Q638"/>
    <mergeCell ref="N639:Q639"/>
    <mergeCell ref="N640:Q640"/>
    <mergeCell ref="N641:Q641"/>
    <mergeCell ref="N642:Q642"/>
    <mergeCell ref="N643:Q643"/>
    <mergeCell ref="N644:Q644"/>
    <mergeCell ref="N645:Q645"/>
    <mergeCell ref="N647:Q647"/>
    <mergeCell ref="N649:Q649"/>
    <mergeCell ref="N650:Q650"/>
    <mergeCell ref="N633:Q633"/>
    <mergeCell ref="L651:M651"/>
    <mergeCell ref="L819:M819"/>
    <mergeCell ref="L820:M820"/>
    <mergeCell ref="L821:M821"/>
    <mergeCell ref="L829:M829"/>
    <mergeCell ref="L849:M849"/>
    <mergeCell ref="L851:M851"/>
    <mergeCell ref="L852:M852"/>
    <mergeCell ref="N801:Q801"/>
    <mergeCell ref="N793:Q793"/>
    <mergeCell ref="N805:Q805"/>
    <mergeCell ref="N807:Q807"/>
    <mergeCell ref="N808:Q808"/>
    <mergeCell ref="N817:Q817"/>
    <mergeCell ref="N818:Q818"/>
    <mergeCell ref="N819:Q819"/>
    <mergeCell ref="N820:Q820"/>
    <mergeCell ref="N821:Q821"/>
    <mergeCell ref="N829:Q829"/>
    <mergeCell ref="N849:Q849"/>
    <mergeCell ref="N851:Q851"/>
    <mergeCell ref="N852:Q852"/>
    <mergeCell ref="N828:Q828"/>
    <mergeCell ref="N112:Q112"/>
    <mergeCell ref="N113:Q113"/>
    <mergeCell ref="N114:Q114"/>
    <mergeCell ref="N116:Q116"/>
    <mergeCell ref="D117:H117"/>
    <mergeCell ref="N117:Q117"/>
    <mergeCell ref="L119:Q119"/>
    <mergeCell ref="C125:Q125"/>
    <mergeCell ref="F127:P127"/>
    <mergeCell ref="F128:P128"/>
    <mergeCell ref="L801:M801"/>
    <mergeCell ref="L793:M793"/>
    <mergeCell ref="L805:M805"/>
    <mergeCell ref="L807:M807"/>
    <mergeCell ref="L808:M808"/>
    <mergeCell ref="L817:M817"/>
    <mergeCell ref="L818:M818"/>
    <mergeCell ref="L631:M631"/>
    <mergeCell ref="L632:M632"/>
    <mergeCell ref="L634:M634"/>
    <mergeCell ref="L636:M636"/>
    <mergeCell ref="L638:M638"/>
    <mergeCell ref="L639:M639"/>
    <mergeCell ref="L640:M640"/>
    <mergeCell ref="L641:M641"/>
    <mergeCell ref="L642:M642"/>
    <mergeCell ref="L643:M643"/>
    <mergeCell ref="L644:M644"/>
    <mergeCell ref="L645:M645"/>
    <mergeCell ref="L647:M647"/>
    <mergeCell ref="L649:M649"/>
    <mergeCell ref="L650:M650"/>
    <mergeCell ref="N94:Q94"/>
    <mergeCell ref="N95:Q95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836:I836"/>
    <mergeCell ref="F837:I837"/>
    <mergeCell ref="F838:I838"/>
    <mergeCell ref="F839:I839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F818:I818"/>
    <mergeCell ref="F819:I819"/>
    <mergeCell ref="F820:I820"/>
    <mergeCell ref="F821:I821"/>
    <mergeCell ref="F822:I822"/>
    <mergeCell ref="F823:I823"/>
    <mergeCell ref="F824:I824"/>
    <mergeCell ref="F825:I825"/>
    <mergeCell ref="F826:I826"/>
    <mergeCell ref="F827:I827"/>
    <mergeCell ref="F829:I829"/>
    <mergeCell ref="F830:I830"/>
    <mergeCell ref="F831:I831"/>
    <mergeCell ref="F832:I832"/>
    <mergeCell ref="F833:I833"/>
    <mergeCell ref="F834:I834"/>
    <mergeCell ref="F835:I835"/>
    <mergeCell ref="F801:I801"/>
    <mergeCell ref="F802:I802"/>
    <mergeCell ref="F803:I803"/>
    <mergeCell ref="F804:I804"/>
    <mergeCell ref="F805:I805"/>
    <mergeCell ref="F806:I806"/>
    <mergeCell ref="F807:I807"/>
    <mergeCell ref="F808:I808"/>
    <mergeCell ref="F809:I809"/>
    <mergeCell ref="F810:I810"/>
    <mergeCell ref="F811:I811"/>
    <mergeCell ref="F812:I812"/>
    <mergeCell ref="F813:I813"/>
    <mergeCell ref="F814:I814"/>
    <mergeCell ref="F815:I815"/>
    <mergeCell ref="F816:I816"/>
    <mergeCell ref="F817:I817"/>
    <mergeCell ref="F784:I784"/>
    <mergeCell ref="F785:I785"/>
    <mergeCell ref="F786:I786"/>
    <mergeCell ref="F787:I787"/>
    <mergeCell ref="F788:I788"/>
    <mergeCell ref="F789:I789"/>
    <mergeCell ref="F790:I790"/>
    <mergeCell ref="F791:I791"/>
    <mergeCell ref="F792:I792"/>
    <mergeCell ref="F793:I793"/>
    <mergeCell ref="F794:I794"/>
    <mergeCell ref="F795:I795"/>
    <mergeCell ref="F796:I796"/>
    <mergeCell ref="F797:I797"/>
    <mergeCell ref="F798:I798"/>
    <mergeCell ref="F799:I799"/>
    <mergeCell ref="F800:I800"/>
    <mergeCell ref="F767:I767"/>
    <mergeCell ref="F768:I768"/>
    <mergeCell ref="F769:I769"/>
    <mergeCell ref="F770:I770"/>
    <mergeCell ref="F771:I771"/>
    <mergeCell ref="F772:I772"/>
    <mergeCell ref="F773:I773"/>
    <mergeCell ref="F774:I774"/>
    <mergeCell ref="F775:I775"/>
    <mergeCell ref="F776:I776"/>
    <mergeCell ref="F777:I777"/>
    <mergeCell ref="F778:I778"/>
    <mergeCell ref="F779:I779"/>
    <mergeCell ref="F780:I780"/>
    <mergeCell ref="F781:I781"/>
    <mergeCell ref="F782:I782"/>
    <mergeCell ref="F783:I783"/>
    <mergeCell ref="F749:I749"/>
    <mergeCell ref="F750:I750"/>
    <mergeCell ref="F751:I751"/>
    <mergeCell ref="F752:I752"/>
    <mergeCell ref="F753:I753"/>
    <mergeCell ref="F754:I754"/>
    <mergeCell ref="F755:I755"/>
    <mergeCell ref="F756:I756"/>
    <mergeCell ref="F757:I757"/>
    <mergeCell ref="F758:I758"/>
    <mergeCell ref="F760:I760"/>
    <mergeCell ref="F761:I761"/>
    <mergeCell ref="F762:I762"/>
    <mergeCell ref="F763:I763"/>
    <mergeCell ref="F764:I764"/>
    <mergeCell ref="F765:I765"/>
    <mergeCell ref="F766:I766"/>
    <mergeCell ref="F730:I730"/>
    <mergeCell ref="F731:I731"/>
    <mergeCell ref="F732:I732"/>
    <mergeCell ref="F733:I733"/>
    <mergeCell ref="F734:I734"/>
    <mergeCell ref="F736:I736"/>
    <mergeCell ref="F737:I737"/>
    <mergeCell ref="F738:I738"/>
    <mergeCell ref="F739:I739"/>
    <mergeCell ref="F740:I740"/>
    <mergeCell ref="F741:I741"/>
    <mergeCell ref="F742:I742"/>
    <mergeCell ref="F743:I743"/>
    <mergeCell ref="F744:I744"/>
    <mergeCell ref="F745:I745"/>
    <mergeCell ref="F746:I746"/>
    <mergeCell ref="F748:I748"/>
    <mergeCell ref="F712:I712"/>
    <mergeCell ref="F713:I713"/>
    <mergeCell ref="F714:I714"/>
    <mergeCell ref="F715:I715"/>
    <mergeCell ref="F717:I717"/>
    <mergeCell ref="F718:I718"/>
    <mergeCell ref="F719:I719"/>
    <mergeCell ref="F720:I720"/>
    <mergeCell ref="F721:I721"/>
    <mergeCell ref="F722:I722"/>
    <mergeCell ref="F723:I723"/>
    <mergeCell ref="F724:I724"/>
    <mergeCell ref="F725:I725"/>
    <mergeCell ref="F726:I726"/>
    <mergeCell ref="F727:I727"/>
    <mergeCell ref="F728:I728"/>
    <mergeCell ref="F729:I729"/>
    <mergeCell ref="F694:I694"/>
    <mergeCell ref="F695:I695"/>
    <mergeCell ref="F696:I696"/>
    <mergeCell ref="F697:I697"/>
    <mergeCell ref="F698:I698"/>
    <mergeCell ref="F699:I699"/>
    <mergeCell ref="F700:I700"/>
    <mergeCell ref="F701:I701"/>
    <mergeCell ref="F702:I702"/>
    <mergeCell ref="F703:I703"/>
    <mergeCell ref="F704:I704"/>
    <mergeCell ref="F705:I705"/>
    <mergeCell ref="F706:I706"/>
    <mergeCell ref="F707:I707"/>
    <mergeCell ref="F709:I709"/>
    <mergeCell ref="F710:I710"/>
    <mergeCell ref="F711:I711"/>
    <mergeCell ref="F677:I677"/>
    <mergeCell ref="F678:I678"/>
    <mergeCell ref="F679:I679"/>
    <mergeCell ref="F680:I680"/>
    <mergeCell ref="F681:I681"/>
    <mergeCell ref="F682:I682"/>
    <mergeCell ref="F683:I683"/>
    <mergeCell ref="F684:I684"/>
    <mergeCell ref="F685:I685"/>
    <mergeCell ref="F686:I686"/>
    <mergeCell ref="F687:I687"/>
    <mergeCell ref="F688:I688"/>
    <mergeCell ref="F689:I689"/>
    <mergeCell ref="F690:I690"/>
    <mergeCell ref="F691:I691"/>
    <mergeCell ref="F692:I692"/>
    <mergeCell ref="F693:I693"/>
    <mergeCell ref="F659:I659"/>
    <mergeCell ref="F660:I660"/>
    <mergeCell ref="F661:I661"/>
    <mergeCell ref="F662:I662"/>
    <mergeCell ref="F663:I663"/>
    <mergeCell ref="F664:I664"/>
    <mergeCell ref="F665:I665"/>
    <mergeCell ref="F666:I666"/>
    <mergeCell ref="F667:I667"/>
    <mergeCell ref="F668:I668"/>
    <mergeCell ref="F669:I669"/>
    <mergeCell ref="F670:I670"/>
    <mergeCell ref="F671:I671"/>
    <mergeCell ref="F672:I672"/>
    <mergeCell ref="F673:I673"/>
    <mergeCell ref="F674:I674"/>
    <mergeCell ref="F675:I675"/>
    <mergeCell ref="F641:I641"/>
    <mergeCell ref="F642:I642"/>
    <mergeCell ref="F643:I643"/>
    <mergeCell ref="F644:I644"/>
    <mergeCell ref="F645:I645"/>
    <mergeCell ref="F646:I646"/>
    <mergeCell ref="F647:I647"/>
    <mergeCell ref="F648:I648"/>
    <mergeCell ref="F649:I649"/>
    <mergeCell ref="F650:I650"/>
    <mergeCell ref="F651:I651"/>
    <mergeCell ref="F652:I652"/>
    <mergeCell ref="F653:I653"/>
    <mergeCell ref="F655:I655"/>
    <mergeCell ref="F656:I656"/>
    <mergeCell ref="F657:I657"/>
    <mergeCell ref="F658:I658"/>
    <mergeCell ref="F841:I841"/>
    <mergeCell ref="F840:I840"/>
    <mergeCell ref="F842:I842"/>
    <mergeCell ref="F843:I843"/>
    <mergeCell ref="F844:I844"/>
    <mergeCell ref="F845:I845"/>
    <mergeCell ref="F846:I846"/>
    <mergeCell ref="F847:I847"/>
    <mergeCell ref="F848:I848"/>
    <mergeCell ref="F849:I849"/>
    <mergeCell ref="F850:I850"/>
    <mergeCell ref="F851:I851"/>
    <mergeCell ref="F852:I852"/>
    <mergeCell ref="F620:I620"/>
    <mergeCell ref="F621:I621"/>
    <mergeCell ref="F622:I622"/>
    <mergeCell ref="F623:I623"/>
    <mergeCell ref="F624:I624"/>
    <mergeCell ref="F625:I625"/>
    <mergeCell ref="F626:I626"/>
    <mergeCell ref="F627:I627"/>
    <mergeCell ref="F629:I629"/>
    <mergeCell ref="F630:I630"/>
    <mergeCell ref="F631:I631"/>
    <mergeCell ref="F632:I632"/>
    <mergeCell ref="F634:I634"/>
    <mergeCell ref="F635:I635"/>
    <mergeCell ref="F636:I636"/>
    <mergeCell ref="F637:I637"/>
    <mergeCell ref="F638:I638"/>
    <mergeCell ref="F639:I639"/>
    <mergeCell ref="F640:I640"/>
  </mergeCells>
  <hyperlinks>
    <hyperlink ref="F1:G1" location="C2" display="1) Krycí list rozpočtu"/>
    <hyperlink ref="H1:K1" location="C86" display="2) Rekapitulace rozpočtu"/>
    <hyperlink ref="L1" location="C13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85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1641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N98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ROUND((SUM(BE98:BE100)+SUM(BE118:BE196)), 2)</f>
        <v>0</v>
      </c>
      <c r="I32" s="249"/>
      <c r="J32" s="249"/>
      <c r="K32" s="36"/>
      <c r="L32" s="36"/>
      <c r="M32" s="253">
        <f>ROUND(ROUND((SUM(BE98:BE100)+SUM(BE118:BE196)),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ROUND((SUM(BF98:BF100)+SUM(BF118:BF196)), 2)</f>
        <v>0</v>
      </c>
      <c r="I33" s="249"/>
      <c r="J33" s="249"/>
      <c r="K33" s="36"/>
      <c r="L33" s="36"/>
      <c r="M33" s="253">
        <f>ROUND(ROUND((SUM(BF98:BF100)+SUM(BF118:BF196)),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ROUND((SUM(BG98:BG100)+SUM(BG118:BG196)),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ROUND((SUM(BH98:BH100)+SUM(BH118:BH196)),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ROUND((SUM(BI98:BI100)+SUM(BI118:BI196)),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2 - SO 01 Vnější plochy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N118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1642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N119</f>
        <v>0</v>
      </c>
      <c r="O89" s="260"/>
      <c r="P89" s="260"/>
      <c r="Q89" s="260"/>
      <c r="R89" s="116"/>
    </row>
    <row r="90" spans="2:47" s="7" customFormat="1" ht="19.899999999999999" customHeight="1">
      <c r="B90" s="117"/>
      <c r="C90" s="118"/>
      <c r="D90" s="119" t="s">
        <v>1643</v>
      </c>
      <c r="E90" s="118"/>
      <c r="F90" s="118"/>
      <c r="G90" s="118"/>
      <c r="H90" s="118"/>
      <c r="I90" s="118"/>
      <c r="J90" s="118"/>
      <c r="K90" s="118"/>
      <c r="L90" s="118"/>
      <c r="M90" s="118"/>
      <c r="N90" s="261">
        <f>N120</f>
        <v>0</v>
      </c>
      <c r="O90" s="262"/>
      <c r="P90" s="262"/>
      <c r="Q90" s="262"/>
      <c r="R90" s="120"/>
    </row>
    <row r="91" spans="2:47" s="7" customFormat="1" ht="19.899999999999999" customHeight="1">
      <c r="B91" s="117"/>
      <c r="C91" s="118"/>
      <c r="D91" s="119" t="s">
        <v>1644</v>
      </c>
      <c r="E91" s="118"/>
      <c r="F91" s="118"/>
      <c r="G91" s="118"/>
      <c r="H91" s="118"/>
      <c r="I91" s="118"/>
      <c r="J91" s="118"/>
      <c r="K91" s="118"/>
      <c r="L91" s="118"/>
      <c r="M91" s="118"/>
      <c r="N91" s="261">
        <f>N147</f>
        <v>0</v>
      </c>
      <c r="O91" s="262"/>
      <c r="P91" s="262"/>
      <c r="Q91" s="262"/>
      <c r="R91" s="120"/>
    </row>
    <row r="92" spans="2:47" s="7" customFormat="1" ht="19.899999999999999" customHeight="1">
      <c r="B92" s="117"/>
      <c r="C92" s="118"/>
      <c r="D92" s="119" t="s">
        <v>1645</v>
      </c>
      <c r="E92" s="118"/>
      <c r="F92" s="118"/>
      <c r="G92" s="118"/>
      <c r="H92" s="118"/>
      <c r="I92" s="118"/>
      <c r="J92" s="118"/>
      <c r="K92" s="118"/>
      <c r="L92" s="118"/>
      <c r="M92" s="118"/>
      <c r="N92" s="261">
        <f>N155</f>
        <v>0</v>
      </c>
      <c r="O92" s="262"/>
      <c r="P92" s="262"/>
      <c r="Q92" s="262"/>
      <c r="R92" s="120"/>
    </row>
    <row r="93" spans="2:47" s="7" customFormat="1" ht="19.899999999999999" customHeight="1">
      <c r="B93" s="117"/>
      <c r="C93" s="118"/>
      <c r="D93" s="119" t="s">
        <v>1646</v>
      </c>
      <c r="E93" s="118"/>
      <c r="F93" s="118"/>
      <c r="G93" s="118"/>
      <c r="H93" s="118"/>
      <c r="I93" s="118"/>
      <c r="J93" s="118"/>
      <c r="K93" s="118"/>
      <c r="L93" s="118"/>
      <c r="M93" s="118"/>
      <c r="N93" s="261">
        <f>N163</f>
        <v>0</v>
      </c>
      <c r="O93" s="262"/>
      <c r="P93" s="262"/>
      <c r="Q93" s="262"/>
      <c r="R93" s="120"/>
    </row>
    <row r="94" spans="2:47" s="7" customFormat="1" ht="19.899999999999999" customHeight="1">
      <c r="B94" s="117"/>
      <c r="C94" s="118"/>
      <c r="D94" s="119" t="s">
        <v>1647</v>
      </c>
      <c r="E94" s="118"/>
      <c r="F94" s="118"/>
      <c r="G94" s="118"/>
      <c r="H94" s="118"/>
      <c r="I94" s="118"/>
      <c r="J94" s="118"/>
      <c r="K94" s="118"/>
      <c r="L94" s="118"/>
      <c r="M94" s="118"/>
      <c r="N94" s="261">
        <f>N174</f>
        <v>0</v>
      </c>
      <c r="O94" s="262"/>
      <c r="P94" s="262"/>
      <c r="Q94" s="262"/>
      <c r="R94" s="120"/>
    </row>
    <row r="95" spans="2:47" s="7" customFormat="1" ht="19.899999999999999" customHeight="1">
      <c r="B95" s="117"/>
      <c r="C95" s="118"/>
      <c r="D95" s="119" t="s">
        <v>1648</v>
      </c>
      <c r="E95" s="118"/>
      <c r="F95" s="118"/>
      <c r="G95" s="118"/>
      <c r="H95" s="118"/>
      <c r="I95" s="118"/>
      <c r="J95" s="118"/>
      <c r="K95" s="118"/>
      <c r="L95" s="118"/>
      <c r="M95" s="118"/>
      <c r="N95" s="261">
        <f>N190</f>
        <v>0</v>
      </c>
      <c r="O95" s="262"/>
      <c r="P95" s="262"/>
      <c r="Q95" s="262"/>
      <c r="R95" s="120"/>
    </row>
    <row r="96" spans="2:47" s="7" customFormat="1" ht="19.899999999999999" customHeight="1">
      <c r="B96" s="117"/>
      <c r="C96" s="118"/>
      <c r="D96" s="119" t="s">
        <v>1649</v>
      </c>
      <c r="E96" s="118"/>
      <c r="F96" s="118"/>
      <c r="G96" s="118"/>
      <c r="H96" s="118"/>
      <c r="I96" s="118"/>
      <c r="J96" s="118"/>
      <c r="K96" s="118"/>
      <c r="L96" s="118"/>
      <c r="M96" s="118"/>
      <c r="N96" s="261">
        <f>N195</f>
        <v>0</v>
      </c>
      <c r="O96" s="262"/>
      <c r="P96" s="262"/>
      <c r="Q96" s="262"/>
      <c r="R96" s="120"/>
    </row>
    <row r="97" spans="2:65" s="1" customFormat="1" ht="21.7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65" s="1" customFormat="1" ht="29.25" customHeight="1">
      <c r="B98" s="35"/>
      <c r="C98" s="112" t="s">
        <v>164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58">
        <f>ROUND(N99,2)</f>
        <v>0</v>
      </c>
      <c r="O98" s="263"/>
      <c r="P98" s="263"/>
      <c r="Q98" s="263"/>
      <c r="R98" s="37"/>
      <c r="T98" s="121"/>
      <c r="U98" s="122" t="s">
        <v>38</v>
      </c>
    </row>
    <row r="99" spans="2:65" s="1" customFormat="1" ht="18" customHeight="1">
      <c r="B99" s="123"/>
      <c r="C99" s="124"/>
      <c r="D99" s="264" t="s">
        <v>165</v>
      </c>
      <c r="E99" s="264"/>
      <c r="F99" s="264"/>
      <c r="G99" s="264"/>
      <c r="H99" s="264"/>
      <c r="I99" s="124"/>
      <c r="J99" s="124"/>
      <c r="K99" s="124"/>
      <c r="L99" s="124"/>
      <c r="M99" s="124"/>
      <c r="N99" s="265">
        <v>0</v>
      </c>
      <c r="O99" s="265"/>
      <c r="P99" s="265"/>
      <c r="Q99" s="265"/>
      <c r="R99" s="125"/>
      <c r="S99" s="126"/>
      <c r="T99" s="127"/>
      <c r="U99" s="128" t="s">
        <v>39</v>
      </c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9" t="s">
        <v>116</v>
      </c>
      <c r="AZ99" s="126"/>
      <c r="BA99" s="126"/>
      <c r="BB99" s="126"/>
      <c r="BC99" s="126"/>
      <c r="BD99" s="126"/>
      <c r="BE99" s="130">
        <f>IF(U99="základní",N99,0)</f>
        <v>0</v>
      </c>
      <c r="BF99" s="130">
        <f>IF(U99="snížená",N99,0)</f>
        <v>0</v>
      </c>
      <c r="BG99" s="130">
        <f>IF(U99="zákl. přenesená",N99,0)</f>
        <v>0</v>
      </c>
      <c r="BH99" s="130">
        <f>IF(U99="sníž. přenesená",N99,0)</f>
        <v>0</v>
      </c>
      <c r="BI99" s="130">
        <f>IF(U99="nulová",N99,0)</f>
        <v>0</v>
      </c>
      <c r="BJ99" s="129" t="s">
        <v>80</v>
      </c>
      <c r="BK99" s="126"/>
      <c r="BL99" s="126"/>
      <c r="BM99" s="126"/>
    </row>
    <row r="100" spans="2:65" s="1" customFormat="1" ht="18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65" s="1" customFormat="1" ht="29.25" customHeight="1">
      <c r="B101" s="35"/>
      <c r="C101" s="103" t="s">
        <v>122</v>
      </c>
      <c r="D101" s="104"/>
      <c r="E101" s="104"/>
      <c r="F101" s="104"/>
      <c r="G101" s="104"/>
      <c r="H101" s="104"/>
      <c r="I101" s="104"/>
      <c r="J101" s="104"/>
      <c r="K101" s="104"/>
      <c r="L101" s="212">
        <f>ROUND(SUM(N88+N98),2)</f>
        <v>0</v>
      </c>
      <c r="M101" s="212"/>
      <c r="N101" s="212"/>
      <c r="O101" s="212"/>
      <c r="P101" s="212"/>
      <c r="Q101" s="212"/>
      <c r="R101" s="37"/>
    </row>
    <row r="102" spans="2:65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1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07" spans="2:65" s="1" customFormat="1" ht="36.950000000000003" customHeight="1">
      <c r="B107" s="35"/>
      <c r="C107" s="202" t="s">
        <v>166</v>
      </c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37"/>
    </row>
    <row r="108" spans="2:65" s="1" customFormat="1" ht="6.9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1" customFormat="1" ht="30" customHeight="1">
      <c r="B109" s="35"/>
      <c r="C109" s="32" t="s">
        <v>18</v>
      </c>
      <c r="D109" s="36"/>
      <c r="E109" s="36"/>
      <c r="F109" s="247" t="str">
        <f>F6</f>
        <v>Měnírna Výškovice - Rekonstrukce měnírny Výškovice</v>
      </c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36"/>
      <c r="R109" s="37"/>
    </row>
    <row r="110" spans="2:65" s="1" customFormat="1" ht="36.950000000000003" customHeight="1">
      <c r="B110" s="35"/>
      <c r="C110" s="69" t="s">
        <v>129</v>
      </c>
      <c r="D110" s="36"/>
      <c r="E110" s="36"/>
      <c r="F110" s="231" t="str">
        <f>F7</f>
        <v>2 - SO 01 Vnější plochy</v>
      </c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36"/>
      <c r="R110" s="37"/>
    </row>
    <row r="111" spans="2:65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65" s="1" customFormat="1" ht="18" customHeight="1">
      <c r="B112" s="35"/>
      <c r="C112" s="32" t="s">
        <v>22</v>
      </c>
      <c r="D112" s="36"/>
      <c r="E112" s="36"/>
      <c r="F112" s="30" t="str">
        <f>F9</f>
        <v>Výškovice</v>
      </c>
      <c r="G112" s="36"/>
      <c r="H112" s="36"/>
      <c r="I112" s="36"/>
      <c r="J112" s="36"/>
      <c r="K112" s="32" t="s">
        <v>24</v>
      </c>
      <c r="L112" s="36"/>
      <c r="M112" s="250" t="str">
        <f>IF(O9="","",O9)</f>
        <v>25. 10. 2018</v>
      </c>
      <c r="N112" s="250"/>
      <c r="O112" s="250"/>
      <c r="P112" s="250"/>
      <c r="Q112" s="36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>
      <c r="B114" s="35"/>
      <c r="C114" s="32" t="s">
        <v>26</v>
      </c>
      <c r="D114" s="36"/>
      <c r="E114" s="36"/>
      <c r="F114" s="30" t="str">
        <f>E12</f>
        <v xml:space="preserve"> </v>
      </c>
      <c r="G114" s="36"/>
      <c r="H114" s="36"/>
      <c r="I114" s="36"/>
      <c r="J114" s="36"/>
      <c r="K114" s="32" t="s">
        <v>31</v>
      </c>
      <c r="L114" s="36"/>
      <c r="M114" s="204" t="str">
        <f>E18</f>
        <v xml:space="preserve"> </v>
      </c>
      <c r="N114" s="204"/>
      <c r="O114" s="204"/>
      <c r="P114" s="204"/>
      <c r="Q114" s="204"/>
      <c r="R114" s="37"/>
    </row>
    <row r="115" spans="2:65" s="1" customFormat="1" ht="14.45" customHeight="1">
      <c r="B115" s="35"/>
      <c r="C115" s="32" t="s">
        <v>30</v>
      </c>
      <c r="D115" s="36"/>
      <c r="E115" s="36"/>
      <c r="F115" s="30" t="str">
        <f>IF(E15="","",E15)</f>
        <v xml:space="preserve"> </v>
      </c>
      <c r="G115" s="36"/>
      <c r="H115" s="36"/>
      <c r="I115" s="36"/>
      <c r="J115" s="36"/>
      <c r="K115" s="32" t="s">
        <v>33</v>
      </c>
      <c r="L115" s="36"/>
      <c r="M115" s="204" t="str">
        <f>E21</f>
        <v xml:space="preserve"> </v>
      </c>
      <c r="N115" s="204"/>
      <c r="O115" s="204"/>
      <c r="P115" s="204"/>
      <c r="Q115" s="204"/>
      <c r="R115" s="37"/>
    </row>
    <row r="116" spans="2:65" s="1" customFormat="1" ht="10.3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8" customFormat="1" ht="29.25" customHeight="1">
      <c r="B117" s="131"/>
      <c r="C117" s="132" t="s">
        <v>167</v>
      </c>
      <c r="D117" s="133" t="s">
        <v>168</v>
      </c>
      <c r="E117" s="133" t="s">
        <v>56</v>
      </c>
      <c r="F117" s="274" t="s">
        <v>169</v>
      </c>
      <c r="G117" s="274"/>
      <c r="H117" s="274"/>
      <c r="I117" s="274"/>
      <c r="J117" s="133" t="s">
        <v>170</v>
      </c>
      <c r="K117" s="133" t="s">
        <v>171</v>
      </c>
      <c r="L117" s="274" t="s">
        <v>172</v>
      </c>
      <c r="M117" s="274"/>
      <c r="N117" s="274" t="s">
        <v>135</v>
      </c>
      <c r="O117" s="274"/>
      <c r="P117" s="274"/>
      <c r="Q117" s="275"/>
      <c r="R117" s="134"/>
      <c r="T117" s="76" t="s">
        <v>173</v>
      </c>
      <c r="U117" s="77" t="s">
        <v>38</v>
      </c>
      <c r="V117" s="77" t="s">
        <v>174</v>
      </c>
      <c r="W117" s="77" t="s">
        <v>175</v>
      </c>
      <c r="X117" s="77" t="s">
        <v>176</v>
      </c>
      <c r="Y117" s="77" t="s">
        <v>177</v>
      </c>
      <c r="Z117" s="77" t="s">
        <v>178</v>
      </c>
      <c r="AA117" s="78" t="s">
        <v>179</v>
      </c>
    </row>
    <row r="118" spans="2:65" s="1" customFormat="1" ht="29.25" customHeight="1">
      <c r="B118" s="35"/>
      <c r="C118" s="80" t="s">
        <v>131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76">
        <f>BK118</f>
        <v>0</v>
      </c>
      <c r="O118" s="277"/>
      <c r="P118" s="277"/>
      <c r="Q118" s="277"/>
      <c r="R118" s="37"/>
      <c r="T118" s="79"/>
      <c r="U118" s="51"/>
      <c r="V118" s="51"/>
      <c r="W118" s="135">
        <f>W119</f>
        <v>0</v>
      </c>
      <c r="X118" s="51"/>
      <c r="Y118" s="135">
        <f>Y119</f>
        <v>0</v>
      </c>
      <c r="Z118" s="51"/>
      <c r="AA118" s="136">
        <f>AA119</f>
        <v>0</v>
      </c>
      <c r="AT118" s="22" t="s">
        <v>73</v>
      </c>
      <c r="AU118" s="22" t="s">
        <v>137</v>
      </c>
      <c r="BK118" s="137">
        <f>BK119</f>
        <v>0</v>
      </c>
    </row>
    <row r="119" spans="2:65" s="9" customFormat="1" ht="37.35" customHeight="1">
      <c r="B119" s="138"/>
      <c r="C119" s="139"/>
      <c r="D119" s="140" t="s">
        <v>1642</v>
      </c>
      <c r="E119" s="140"/>
      <c r="F119" s="140"/>
      <c r="G119" s="140"/>
      <c r="H119" s="140"/>
      <c r="I119" s="140"/>
      <c r="J119" s="140"/>
      <c r="K119" s="140"/>
      <c r="L119" s="140"/>
      <c r="M119" s="140"/>
      <c r="N119" s="278">
        <f>BK119</f>
        <v>0</v>
      </c>
      <c r="O119" s="259"/>
      <c r="P119" s="259"/>
      <c r="Q119" s="259"/>
      <c r="R119" s="141"/>
      <c r="T119" s="142"/>
      <c r="U119" s="139"/>
      <c r="V119" s="139"/>
      <c r="W119" s="143">
        <f>W120+W147+W155+W163+W174+W190+W195</f>
        <v>0</v>
      </c>
      <c r="X119" s="139"/>
      <c r="Y119" s="143">
        <f>Y120+Y147+Y155+Y163+Y174+Y190+Y195</f>
        <v>0</v>
      </c>
      <c r="Z119" s="139"/>
      <c r="AA119" s="144">
        <f>AA120+AA147+AA155+AA163+AA174+AA190+AA195</f>
        <v>0</v>
      </c>
      <c r="AR119" s="145" t="s">
        <v>80</v>
      </c>
      <c r="AT119" s="146" t="s">
        <v>73</v>
      </c>
      <c r="AU119" s="146" t="s">
        <v>74</v>
      </c>
      <c r="AY119" s="145" t="s">
        <v>180</v>
      </c>
      <c r="BK119" s="147">
        <f>BK120+BK147+BK155+BK163+BK174+BK190+BK195</f>
        <v>0</v>
      </c>
    </row>
    <row r="120" spans="2:65" s="9" customFormat="1" ht="19.899999999999999" customHeight="1">
      <c r="B120" s="138"/>
      <c r="C120" s="139"/>
      <c r="D120" s="148" t="s">
        <v>1643</v>
      </c>
      <c r="E120" s="148"/>
      <c r="F120" s="148"/>
      <c r="G120" s="148"/>
      <c r="H120" s="148"/>
      <c r="I120" s="148"/>
      <c r="J120" s="148"/>
      <c r="K120" s="148"/>
      <c r="L120" s="148"/>
      <c r="M120" s="148"/>
      <c r="N120" s="279">
        <f>BK120</f>
        <v>0</v>
      </c>
      <c r="O120" s="280"/>
      <c r="P120" s="280"/>
      <c r="Q120" s="280"/>
      <c r="R120" s="141"/>
      <c r="T120" s="142"/>
      <c r="U120" s="139"/>
      <c r="V120" s="139"/>
      <c r="W120" s="143">
        <f>SUM(W121:W146)</f>
        <v>0</v>
      </c>
      <c r="X120" s="139"/>
      <c r="Y120" s="143">
        <f>SUM(Y121:Y146)</f>
        <v>0</v>
      </c>
      <c r="Z120" s="139"/>
      <c r="AA120" s="144">
        <f>SUM(AA121:AA146)</f>
        <v>0</v>
      </c>
      <c r="AR120" s="145" t="s">
        <v>80</v>
      </c>
      <c r="AT120" s="146" t="s">
        <v>73</v>
      </c>
      <c r="AU120" s="146" t="s">
        <v>80</v>
      </c>
      <c r="AY120" s="145" t="s">
        <v>180</v>
      </c>
      <c r="BK120" s="147">
        <f>SUM(BK121:BK146)</f>
        <v>0</v>
      </c>
    </row>
    <row r="121" spans="2:65" s="1" customFormat="1" ht="25.5" customHeight="1">
      <c r="B121" s="123"/>
      <c r="C121" s="149" t="s">
        <v>80</v>
      </c>
      <c r="D121" s="149" t="s">
        <v>181</v>
      </c>
      <c r="E121" s="150" t="s">
        <v>1650</v>
      </c>
      <c r="F121" s="239" t="s">
        <v>1651</v>
      </c>
      <c r="G121" s="239"/>
      <c r="H121" s="239"/>
      <c r="I121" s="239"/>
      <c r="J121" s="151" t="s">
        <v>184</v>
      </c>
      <c r="K121" s="152">
        <v>30</v>
      </c>
      <c r="L121" s="266">
        <v>0</v>
      </c>
      <c r="M121" s="266"/>
      <c r="N121" s="266">
        <f>ROUND(L121*K121,2)</f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>V121*K121</f>
        <v>0</v>
      </c>
      <c r="X121" s="154">
        <v>0</v>
      </c>
      <c r="Y121" s="154">
        <f>X121*K121</f>
        <v>0</v>
      </c>
      <c r="Z121" s="154">
        <v>0</v>
      </c>
      <c r="AA121" s="155">
        <f>Z121*K121</f>
        <v>0</v>
      </c>
      <c r="AR121" s="22" t="s">
        <v>89</v>
      </c>
      <c r="AT121" s="22" t="s">
        <v>181</v>
      </c>
      <c r="AU121" s="22" t="s">
        <v>83</v>
      </c>
      <c r="AY121" s="22" t="s">
        <v>180</v>
      </c>
      <c r="BE121" s="156">
        <f>IF(U121="základní",N121,0)</f>
        <v>0</v>
      </c>
      <c r="BF121" s="156">
        <f>IF(U121="snížená",N121,0)</f>
        <v>0</v>
      </c>
      <c r="BG121" s="156">
        <f>IF(U121="zákl. přenesená",N121,0)</f>
        <v>0</v>
      </c>
      <c r="BH121" s="156">
        <f>IF(U121="sníž. přenesená",N121,0)</f>
        <v>0</v>
      </c>
      <c r="BI121" s="156">
        <f>IF(U121="nulová",N121,0)</f>
        <v>0</v>
      </c>
      <c r="BJ121" s="22" t="s">
        <v>80</v>
      </c>
      <c r="BK121" s="156">
        <f>ROUND(L121*K121,2)</f>
        <v>0</v>
      </c>
      <c r="BL121" s="22" t="s">
        <v>89</v>
      </c>
      <c r="BM121" s="22" t="s">
        <v>1652</v>
      </c>
    </row>
    <row r="122" spans="2:65" s="1" customFormat="1" ht="25.5" customHeight="1">
      <c r="B122" s="123"/>
      <c r="C122" s="149" t="s">
        <v>83</v>
      </c>
      <c r="D122" s="149" t="s">
        <v>181</v>
      </c>
      <c r="E122" s="150" t="s">
        <v>1653</v>
      </c>
      <c r="F122" s="239" t="s">
        <v>1654</v>
      </c>
      <c r="G122" s="239"/>
      <c r="H122" s="239"/>
      <c r="I122" s="239"/>
      <c r="J122" s="151" t="s">
        <v>184</v>
      </c>
      <c r="K122" s="152">
        <v>207.51</v>
      </c>
      <c r="L122" s="266">
        <v>0</v>
      </c>
      <c r="M122" s="266"/>
      <c r="N122" s="266">
        <f>ROUND(L122*K122,2)</f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>V122*K122</f>
        <v>0</v>
      </c>
      <c r="X122" s="154">
        <v>0</v>
      </c>
      <c r="Y122" s="154">
        <f>X122*K122</f>
        <v>0</v>
      </c>
      <c r="Z122" s="154">
        <v>0</v>
      </c>
      <c r="AA122" s="155">
        <f>Z122*K122</f>
        <v>0</v>
      </c>
      <c r="AR122" s="22" t="s">
        <v>89</v>
      </c>
      <c r="AT122" s="22" t="s">
        <v>181</v>
      </c>
      <c r="AU122" s="22" t="s">
        <v>83</v>
      </c>
      <c r="AY122" s="22" t="s">
        <v>180</v>
      </c>
      <c r="BE122" s="156">
        <f>IF(U122="základní",N122,0)</f>
        <v>0</v>
      </c>
      <c r="BF122" s="156">
        <f>IF(U122="snížená",N122,0)</f>
        <v>0</v>
      </c>
      <c r="BG122" s="156">
        <f>IF(U122="zákl. přenesená",N122,0)</f>
        <v>0</v>
      </c>
      <c r="BH122" s="156">
        <f>IF(U122="sníž. přenesená",N122,0)</f>
        <v>0</v>
      </c>
      <c r="BI122" s="156">
        <f>IF(U122="nulová",N122,0)</f>
        <v>0</v>
      </c>
      <c r="BJ122" s="22" t="s">
        <v>80</v>
      </c>
      <c r="BK122" s="156">
        <f>ROUND(L122*K122,2)</f>
        <v>0</v>
      </c>
      <c r="BL122" s="22" t="s">
        <v>89</v>
      </c>
      <c r="BM122" s="22" t="s">
        <v>1655</v>
      </c>
    </row>
    <row r="123" spans="2:65" s="12" customFormat="1" ht="16.5" customHeight="1">
      <c r="B123" s="173"/>
      <c r="C123" s="174"/>
      <c r="D123" s="174"/>
      <c r="E123" s="175" t="s">
        <v>5</v>
      </c>
      <c r="F123" s="243" t="s">
        <v>1656</v>
      </c>
      <c r="G123" s="244"/>
      <c r="H123" s="244"/>
      <c r="I123" s="244"/>
      <c r="J123" s="174"/>
      <c r="K123" s="175" t="s">
        <v>5</v>
      </c>
      <c r="L123" s="174"/>
      <c r="M123" s="174"/>
      <c r="N123" s="174"/>
      <c r="O123" s="174"/>
      <c r="P123" s="174"/>
      <c r="Q123" s="174"/>
      <c r="R123" s="176"/>
      <c r="T123" s="177"/>
      <c r="U123" s="174"/>
      <c r="V123" s="174"/>
      <c r="W123" s="174"/>
      <c r="X123" s="174"/>
      <c r="Y123" s="174"/>
      <c r="Z123" s="174"/>
      <c r="AA123" s="178"/>
      <c r="AT123" s="179" t="s">
        <v>193</v>
      </c>
      <c r="AU123" s="179" t="s">
        <v>83</v>
      </c>
      <c r="AV123" s="12" t="s">
        <v>80</v>
      </c>
      <c r="AW123" s="12" t="s">
        <v>32</v>
      </c>
      <c r="AX123" s="12" t="s">
        <v>74</v>
      </c>
      <c r="AY123" s="179" t="s">
        <v>180</v>
      </c>
    </row>
    <row r="124" spans="2:65" s="10" customFormat="1" ht="16.5" customHeight="1">
      <c r="B124" s="157"/>
      <c r="C124" s="158"/>
      <c r="D124" s="158"/>
      <c r="E124" s="159" t="s">
        <v>5</v>
      </c>
      <c r="F124" s="235" t="s">
        <v>1657</v>
      </c>
      <c r="G124" s="236"/>
      <c r="H124" s="236"/>
      <c r="I124" s="236"/>
      <c r="J124" s="158"/>
      <c r="K124" s="160">
        <v>36.9</v>
      </c>
      <c r="L124" s="158"/>
      <c r="M124" s="158"/>
      <c r="N124" s="158"/>
      <c r="O124" s="158"/>
      <c r="P124" s="158"/>
      <c r="Q124" s="158"/>
      <c r="R124" s="161"/>
      <c r="T124" s="162"/>
      <c r="U124" s="158"/>
      <c r="V124" s="158"/>
      <c r="W124" s="158"/>
      <c r="X124" s="158"/>
      <c r="Y124" s="158"/>
      <c r="Z124" s="158"/>
      <c r="AA124" s="163"/>
      <c r="AT124" s="164" t="s">
        <v>193</v>
      </c>
      <c r="AU124" s="164" t="s">
        <v>83</v>
      </c>
      <c r="AV124" s="10" t="s">
        <v>83</v>
      </c>
      <c r="AW124" s="10" t="s">
        <v>32</v>
      </c>
      <c r="AX124" s="10" t="s">
        <v>74</v>
      </c>
      <c r="AY124" s="164" t="s">
        <v>180</v>
      </c>
    </row>
    <row r="125" spans="2:65" s="12" customFormat="1" ht="16.5" customHeight="1">
      <c r="B125" s="173"/>
      <c r="C125" s="174"/>
      <c r="D125" s="174"/>
      <c r="E125" s="175" t="s">
        <v>5</v>
      </c>
      <c r="F125" s="245" t="s">
        <v>1658</v>
      </c>
      <c r="G125" s="246"/>
      <c r="H125" s="246"/>
      <c r="I125" s="246"/>
      <c r="J125" s="174"/>
      <c r="K125" s="175" t="s">
        <v>5</v>
      </c>
      <c r="L125" s="174"/>
      <c r="M125" s="174"/>
      <c r="N125" s="174"/>
      <c r="O125" s="174"/>
      <c r="P125" s="174"/>
      <c r="Q125" s="174"/>
      <c r="R125" s="176"/>
      <c r="T125" s="177"/>
      <c r="U125" s="174"/>
      <c r="V125" s="174"/>
      <c r="W125" s="174"/>
      <c r="X125" s="174"/>
      <c r="Y125" s="174"/>
      <c r="Z125" s="174"/>
      <c r="AA125" s="178"/>
      <c r="AT125" s="179" t="s">
        <v>193</v>
      </c>
      <c r="AU125" s="179" t="s">
        <v>83</v>
      </c>
      <c r="AV125" s="12" t="s">
        <v>80</v>
      </c>
      <c r="AW125" s="12" t="s">
        <v>32</v>
      </c>
      <c r="AX125" s="12" t="s">
        <v>74</v>
      </c>
      <c r="AY125" s="179" t="s">
        <v>180</v>
      </c>
    </row>
    <row r="126" spans="2:65" s="10" customFormat="1" ht="16.5" customHeight="1">
      <c r="B126" s="157"/>
      <c r="C126" s="158"/>
      <c r="D126" s="158"/>
      <c r="E126" s="159" t="s">
        <v>5</v>
      </c>
      <c r="F126" s="235" t="s">
        <v>1659</v>
      </c>
      <c r="G126" s="236"/>
      <c r="H126" s="236"/>
      <c r="I126" s="236"/>
      <c r="J126" s="158"/>
      <c r="K126" s="160">
        <v>59.4</v>
      </c>
      <c r="L126" s="158"/>
      <c r="M126" s="158"/>
      <c r="N126" s="158"/>
      <c r="O126" s="158"/>
      <c r="P126" s="158"/>
      <c r="Q126" s="158"/>
      <c r="R126" s="161"/>
      <c r="T126" s="162"/>
      <c r="U126" s="158"/>
      <c r="V126" s="158"/>
      <c r="W126" s="158"/>
      <c r="X126" s="158"/>
      <c r="Y126" s="158"/>
      <c r="Z126" s="158"/>
      <c r="AA126" s="163"/>
      <c r="AT126" s="164" t="s">
        <v>193</v>
      </c>
      <c r="AU126" s="164" t="s">
        <v>83</v>
      </c>
      <c r="AV126" s="10" t="s">
        <v>83</v>
      </c>
      <c r="AW126" s="10" t="s">
        <v>32</v>
      </c>
      <c r="AX126" s="10" t="s">
        <v>74</v>
      </c>
      <c r="AY126" s="164" t="s">
        <v>180</v>
      </c>
    </row>
    <row r="127" spans="2:65" s="12" customFormat="1" ht="16.5" customHeight="1">
      <c r="B127" s="173"/>
      <c r="C127" s="174"/>
      <c r="D127" s="174"/>
      <c r="E127" s="175" t="s">
        <v>5</v>
      </c>
      <c r="F127" s="245" t="s">
        <v>1660</v>
      </c>
      <c r="G127" s="246"/>
      <c r="H127" s="246"/>
      <c r="I127" s="246"/>
      <c r="J127" s="174"/>
      <c r="K127" s="175" t="s">
        <v>5</v>
      </c>
      <c r="L127" s="174"/>
      <c r="M127" s="174"/>
      <c r="N127" s="174"/>
      <c r="O127" s="174"/>
      <c r="P127" s="174"/>
      <c r="Q127" s="174"/>
      <c r="R127" s="176"/>
      <c r="T127" s="177"/>
      <c r="U127" s="174"/>
      <c r="V127" s="174"/>
      <c r="W127" s="174"/>
      <c r="X127" s="174"/>
      <c r="Y127" s="174"/>
      <c r="Z127" s="174"/>
      <c r="AA127" s="178"/>
      <c r="AT127" s="179" t="s">
        <v>193</v>
      </c>
      <c r="AU127" s="179" t="s">
        <v>83</v>
      </c>
      <c r="AV127" s="12" t="s">
        <v>80</v>
      </c>
      <c r="AW127" s="12" t="s">
        <v>32</v>
      </c>
      <c r="AX127" s="12" t="s">
        <v>74</v>
      </c>
      <c r="AY127" s="179" t="s">
        <v>180</v>
      </c>
    </row>
    <row r="128" spans="2:65" s="10" customFormat="1" ht="16.5" customHeight="1">
      <c r="B128" s="157"/>
      <c r="C128" s="158"/>
      <c r="D128" s="158"/>
      <c r="E128" s="159" t="s">
        <v>5</v>
      </c>
      <c r="F128" s="235" t="s">
        <v>1661</v>
      </c>
      <c r="G128" s="236"/>
      <c r="H128" s="236"/>
      <c r="I128" s="236"/>
      <c r="J128" s="158"/>
      <c r="K128" s="160">
        <v>8.25</v>
      </c>
      <c r="L128" s="158"/>
      <c r="M128" s="158"/>
      <c r="N128" s="158"/>
      <c r="O128" s="158"/>
      <c r="P128" s="158"/>
      <c r="Q128" s="158"/>
      <c r="R128" s="161"/>
      <c r="T128" s="162"/>
      <c r="U128" s="158"/>
      <c r="V128" s="158"/>
      <c r="W128" s="158"/>
      <c r="X128" s="158"/>
      <c r="Y128" s="158"/>
      <c r="Z128" s="158"/>
      <c r="AA128" s="163"/>
      <c r="AT128" s="164" t="s">
        <v>193</v>
      </c>
      <c r="AU128" s="164" t="s">
        <v>83</v>
      </c>
      <c r="AV128" s="10" t="s">
        <v>83</v>
      </c>
      <c r="AW128" s="10" t="s">
        <v>32</v>
      </c>
      <c r="AX128" s="10" t="s">
        <v>74</v>
      </c>
      <c r="AY128" s="164" t="s">
        <v>180</v>
      </c>
    </row>
    <row r="129" spans="2:65" s="12" customFormat="1" ht="16.5" customHeight="1">
      <c r="B129" s="173"/>
      <c r="C129" s="174"/>
      <c r="D129" s="174"/>
      <c r="E129" s="175" t="s">
        <v>5</v>
      </c>
      <c r="F129" s="245" t="s">
        <v>1662</v>
      </c>
      <c r="G129" s="246"/>
      <c r="H129" s="246"/>
      <c r="I129" s="246"/>
      <c r="J129" s="174"/>
      <c r="K129" s="175" t="s">
        <v>5</v>
      </c>
      <c r="L129" s="174"/>
      <c r="M129" s="174"/>
      <c r="N129" s="174"/>
      <c r="O129" s="174"/>
      <c r="P129" s="174"/>
      <c r="Q129" s="174"/>
      <c r="R129" s="176"/>
      <c r="T129" s="177"/>
      <c r="U129" s="174"/>
      <c r="V129" s="174"/>
      <c r="W129" s="174"/>
      <c r="X129" s="174"/>
      <c r="Y129" s="174"/>
      <c r="Z129" s="174"/>
      <c r="AA129" s="178"/>
      <c r="AT129" s="179" t="s">
        <v>193</v>
      </c>
      <c r="AU129" s="179" t="s">
        <v>83</v>
      </c>
      <c r="AV129" s="12" t="s">
        <v>80</v>
      </c>
      <c r="AW129" s="12" t="s">
        <v>32</v>
      </c>
      <c r="AX129" s="12" t="s">
        <v>74</v>
      </c>
      <c r="AY129" s="179" t="s">
        <v>180</v>
      </c>
    </row>
    <row r="130" spans="2:65" s="10" customFormat="1" ht="16.5" customHeight="1">
      <c r="B130" s="157"/>
      <c r="C130" s="158"/>
      <c r="D130" s="158"/>
      <c r="E130" s="159" t="s">
        <v>5</v>
      </c>
      <c r="F130" s="235" t="s">
        <v>1663</v>
      </c>
      <c r="G130" s="236"/>
      <c r="H130" s="236"/>
      <c r="I130" s="236"/>
      <c r="J130" s="158"/>
      <c r="K130" s="160">
        <v>102.96</v>
      </c>
      <c r="L130" s="158"/>
      <c r="M130" s="158"/>
      <c r="N130" s="158"/>
      <c r="O130" s="158"/>
      <c r="P130" s="158"/>
      <c r="Q130" s="158"/>
      <c r="R130" s="161"/>
      <c r="T130" s="162"/>
      <c r="U130" s="158"/>
      <c r="V130" s="158"/>
      <c r="W130" s="158"/>
      <c r="X130" s="158"/>
      <c r="Y130" s="158"/>
      <c r="Z130" s="158"/>
      <c r="AA130" s="163"/>
      <c r="AT130" s="164" t="s">
        <v>193</v>
      </c>
      <c r="AU130" s="164" t="s">
        <v>83</v>
      </c>
      <c r="AV130" s="10" t="s">
        <v>83</v>
      </c>
      <c r="AW130" s="10" t="s">
        <v>32</v>
      </c>
      <c r="AX130" s="10" t="s">
        <v>74</v>
      </c>
      <c r="AY130" s="164" t="s">
        <v>180</v>
      </c>
    </row>
    <row r="131" spans="2:65" s="11" customFormat="1" ht="16.5" customHeight="1">
      <c r="B131" s="165"/>
      <c r="C131" s="166"/>
      <c r="D131" s="166"/>
      <c r="E131" s="167" t="s">
        <v>5</v>
      </c>
      <c r="F131" s="237" t="s">
        <v>214</v>
      </c>
      <c r="G131" s="238"/>
      <c r="H131" s="238"/>
      <c r="I131" s="238"/>
      <c r="J131" s="166"/>
      <c r="K131" s="168">
        <v>207.51</v>
      </c>
      <c r="L131" s="166"/>
      <c r="M131" s="166"/>
      <c r="N131" s="166"/>
      <c r="O131" s="166"/>
      <c r="P131" s="166"/>
      <c r="Q131" s="166"/>
      <c r="R131" s="169"/>
      <c r="T131" s="170"/>
      <c r="U131" s="166"/>
      <c r="V131" s="166"/>
      <c r="W131" s="166"/>
      <c r="X131" s="166"/>
      <c r="Y131" s="166"/>
      <c r="Z131" s="166"/>
      <c r="AA131" s="171"/>
      <c r="AT131" s="172" t="s">
        <v>193</v>
      </c>
      <c r="AU131" s="172" t="s">
        <v>83</v>
      </c>
      <c r="AV131" s="11" t="s">
        <v>89</v>
      </c>
      <c r="AW131" s="11" t="s">
        <v>32</v>
      </c>
      <c r="AX131" s="11" t="s">
        <v>80</v>
      </c>
      <c r="AY131" s="172" t="s">
        <v>180</v>
      </c>
    </row>
    <row r="132" spans="2:65" s="1" customFormat="1" ht="25.5" customHeight="1">
      <c r="B132" s="123"/>
      <c r="C132" s="149" t="s">
        <v>86</v>
      </c>
      <c r="D132" s="149" t="s">
        <v>181</v>
      </c>
      <c r="E132" s="150" t="s">
        <v>186</v>
      </c>
      <c r="F132" s="239" t="s">
        <v>187</v>
      </c>
      <c r="G132" s="239"/>
      <c r="H132" s="239"/>
      <c r="I132" s="239"/>
      <c r="J132" s="151" t="s">
        <v>184</v>
      </c>
      <c r="K132" s="152">
        <v>207.51</v>
      </c>
      <c r="L132" s="266">
        <v>0</v>
      </c>
      <c r="M132" s="266"/>
      <c r="N132" s="266">
        <f>ROUND(L132*K132,2)</f>
        <v>0</v>
      </c>
      <c r="O132" s="266"/>
      <c r="P132" s="266"/>
      <c r="Q132" s="266"/>
      <c r="R132" s="125"/>
      <c r="T132" s="153" t="s">
        <v>5</v>
      </c>
      <c r="U132" s="44" t="s">
        <v>39</v>
      </c>
      <c r="V132" s="154">
        <v>0</v>
      </c>
      <c r="W132" s="154">
        <f>V132*K132</f>
        <v>0</v>
      </c>
      <c r="X132" s="154">
        <v>0</v>
      </c>
      <c r="Y132" s="154">
        <f>X132*K132</f>
        <v>0</v>
      </c>
      <c r="Z132" s="154">
        <v>0</v>
      </c>
      <c r="AA132" s="155">
        <f>Z132*K132</f>
        <v>0</v>
      </c>
      <c r="AR132" s="22" t="s">
        <v>89</v>
      </c>
      <c r="AT132" s="22" t="s">
        <v>181</v>
      </c>
      <c r="AU132" s="22" t="s">
        <v>83</v>
      </c>
      <c r="AY132" s="22" t="s">
        <v>180</v>
      </c>
      <c r="BE132" s="156">
        <f>IF(U132="základní",N132,0)</f>
        <v>0</v>
      </c>
      <c r="BF132" s="156">
        <f>IF(U132="snížená",N132,0)</f>
        <v>0</v>
      </c>
      <c r="BG132" s="156">
        <f>IF(U132="zákl. přenesená",N132,0)</f>
        <v>0</v>
      </c>
      <c r="BH132" s="156">
        <f>IF(U132="sníž. přenesená",N132,0)</f>
        <v>0</v>
      </c>
      <c r="BI132" s="156">
        <f>IF(U132="nulová",N132,0)</f>
        <v>0</v>
      </c>
      <c r="BJ132" s="22" t="s">
        <v>80</v>
      </c>
      <c r="BK132" s="156">
        <f>ROUND(L132*K132,2)</f>
        <v>0</v>
      </c>
      <c r="BL132" s="22" t="s">
        <v>89</v>
      </c>
      <c r="BM132" s="22" t="s">
        <v>1664</v>
      </c>
    </row>
    <row r="133" spans="2:65" s="1" customFormat="1" ht="38.25" customHeight="1">
      <c r="B133" s="123"/>
      <c r="C133" s="149" t="s">
        <v>89</v>
      </c>
      <c r="D133" s="149" t="s">
        <v>181</v>
      </c>
      <c r="E133" s="150" t="s">
        <v>189</v>
      </c>
      <c r="F133" s="239" t="s">
        <v>190</v>
      </c>
      <c r="G133" s="239"/>
      <c r="H133" s="239"/>
      <c r="I133" s="239"/>
      <c r="J133" s="151" t="s">
        <v>184</v>
      </c>
      <c r="K133" s="152">
        <v>1037.55</v>
      </c>
      <c r="L133" s="266">
        <v>0</v>
      </c>
      <c r="M133" s="266"/>
      <c r="N133" s="266">
        <f>ROUND(L133*K133,2)</f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>V133*K133</f>
        <v>0</v>
      </c>
      <c r="X133" s="154">
        <v>0</v>
      </c>
      <c r="Y133" s="154">
        <f>X133*K133</f>
        <v>0</v>
      </c>
      <c r="Z133" s="154">
        <v>0</v>
      </c>
      <c r="AA133" s="155">
        <f>Z133*K133</f>
        <v>0</v>
      </c>
      <c r="AR133" s="22" t="s">
        <v>89</v>
      </c>
      <c r="AT133" s="22" t="s">
        <v>181</v>
      </c>
      <c r="AU133" s="22" t="s">
        <v>83</v>
      </c>
      <c r="AY133" s="22" t="s">
        <v>180</v>
      </c>
      <c r="BE133" s="156">
        <f>IF(U133="základní",N133,0)</f>
        <v>0</v>
      </c>
      <c r="BF133" s="156">
        <f>IF(U133="snížená",N133,0)</f>
        <v>0</v>
      </c>
      <c r="BG133" s="156">
        <f>IF(U133="zákl. přenesená",N133,0)</f>
        <v>0</v>
      </c>
      <c r="BH133" s="156">
        <f>IF(U133="sníž. přenesená",N133,0)</f>
        <v>0</v>
      </c>
      <c r="BI133" s="156">
        <f>IF(U133="nulová",N133,0)</f>
        <v>0</v>
      </c>
      <c r="BJ133" s="22" t="s">
        <v>80</v>
      </c>
      <c r="BK133" s="156">
        <f>ROUND(L133*K133,2)</f>
        <v>0</v>
      </c>
      <c r="BL133" s="22" t="s">
        <v>89</v>
      </c>
      <c r="BM133" s="22" t="s">
        <v>1665</v>
      </c>
    </row>
    <row r="134" spans="2:65" s="10" customFormat="1" ht="16.5" customHeight="1">
      <c r="B134" s="157"/>
      <c r="C134" s="158"/>
      <c r="D134" s="158"/>
      <c r="E134" s="159" t="s">
        <v>5</v>
      </c>
      <c r="F134" s="240" t="s">
        <v>1666</v>
      </c>
      <c r="G134" s="241"/>
      <c r="H134" s="241"/>
      <c r="I134" s="241"/>
      <c r="J134" s="158"/>
      <c r="K134" s="160">
        <v>1037.55</v>
      </c>
      <c r="L134" s="158"/>
      <c r="M134" s="158"/>
      <c r="N134" s="158"/>
      <c r="O134" s="158"/>
      <c r="P134" s="158"/>
      <c r="Q134" s="158"/>
      <c r="R134" s="161"/>
      <c r="T134" s="162"/>
      <c r="U134" s="158"/>
      <c r="V134" s="158"/>
      <c r="W134" s="158"/>
      <c r="X134" s="158"/>
      <c r="Y134" s="158"/>
      <c r="Z134" s="158"/>
      <c r="AA134" s="163"/>
      <c r="AT134" s="164" t="s">
        <v>193</v>
      </c>
      <c r="AU134" s="164" t="s">
        <v>83</v>
      </c>
      <c r="AV134" s="10" t="s">
        <v>83</v>
      </c>
      <c r="AW134" s="10" t="s">
        <v>32</v>
      </c>
      <c r="AX134" s="10" t="s">
        <v>80</v>
      </c>
      <c r="AY134" s="164" t="s">
        <v>180</v>
      </c>
    </row>
    <row r="135" spans="2:65" s="1" customFormat="1" ht="16.5" customHeight="1">
      <c r="B135" s="123"/>
      <c r="C135" s="149" t="s">
        <v>197</v>
      </c>
      <c r="D135" s="149" t="s">
        <v>181</v>
      </c>
      <c r="E135" s="150" t="s">
        <v>194</v>
      </c>
      <c r="F135" s="239" t="s">
        <v>195</v>
      </c>
      <c r="G135" s="239"/>
      <c r="H135" s="239"/>
      <c r="I135" s="239"/>
      <c r="J135" s="151" t="s">
        <v>184</v>
      </c>
      <c r="K135" s="152">
        <v>207.51</v>
      </c>
      <c r="L135" s="266">
        <v>0</v>
      </c>
      <c r="M135" s="266"/>
      <c r="N135" s="266">
        <f>ROUND(L135*K135,2)</f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>V135*K135</f>
        <v>0</v>
      </c>
      <c r="X135" s="154">
        <v>0</v>
      </c>
      <c r="Y135" s="154">
        <f>X135*K135</f>
        <v>0</v>
      </c>
      <c r="Z135" s="154">
        <v>0</v>
      </c>
      <c r="AA135" s="155">
        <f>Z135*K135</f>
        <v>0</v>
      </c>
      <c r="AR135" s="22" t="s">
        <v>89</v>
      </c>
      <c r="AT135" s="22" t="s">
        <v>181</v>
      </c>
      <c r="AU135" s="22" t="s">
        <v>83</v>
      </c>
      <c r="AY135" s="22" t="s">
        <v>180</v>
      </c>
      <c r="BE135" s="156">
        <f>IF(U135="základní",N135,0)</f>
        <v>0</v>
      </c>
      <c r="BF135" s="156">
        <f>IF(U135="snížená",N135,0)</f>
        <v>0</v>
      </c>
      <c r="BG135" s="156">
        <f>IF(U135="zákl. přenesená",N135,0)</f>
        <v>0</v>
      </c>
      <c r="BH135" s="156">
        <f>IF(U135="sníž. přenesená",N135,0)</f>
        <v>0</v>
      </c>
      <c r="BI135" s="156">
        <f>IF(U135="nulová",N135,0)</f>
        <v>0</v>
      </c>
      <c r="BJ135" s="22" t="s">
        <v>80</v>
      </c>
      <c r="BK135" s="156">
        <f>ROUND(L135*K135,2)</f>
        <v>0</v>
      </c>
      <c r="BL135" s="22" t="s">
        <v>89</v>
      </c>
      <c r="BM135" s="22" t="s">
        <v>1667</v>
      </c>
    </row>
    <row r="136" spans="2:65" s="1" customFormat="1" ht="25.5" customHeight="1">
      <c r="B136" s="123"/>
      <c r="C136" s="149" t="s">
        <v>203</v>
      </c>
      <c r="D136" s="149" t="s">
        <v>181</v>
      </c>
      <c r="E136" s="150" t="s">
        <v>198</v>
      </c>
      <c r="F136" s="239" t="s">
        <v>199</v>
      </c>
      <c r="G136" s="239"/>
      <c r="H136" s="239"/>
      <c r="I136" s="239"/>
      <c r="J136" s="151" t="s">
        <v>200</v>
      </c>
      <c r="K136" s="152">
        <v>332.01600000000002</v>
      </c>
      <c r="L136" s="266">
        <v>0</v>
      </c>
      <c r="M136" s="266"/>
      <c r="N136" s="266">
        <f>ROUND(L136*K136,2)</f>
        <v>0</v>
      </c>
      <c r="O136" s="266"/>
      <c r="P136" s="266"/>
      <c r="Q136" s="266"/>
      <c r="R136" s="125"/>
      <c r="T136" s="153" t="s">
        <v>5</v>
      </c>
      <c r="U136" s="44" t="s">
        <v>39</v>
      </c>
      <c r="V136" s="154">
        <v>0</v>
      </c>
      <c r="W136" s="154">
        <f>V136*K136</f>
        <v>0</v>
      </c>
      <c r="X136" s="154">
        <v>0</v>
      </c>
      <c r="Y136" s="154">
        <f>X136*K136</f>
        <v>0</v>
      </c>
      <c r="Z136" s="154">
        <v>0</v>
      </c>
      <c r="AA136" s="155">
        <f>Z136*K136</f>
        <v>0</v>
      </c>
      <c r="AR136" s="22" t="s">
        <v>89</v>
      </c>
      <c r="AT136" s="22" t="s">
        <v>181</v>
      </c>
      <c r="AU136" s="22" t="s">
        <v>83</v>
      </c>
      <c r="AY136" s="22" t="s">
        <v>180</v>
      </c>
      <c r="BE136" s="156">
        <f>IF(U136="základní",N136,0)</f>
        <v>0</v>
      </c>
      <c r="BF136" s="156">
        <f>IF(U136="snížená",N136,0)</f>
        <v>0</v>
      </c>
      <c r="BG136" s="156">
        <f>IF(U136="zákl. přenesená",N136,0)</f>
        <v>0</v>
      </c>
      <c r="BH136" s="156">
        <f>IF(U136="sníž. přenesená",N136,0)</f>
        <v>0</v>
      </c>
      <c r="BI136" s="156">
        <f>IF(U136="nulová",N136,0)</f>
        <v>0</v>
      </c>
      <c r="BJ136" s="22" t="s">
        <v>80</v>
      </c>
      <c r="BK136" s="156">
        <f>ROUND(L136*K136,2)</f>
        <v>0</v>
      </c>
      <c r="BL136" s="22" t="s">
        <v>89</v>
      </c>
      <c r="BM136" s="22" t="s">
        <v>1668</v>
      </c>
    </row>
    <row r="137" spans="2:65" s="10" customFormat="1" ht="16.5" customHeight="1">
      <c r="B137" s="157"/>
      <c r="C137" s="158"/>
      <c r="D137" s="158"/>
      <c r="E137" s="159" t="s">
        <v>5</v>
      </c>
      <c r="F137" s="240" t="s">
        <v>1669</v>
      </c>
      <c r="G137" s="241"/>
      <c r="H137" s="241"/>
      <c r="I137" s="241"/>
      <c r="J137" s="158"/>
      <c r="K137" s="160">
        <v>332.01600000000002</v>
      </c>
      <c r="L137" s="158"/>
      <c r="M137" s="158"/>
      <c r="N137" s="158"/>
      <c r="O137" s="158"/>
      <c r="P137" s="158"/>
      <c r="Q137" s="158"/>
      <c r="R137" s="161"/>
      <c r="T137" s="162"/>
      <c r="U137" s="158"/>
      <c r="V137" s="158"/>
      <c r="W137" s="158"/>
      <c r="X137" s="158"/>
      <c r="Y137" s="158"/>
      <c r="Z137" s="158"/>
      <c r="AA137" s="163"/>
      <c r="AT137" s="164" t="s">
        <v>193</v>
      </c>
      <c r="AU137" s="164" t="s">
        <v>83</v>
      </c>
      <c r="AV137" s="10" t="s">
        <v>83</v>
      </c>
      <c r="AW137" s="10" t="s">
        <v>32</v>
      </c>
      <c r="AX137" s="10" t="s">
        <v>80</v>
      </c>
      <c r="AY137" s="164" t="s">
        <v>180</v>
      </c>
    </row>
    <row r="138" spans="2:65" s="1" customFormat="1" ht="25.5" customHeight="1">
      <c r="B138" s="123"/>
      <c r="C138" s="149" t="s">
        <v>215</v>
      </c>
      <c r="D138" s="149" t="s">
        <v>181</v>
      </c>
      <c r="E138" s="150" t="s">
        <v>1670</v>
      </c>
      <c r="F138" s="239" t="s">
        <v>1671</v>
      </c>
      <c r="G138" s="239"/>
      <c r="H138" s="239"/>
      <c r="I138" s="239"/>
      <c r="J138" s="151" t="s">
        <v>184</v>
      </c>
      <c r="K138" s="152">
        <v>189.9</v>
      </c>
      <c r="L138" s="266">
        <v>0</v>
      </c>
      <c r="M138" s="266"/>
      <c r="N138" s="266">
        <f>ROUND(L138*K138,2)</f>
        <v>0</v>
      </c>
      <c r="O138" s="266"/>
      <c r="P138" s="266"/>
      <c r="Q138" s="266"/>
      <c r="R138" s="125"/>
      <c r="T138" s="153" t="s">
        <v>5</v>
      </c>
      <c r="U138" s="44" t="s">
        <v>39</v>
      </c>
      <c r="V138" s="154">
        <v>0</v>
      </c>
      <c r="W138" s="154">
        <f>V138*K138</f>
        <v>0</v>
      </c>
      <c r="X138" s="154">
        <v>0</v>
      </c>
      <c r="Y138" s="154">
        <f>X138*K138</f>
        <v>0</v>
      </c>
      <c r="Z138" s="154">
        <v>0</v>
      </c>
      <c r="AA138" s="155">
        <f>Z138*K138</f>
        <v>0</v>
      </c>
      <c r="AR138" s="22" t="s">
        <v>89</v>
      </c>
      <c r="AT138" s="22" t="s">
        <v>181</v>
      </c>
      <c r="AU138" s="22" t="s">
        <v>83</v>
      </c>
      <c r="AY138" s="22" t="s">
        <v>180</v>
      </c>
      <c r="BE138" s="156">
        <f>IF(U138="základní",N138,0)</f>
        <v>0</v>
      </c>
      <c r="BF138" s="156">
        <f>IF(U138="snížená",N138,0)</f>
        <v>0</v>
      </c>
      <c r="BG138" s="156">
        <f>IF(U138="zákl. přenesená",N138,0)</f>
        <v>0</v>
      </c>
      <c r="BH138" s="156">
        <f>IF(U138="sníž. přenesená",N138,0)</f>
        <v>0</v>
      </c>
      <c r="BI138" s="156">
        <f>IF(U138="nulová",N138,0)</f>
        <v>0</v>
      </c>
      <c r="BJ138" s="22" t="s">
        <v>80</v>
      </c>
      <c r="BK138" s="156">
        <f>ROUND(L138*K138,2)</f>
        <v>0</v>
      </c>
      <c r="BL138" s="22" t="s">
        <v>89</v>
      </c>
      <c r="BM138" s="22" t="s">
        <v>1672</v>
      </c>
    </row>
    <row r="139" spans="2:65" s="10" customFormat="1" ht="16.5" customHeight="1">
      <c r="B139" s="157"/>
      <c r="C139" s="158"/>
      <c r="D139" s="158"/>
      <c r="E139" s="159" t="s">
        <v>5</v>
      </c>
      <c r="F139" s="240" t="s">
        <v>1657</v>
      </c>
      <c r="G139" s="241"/>
      <c r="H139" s="241"/>
      <c r="I139" s="241"/>
      <c r="J139" s="158"/>
      <c r="K139" s="160">
        <v>36.9</v>
      </c>
      <c r="L139" s="158"/>
      <c r="M139" s="158"/>
      <c r="N139" s="158"/>
      <c r="O139" s="158"/>
      <c r="P139" s="158"/>
      <c r="Q139" s="158"/>
      <c r="R139" s="161"/>
      <c r="T139" s="162"/>
      <c r="U139" s="158"/>
      <c r="V139" s="158"/>
      <c r="W139" s="158"/>
      <c r="X139" s="158"/>
      <c r="Y139" s="158"/>
      <c r="Z139" s="158"/>
      <c r="AA139" s="163"/>
      <c r="AT139" s="164" t="s">
        <v>193</v>
      </c>
      <c r="AU139" s="164" t="s">
        <v>83</v>
      </c>
      <c r="AV139" s="10" t="s">
        <v>83</v>
      </c>
      <c r="AW139" s="10" t="s">
        <v>32</v>
      </c>
      <c r="AX139" s="10" t="s">
        <v>74</v>
      </c>
      <c r="AY139" s="164" t="s">
        <v>180</v>
      </c>
    </row>
    <row r="140" spans="2:65" s="10" customFormat="1" ht="16.5" customHeight="1">
      <c r="B140" s="157"/>
      <c r="C140" s="158"/>
      <c r="D140" s="158"/>
      <c r="E140" s="159" t="s">
        <v>5</v>
      </c>
      <c r="F140" s="235" t="s">
        <v>1659</v>
      </c>
      <c r="G140" s="236"/>
      <c r="H140" s="236"/>
      <c r="I140" s="236"/>
      <c r="J140" s="158"/>
      <c r="K140" s="160">
        <v>59.4</v>
      </c>
      <c r="L140" s="158"/>
      <c r="M140" s="158"/>
      <c r="N140" s="158"/>
      <c r="O140" s="158"/>
      <c r="P140" s="158"/>
      <c r="Q140" s="158"/>
      <c r="R140" s="161"/>
      <c r="T140" s="162"/>
      <c r="U140" s="158"/>
      <c r="V140" s="158"/>
      <c r="W140" s="158"/>
      <c r="X140" s="158"/>
      <c r="Y140" s="158"/>
      <c r="Z140" s="158"/>
      <c r="AA140" s="163"/>
      <c r="AT140" s="164" t="s">
        <v>193</v>
      </c>
      <c r="AU140" s="164" t="s">
        <v>83</v>
      </c>
      <c r="AV140" s="10" t="s">
        <v>83</v>
      </c>
      <c r="AW140" s="10" t="s">
        <v>32</v>
      </c>
      <c r="AX140" s="10" t="s">
        <v>74</v>
      </c>
      <c r="AY140" s="164" t="s">
        <v>180</v>
      </c>
    </row>
    <row r="141" spans="2:65" s="10" customFormat="1" ht="16.5" customHeight="1">
      <c r="B141" s="157"/>
      <c r="C141" s="158"/>
      <c r="D141" s="158"/>
      <c r="E141" s="159" t="s">
        <v>5</v>
      </c>
      <c r="F141" s="235" t="s">
        <v>1673</v>
      </c>
      <c r="G141" s="236"/>
      <c r="H141" s="236"/>
      <c r="I141" s="236"/>
      <c r="J141" s="158"/>
      <c r="K141" s="160">
        <v>93.6</v>
      </c>
      <c r="L141" s="158"/>
      <c r="M141" s="158"/>
      <c r="N141" s="158"/>
      <c r="O141" s="158"/>
      <c r="P141" s="158"/>
      <c r="Q141" s="158"/>
      <c r="R141" s="161"/>
      <c r="T141" s="162"/>
      <c r="U141" s="158"/>
      <c r="V141" s="158"/>
      <c r="W141" s="158"/>
      <c r="X141" s="158"/>
      <c r="Y141" s="158"/>
      <c r="Z141" s="158"/>
      <c r="AA141" s="163"/>
      <c r="AT141" s="164" t="s">
        <v>193</v>
      </c>
      <c r="AU141" s="164" t="s">
        <v>83</v>
      </c>
      <c r="AV141" s="10" t="s">
        <v>83</v>
      </c>
      <c r="AW141" s="10" t="s">
        <v>32</v>
      </c>
      <c r="AX141" s="10" t="s">
        <v>74</v>
      </c>
      <c r="AY141" s="164" t="s">
        <v>180</v>
      </c>
    </row>
    <row r="142" spans="2:65" s="11" customFormat="1" ht="16.5" customHeight="1">
      <c r="B142" s="165"/>
      <c r="C142" s="166"/>
      <c r="D142" s="166"/>
      <c r="E142" s="167" t="s">
        <v>5</v>
      </c>
      <c r="F142" s="237" t="s">
        <v>214</v>
      </c>
      <c r="G142" s="238"/>
      <c r="H142" s="238"/>
      <c r="I142" s="238"/>
      <c r="J142" s="166"/>
      <c r="K142" s="168">
        <v>189.9</v>
      </c>
      <c r="L142" s="166"/>
      <c r="M142" s="166"/>
      <c r="N142" s="166"/>
      <c r="O142" s="166"/>
      <c r="P142" s="166"/>
      <c r="Q142" s="166"/>
      <c r="R142" s="169"/>
      <c r="T142" s="170"/>
      <c r="U142" s="166"/>
      <c r="V142" s="166"/>
      <c r="W142" s="166"/>
      <c r="X142" s="166"/>
      <c r="Y142" s="166"/>
      <c r="Z142" s="166"/>
      <c r="AA142" s="171"/>
      <c r="AT142" s="172" t="s">
        <v>193</v>
      </c>
      <c r="AU142" s="172" t="s">
        <v>83</v>
      </c>
      <c r="AV142" s="11" t="s">
        <v>89</v>
      </c>
      <c r="AW142" s="11" t="s">
        <v>32</v>
      </c>
      <c r="AX142" s="11" t="s">
        <v>80</v>
      </c>
      <c r="AY142" s="172" t="s">
        <v>180</v>
      </c>
    </row>
    <row r="143" spans="2:65" s="1" customFormat="1" ht="16.5" customHeight="1">
      <c r="B143" s="123"/>
      <c r="C143" s="180" t="s">
        <v>219</v>
      </c>
      <c r="D143" s="180" t="s">
        <v>279</v>
      </c>
      <c r="E143" s="181" t="s">
        <v>1674</v>
      </c>
      <c r="F143" s="242" t="s">
        <v>1675</v>
      </c>
      <c r="G143" s="242"/>
      <c r="H143" s="242"/>
      <c r="I143" s="242"/>
      <c r="J143" s="182" t="s">
        <v>200</v>
      </c>
      <c r="K143" s="183">
        <v>360.81</v>
      </c>
      <c r="L143" s="271">
        <v>0</v>
      </c>
      <c r="M143" s="271"/>
      <c r="N143" s="271">
        <f>ROUND(L143*K143,2)</f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>V143*K143</f>
        <v>0</v>
      </c>
      <c r="X143" s="154">
        <v>0</v>
      </c>
      <c r="Y143" s="154">
        <f>X143*K143</f>
        <v>0</v>
      </c>
      <c r="Z143" s="154">
        <v>0</v>
      </c>
      <c r="AA143" s="155">
        <f>Z143*K143</f>
        <v>0</v>
      </c>
      <c r="AR143" s="22" t="s">
        <v>219</v>
      </c>
      <c r="AT143" s="22" t="s">
        <v>279</v>
      </c>
      <c r="AU143" s="22" t="s">
        <v>83</v>
      </c>
      <c r="AY143" s="22" t="s">
        <v>180</v>
      </c>
      <c r="BE143" s="156">
        <f>IF(U143="základní",N143,0)</f>
        <v>0</v>
      </c>
      <c r="BF143" s="156">
        <f>IF(U143="snížená",N143,0)</f>
        <v>0</v>
      </c>
      <c r="BG143" s="156">
        <f>IF(U143="zákl. přenesená",N143,0)</f>
        <v>0</v>
      </c>
      <c r="BH143" s="156">
        <f>IF(U143="sníž. přenesená",N143,0)</f>
        <v>0</v>
      </c>
      <c r="BI143" s="156">
        <f>IF(U143="nulová",N143,0)</f>
        <v>0</v>
      </c>
      <c r="BJ143" s="22" t="s">
        <v>80</v>
      </c>
      <c r="BK143" s="156">
        <f>ROUND(L143*K143,2)</f>
        <v>0</v>
      </c>
      <c r="BL143" s="22" t="s">
        <v>89</v>
      </c>
      <c r="BM143" s="22" t="s">
        <v>1676</v>
      </c>
    </row>
    <row r="144" spans="2:65" s="10" customFormat="1" ht="16.5" customHeight="1">
      <c r="B144" s="157"/>
      <c r="C144" s="158"/>
      <c r="D144" s="158"/>
      <c r="E144" s="159" t="s">
        <v>5</v>
      </c>
      <c r="F144" s="240" t="s">
        <v>1677</v>
      </c>
      <c r="G144" s="241"/>
      <c r="H144" s="241"/>
      <c r="I144" s="241"/>
      <c r="J144" s="158"/>
      <c r="K144" s="160">
        <v>360.81</v>
      </c>
      <c r="L144" s="158"/>
      <c r="M144" s="158"/>
      <c r="N144" s="158"/>
      <c r="O144" s="158"/>
      <c r="P144" s="158"/>
      <c r="Q144" s="158"/>
      <c r="R144" s="161"/>
      <c r="T144" s="162"/>
      <c r="U144" s="158"/>
      <c r="V144" s="158"/>
      <c r="W144" s="158"/>
      <c r="X144" s="158"/>
      <c r="Y144" s="158"/>
      <c r="Z144" s="158"/>
      <c r="AA144" s="163"/>
      <c r="AT144" s="164" t="s">
        <v>193</v>
      </c>
      <c r="AU144" s="164" t="s">
        <v>83</v>
      </c>
      <c r="AV144" s="10" t="s">
        <v>83</v>
      </c>
      <c r="AW144" s="10" t="s">
        <v>32</v>
      </c>
      <c r="AX144" s="10" t="s">
        <v>80</v>
      </c>
      <c r="AY144" s="164" t="s">
        <v>180</v>
      </c>
    </row>
    <row r="145" spans="2:65" s="1" customFormat="1" ht="25.5" customHeight="1">
      <c r="B145" s="123"/>
      <c r="C145" s="149" t="s">
        <v>225</v>
      </c>
      <c r="D145" s="149" t="s">
        <v>181</v>
      </c>
      <c r="E145" s="150" t="s">
        <v>1678</v>
      </c>
      <c r="F145" s="239" t="s">
        <v>1679</v>
      </c>
      <c r="G145" s="239"/>
      <c r="H145" s="239"/>
      <c r="I145" s="239"/>
      <c r="J145" s="151" t="s">
        <v>206</v>
      </c>
      <c r="K145" s="152">
        <v>323</v>
      </c>
      <c r="L145" s="266">
        <v>0</v>
      </c>
      <c r="M145" s="266"/>
      <c r="N145" s="266">
        <f>ROUND(L145*K145,2)</f>
        <v>0</v>
      </c>
      <c r="O145" s="266"/>
      <c r="P145" s="266"/>
      <c r="Q145" s="266"/>
      <c r="R145" s="125"/>
      <c r="T145" s="153" t="s">
        <v>5</v>
      </c>
      <c r="U145" s="44" t="s">
        <v>39</v>
      </c>
      <c r="V145" s="154">
        <v>0</v>
      </c>
      <c r="W145" s="154">
        <f>V145*K145</f>
        <v>0</v>
      </c>
      <c r="X145" s="154">
        <v>0</v>
      </c>
      <c r="Y145" s="154">
        <f>X145*K145</f>
        <v>0</v>
      </c>
      <c r="Z145" s="154">
        <v>0</v>
      </c>
      <c r="AA145" s="155">
        <f>Z145*K145</f>
        <v>0</v>
      </c>
      <c r="AR145" s="22" t="s">
        <v>89</v>
      </c>
      <c r="AT145" s="22" t="s">
        <v>181</v>
      </c>
      <c r="AU145" s="22" t="s">
        <v>83</v>
      </c>
      <c r="AY145" s="22" t="s">
        <v>180</v>
      </c>
      <c r="BE145" s="156">
        <f>IF(U145="základní",N145,0)</f>
        <v>0</v>
      </c>
      <c r="BF145" s="156">
        <f>IF(U145="snížená",N145,0)</f>
        <v>0</v>
      </c>
      <c r="BG145" s="156">
        <f>IF(U145="zákl. přenesená",N145,0)</f>
        <v>0</v>
      </c>
      <c r="BH145" s="156">
        <f>IF(U145="sníž. přenesená",N145,0)</f>
        <v>0</v>
      </c>
      <c r="BI145" s="156">
        <f>IF(U145="nulová",N145,0)</f>
        <v>0</v>
      </c>
      <c r="BJ145" s="22" t="s">
        <v>80</v>
      </c>
      <c r="BK145" s="156">
        <f>ROUND(L145*K145,2)</f>
        <v>0</v>
      </c>
      <c r="BL145" s="22" t="s">
        <v>89</v>
      </c>
      <c r="BM145" s="22" t="s">
        <v>1680</v>
      </c>
    </row>
    <row r="146" spans="2:65" s="10" customFormat="1" ht="16.5" customHeight="1">
      <c r="B146" s="157"/>
      <c r="C146" s="158"/>
      <c r="D146" s="158"/>
      <c r="E146" s="159" t="s">
        <v>5</v>
      </c>
      <c r="F146" s="240" t="s">
        <v>1681</v>
      </c>
      <c r="G146" s="241"/>
      <c r="H146" s="241"/>
      <c r="I146" s="241"/>
      <c r="J146" s="158"/>
      <c r="K146" s="160">
        <v>323</v>
      </c>
      <c r="L146" s="158"/>
      <c r="M146" s="158"/>
      <c r="N146" s="158"/>
      <c r="O146" s="158"/>
      <c r="P146" s="158"/>
      <c r="Q146" s="158"/>
      <c r="R146" s="161"/>
      <c r="T146" s="162"/>
      <c r="U146" s="158"/>
      <c r="V146" s="158"/>
      <c r="W146" s="158"/>
      <c r="X146" s="158"/>
      <c r="Y146" s="158"/>
      <c r="Z146" s="158"/>
      <c r="AA146" s="163"/>
      <c r="AT146" s="164" t="s">
        <v>193</v>
      </c>
      <c r="AU146" s="164" t="s">
        <v>83</v>
      </c>
      <c r="AV146" s="10" t="s">
        <v>83</v>
      </c>
      <c r="AW146" s="10" t="s">
        <v>32</v>
      </c>
      <c r="AX146" s="10" t="s">
        <v>80</v>
      </c>
      <c r="AY146" s="164" t="s">
        <v>180</v>
      </c>
    </row>
    <row r="147" spans="2:65" s="9" customFormat="1" ht="29.85" customHeight="1">
      <c r="B147" s="138"/>
      <c r="C147" s="139"/>
      <c r="D147" s="148" t="s">
        <v>1644</v>
      </c>
      <c r="E147" s="148"/>
      <c r="F147" s="148"/>
      <c r="G147" s="148"/>
      <c r="H147" s="148"/>
      <c r="I147" s="148"/>
      <c r="J147" s="148"/>
      <c r="K147" s="148"/>
      <c r="L147" s="148"/>
      <c r="M147" s="148"/>
      <c r="N147" s="279">
        <f>BK147</f>
        <v>0</v>
      </c>
      <c r="O147" s="280"/>
      <c r="P147" s="280"/>
      <c r="Q147" s="280"/>
      <c r="R147" s="141"/>
      <c r="T147" s="142"/>
      <c r="U147" s="139"/>
      <c r="V147" s="139"/>
      <c r="W147" s="143">
        <f>SUM(W148:W154)</f>
        <v>0</v>
      </c>
      <c r="X147" s="139"/>
      <c r="Y147" s="143">
        <f>SUM(Y148:Y154)</f>
        <v>0</v>
      </c>
      <c r="Z147" s="139"/>
      <c r="AA147" s="144">
        <f>SUM(AA148:AA154)</f>
        <v>0</v>
      </c>
      <c r="AR147" s="145" t="s">
        <v>80</v>
      </c>
      <c r="AT147" s="146" t="s">
        <v>73</v>
      </c>
      <c r="AU147" s="146" t="s">
        <v>80</v>
      </c>
      <c r="AY147" s="145" t="s">
        <v>180</v>
      </c>
      <c r="BK147" s="147">
        <f>SUM(BK148:BK154)</f>
        <v>0</v>
      </c>
    </row>
    <row r="148" spans="2:65" s="1" customFormat="1" ht="25.5" customHeight="1">
      <c r="B148" s="123"/>
      <c r="C148" s="149" t="s">
        <v>239</v>
      </c>
      <c r="D148" s="149" t="s">
        <v>181</v>
      </c>
      <c r="E148" s="150" t="s">
        <v>1682</v>
      </c>
      <c r="F148" s="239" t="s">
        <v>1683</v>
      </c>
      <c r="G148" s="239"/>
      <c r="H148" s="239"/>
      <c r="I148" s="239"/>
      <c r="J148" s="151" t="s">
        <v>206</v>
      </c>
      <c r="K148" s="152">
        <v>192</v>
      </c>
      <c r="L148" s="266">
        <v>0</v>
      </c>
      <c r="M148" s="266"/>
      <c r="N148" s="266">
        <f>ROUND(L148*K148,2)</f>
        <v>0</v>
      </c>
      <c r="O148" s="266"/>
      <c r="P148" s="266"/>
      <c r="Q148" s="266"/>
      <c r="R148" s="125"/>
      <c r="T148" s="153" t="s">
        <v>5</v>
      </c>
      <c r="U148" s="44" t="s">
        <v>39</v>
      </c>
      <c r="V148" s="154">
        <v>0</v>
      </c>
      <c r="W148" s="154">
        <f>V148*K148</f>
        <v>0</v>
      </c>
      <c r="X148" s="154">
        <v>0</v>
      </c>
      <c r="Y148" s="154">
        <f>X148*K148</f>
        <v>0</v>
      </c>
      <c r="Z148" s="154">
        <v>0</v>
      </c>
      <c r="AA148" s="155">
        <f>Z148*K148</f>
        <v>0</v>
      </c>
      <c r="AR148" s="22" t="s">
        <v>89</v>
      </c>
      <c r="AT148" s="22" t="s">
        <v>181</v>
      </c>
      <c r="AU148" s="22" t="s">
        <v>83</v>
      </c>
      <c r="AY148" s="22" t="s">
        <v>180</v>
      </c>
      <c r="BE148" s="156">
        <f>IF(U148="základní",N148,0)</f>
        <v>0</v>
      </c>
      <c r="BF148" s="156">
        <f>IF(U148="snížená",N148,0)</f>
        <v>0</v>
      </c>
      <c r="BG148" s="156">
        <f>IF(U148="zákl. přenesená",N148,0)</f>
        <v>0</v>
      </c>
      <c r="BH148" s="156">
        <f>IF(U148="sníž. přenesená",N148,0)</f>
        <v>0</v>
      </c>
      <c r="BI148" s="156">
        <f>IF(U148="nulová",N148,0)</f>
        <v>0</v>
      </c>
      <c r="BJ148" s="22" t="s">
        <v>80</v>
      </c>
      <c r="BK148" s="156">
        <f>ROUND(L148*K148,2)</f>
        <v>0</v>
      </c>
      <c r="BL148" s="22" t="s">
        <v>89</v>
      </c>
      <c r="BM148" s="22" t="s">
        <v>1684</v>
      </c>
    </row>
    <row r="149" spans="2:65" s="10" customFormat="1" ht="16.5" customHeight="1">
      <c r="B149" s="157"/>
      <c r="C149" s="158"/>
      <c r="D149" s="158"/>
      <c r="E149" s="159" t="s">
        <v>5</v>
      </c>
      <c r="F149" s="240" t="s">
        <v>1685</v>
      </c>
      <c r="G149" s="241"/>
      <c r="H149" s="241"/>
      <c r="I149" s="241"/>
      <c r="J149" s="158"/>
      <c r="K149" s="160">
        <v>192</v>
      </c>
      <c r="L149" s="158"/>
      <c r="M149" s="158"/>
      <c r="N149" s="158"/>
      <c r="O149" s="158"/>
      <c r="P149" s="158"/>
      <c r="Q149" s="158"/>
      <c r="R149" s="161"/>
      <c r="T149" s="162"/>
      <c r="U149" s="158"/>
      <c r="V149" s="158"/>
      <c r="W149" s="158"/>
      <c r="X149" s="158"/>
      <c r="Y149" s="158"/>
      <c r="Z149" s="158"/>
      <c r="AA149" s="163"/>
      <c r="AT149" s="164" t="s">
        <v>193</v>
      </c>
      <c r="AU149" s="164" t="s">
        <v>83</v>
      </c>
      <c r="AV149" s="10" t="s">
        <v>83</v>
      </c>
      <c r="AW149" s="10" t="s">
        <v>32</v>
      </c>
      <c r="AX149" s="10" t="s">
        <v>80</v>
      </c>
      <c r="AY149" s="164" t="s">
        <v>180</v>
      </c>
    </row>
    <row r="150" spans="2:65" s="1" customFormat="1" ht="25.5" customHeight="1">
      <c r="B150" s="123"/>
      <c r="C150" s="180" t="s">
        <v>244</v>
      </c>
      <c r="D150" s="180" t="s">
        <v>279</v>
      </c>
      <c r="E150" s="181" t="s">
        <v>1686</v>
      </c>
      <c r="F150" s="242" t="s">
        <v>1687</v>
      </c>
      <c r="G150" s="242"/>
      <c r="H150" s="242"/>
      <c r="I150" s="242"/>
      <c r="J150" s="182" t="s">
        <v>206</v>
      </c>
      <c r="K150" s="183">
        <v>220.8</v>
      </c>
      <c r="L150" s="271">
        <v>0</v>
      </c>
      <c r="M150" s="271"/>
      <c r="N150" s="271">
        <f>ROUND(L150*K150,2)</f>
        <v>0</v>
      </c>
      <c r="O150" s="266"/>
      <c r="P150" s="266"/>
      <c r="Q150" s="266"/>
      <c r="R150" s="125"/>
      <c r="T150" s="153" t="s">
        <v>5</v>
      </c>
      <c r="U150" s="44" t="s">
        <v>39</v>
      </c>
      <c r="V150" s="154">
        <v>0</v>
      </c>
      <c r="W150" s="154">
        <f>V150*K150</f>
        <v>0</v>
      </c>
      <c r="X150" s="154">
        <v>0</v>
      </c>
      <c r="Y150" s="154">
        <f>X150*K150</f>
        <v>0</v>
      </c>
      <c r="Z150" s="154">
        <v>0</v>
      </c>
      <c r="AA150" s="155">
        <f>Z150*K150</f>
        <v>0</v>
      </c>
      <c r="AR150" s="22" t="s">
        <v>219</v>
      </c>
      <c r="AT150" s="22" t="s">
        <v>279</v>
      </c>
      <c r="AU150" s="22" t="s">
        <v>83</v>
      </c>
      <c r="AY150" s="22" t="s">
        <v>180</v>
      </c>
      <c r="BE150" s="156">
        <f>IF(U150="základní",N150,0)</f>
        <v>0</v>
      </c>
      <c r="BF150" s="156">
        <f>IF(U150="snížená",N150,0)</f>
        <v>0</v>
      </c>
      <c r="BG150" s="156">
        <f>IF(U150="zákl. přenesená",N150,0)</f>
        <v>0</v>
      </c>
      <c r="BH150" s="156">
        <f>IF(U150="sníž. přenesená",N150,0)</f>
        <v>0</v>
      </c>
      <c r="BI150" s="156">
        <f>IF(U150="nulová",N150,0)</f>
        <v>0</v>
      </c>
      <c r="BJ150" s="22" t="s">
        <v>80</v>
      </c>
      <c r="BK150" s="156">
        <f>ROUND(L150*K150,2)</f>
        <v>0</v>
      </c>
      <c r="BL150" s="22" t="s">
        <v>89</v>
      </c>
      <c r="BM150" s="22" t="s">
        <v>1688</v>
      </c>
    </row>
    <row r="151" spans="2:65" s="1" customFormat="1" ht="48" customHeight="1">
      <c r="B151" s="35"/>
      <c r="C151" s="36"/>
      <c r="D151" s="36"/>
      <c r="E151" s="36"/>
      <c r="F151" s="283" t="s">
        <v>1689</v>
      </c>
      <c r="G151" s="284"/>
      <c r="H151" s="284"/>
      <c r="I151" s="284"/>
      <c r="J151" s="36"/>
      <c r="K151" s="36"/>
      <c r="L151" s="36"/>
      <c r="M151" s="36"/>
      <c r="N151" s="36"/>
      <c r="O151" s="36"/>
      <c r="P151" s="36"/>
      <c r="Q151" s="36"/>
      <c r="R151" s="37"/>
      <c r="T151" s="197"/>
      <c r="U151" s="36"/>
      <c r="V151" s="36"/>
      <c r="W151" s="36"/>
      <c r="X151" s="36"/>
      <c r="Y151" s="36"/>
      <c r="Z151" s="36"/>
      <c r="AA151" s="74"/>
      <c r="AT151" s="22" t="s">
        <v>1690</v>
      </c>
      <c r="AU151" s="22" t="s">
        <v>83</v>
      </c>
    </row>
    <row r="152" spans="2:65" s="1" customFormat="1" ht="25.5" customHeight="1">
      <c r="B152" s="123"/>
      <c r="C152" s="149" t="s">
        <v>250</v>
      </c>
      <c r="D152" s="149" t="s">
        <v>181</v>
      </c>
      <c r="E152" s="150" t="s">
        <v>1691</v>
      </c>
      <c r="F152" s="239" t="s">
        <v>1692</v>
      </c>
      <c r="G152" s="239"/>
      <c r="H152" s="239"/>
      <c r="I152" s="239"/>
      <c r="J152" s="151" t="s">
        <v>242</v>
      </c>
      <c r="K152" s="152">
        <v>70</v>
      </c>
      <c r="L152" s="266">
        <v>0</v>
      </c>
      <c r="M152" s="266"/>
      <c r="N152" s="266">
        <f>ROUND(L152*K152,2)</f>
        <v>0</v>
      </c>
      <c r="O152" s="266"/>
      <c r="P152" s="266"/>
      <c r="Q152" s="266"/>
      <c r="R152" s="125"/>
      <c r="T152" s="153" t="s">
        <v>5</v>
      </c>
      <c r="U152" s="44" t="s">
        <v>39</v>
      </c>
      <c r="V152" s="154">
        <v>0</v>
      </c>
      <c r="W152" s="154">
        <f>V152*K152</f>
        <v>0</v>
      </c>
      <c r="X152" s="154">
        <v>0</v>
      </c>
      <c r="Y152" s="154">
        <f>X152*K152</f>
        <v>0</v>
      </c>
      <c r="Z152" s="154">
        <v>0</v>
      </c>
      <c r="AA152" s="155">
        <f>Z152*K152</f>
        <v>0</v>
      </c>
      <c r="AR152" s="22" t="s">
        <v>89</v>
      </c>
      <c r="AT152" s="22" t="s">
        <v>181</v>
      </c>
      <c r="AU152" s="22" t="s">
        <v>83</v>
      </c>
      <c r="AY152" s="22" t="s">
        <v>180</v>
      </c>
      <c r="BE152" s="156">
        <f>IF(U152="základní",N152,0)</f>
        <v>0</v>
      </c>
      <c r="BF152" s="156">
        <f>IF(U152="snížená",N152,0)</f>
        <v>0</v>
      </c>
      <c r="BG152" s="156">
        <f>IF(U152="zákl. přenesená",N152,0)</f>
        <v>0</v>
      </c>
      <c r="BH152" s="156">
        <f>IF(U152="sníž. přenesená",N152,0)</f>
        <v>0</v>
      </c>
      <c r="BI152" s="156">
        <f>IF(U152="nulová",N152,0)</f>
        <v>0</v>
      </c>
      <c r="BJ152" s="22" t="s">
        <v>80</v>
      </c>
      <c r="BK152" s="156">
        <f>ROUND(L152*K152,2)</f>
        <v>0</v>
      </c>
      <c r="BL152" s="22" t="s">
        <v>89</v>
      </c>
      <c r="BM152" s="22" t="s">
        <v>1693</v>
      </c>
    </row>
    <row r="153" spans="2:65" s="1" customFormat="1" ht="25.5" customHeight="1">
      <c r="B153" s="123"/>
      <c r="C153" s="149" t="s">
        <v>264</v>
      </c>
      <c r="D153" s="149" t="s">
        <v>181</v>
      </c>
      <c r="E153" s="150" t="s">
        <v>1694</v>
      </c>
      <c r="F153" s="239" t="s">
        <v>1695</v>
      </c>
      <c r="G153" s="239"/>
      <c r="H153" s="239"/>
      <c r="I153" s="239"/>
      <c r="J153" s="151" t="s">
        <v>184</v>
      </c>
      <c r="K153" s="152">
        <v>22.5</v>
      </c>
      <c r="L153" s="266">
        <v>0</v>
      </c>
      <c r="M153" s="266"/>
      <c r="N153" s="266">
        <f>ROUND(L153*K153,2)</f>
        <v>0</v>
      </c>
      <c r="O153" s="266"/>
      <c r="P153" s="266"/>
      <c r="Q153" s="266"/>
      <c r="R153" s="125"/>
      <c r="T153" s="153" t="s">
        <v>5</v>
      </c>
      <c r="U153" s="44" t="s">
        <v>39</v>
      </c>
      <c r="V153" s="154">
        <v>0</v>
      </c>
      <c r="W153" s="154">
        <f>V153*K153</f>
        <v>0</v>
      </c>
      <c r="X153" s="154">
        <v>0</v>
      </c>
      <c r="Y153" s="154">
        <f>X153*K153</f>
        <v>0</v>
      </c>
      <c r="Z153" s="154">
        <v>0</v>
      </c>
      <c r="AA153" s="155">
        <f>Z153*K153</f>
        <v>0</v>
      </c>
      <c r="AR153" s="22" t="s">
        <v>89</v>
      </c>
      <c r="AT153" s="22" t="s">
        <v>181</v>
      </c>
      <c r="AU153" s="22" t="s">
        <v>83</v>
      </c>
      <c r="AY153" s="22" t="s">
        <v>180</v>
      </c>
      <c r="BE153" s="156">
        <f>IF(U153="základní",N153,0)</f>
        <v>0</v>
      </c>
      <c r="BF153" s="156">
        <f>IF(U153="snížená",N153,0)</f>
        <v>0</v>
      </c>
      <c r="BG153" s="156">
        <f>IF(U153="zákl. přenesená",N153,0)</f>
        <v>0</v>
      </c>
      <c r="BH153" s="156">
        <f>IF(U153="sníž. přenesená",N153,0)</f>
        <v>0</v>
      </c>
      <c r="BI153" s="156">
        <f>IF(U153="nulová",N153,0)</f>
        <v>0</v>
      </c>
      <c r="BJ153" s="22" t="s">
        <v>80</v>
      </c>
      <c r="BK153" s="156">
        <f>ROUND(L153*K153,2)</f>
        <v>0</v>
      </c>
      <c r="BL153" s="22" t="s">
        <v>89</v>
      </c>
      <c r="BM153" s="22" t="s">
        <v>1696</v>
      </c>
    </row>
    <row r="154" spans="2:65" s="10" customFormat="1" ht="16.5" customHeight="1">
      <c r="B154" s="157"/>
      <c r="C154" s="158"/>
      <c r="D154" s="158"/>
      <c r="E154" s="159" t="s">
        <v>5</v>
      </c>
      <c r="F154" s="240" t="s">
        <v>1697</v>
      </c>
      <c r="G154" s="241"/>
      <c r="H154" s="241"/>
      <c r="I154" s="241"/>
      <c r="J154" s="158"/>
      <c r="K154" s="160">
        <v>22.5</v>
      </c>
      <c r="L154" s="158"/>
      <c r="M154" s="158"/>
      <c r="N154" s="158"/>
      <c r="O154" s="158"/>
      <c r="P154" s="158"/>
      <c r="Q154" s="158"/>
      <c r="R154" s="161"/>
      <c r="T154" s="162"/>
      <c r="U154" s="158"/>
      <c r="V154" s="158"/>
      <c r="W154" s="158"/>
      <c r="X154" s="158"/>
      <c r="Y154" s="158"/>
      <c r="Z154" s="158"/>
      <c r="AA154" s="163"/>
      <c r="AT154" s="164" t="s">
        <v>193</v>
      </c>
      <c r="AU154" s="164" t="s">
        <v>83</v>
      </c>
      <c r="AV154" s="10" t="s">
        <v>83</v>
      </c>
      <c r="AW154" s="10" t="s">
        <v>32</v>
      </c>
      <c r="AX154" s="10" t="s">
        <v>80</v>
      </c>
      <c r="AY154" s="164" t="s">
        <v>180</v>
      </c>
    </row>
    <row r="155" spans="2:65" s="9" customFormat="1" ht="29.85" customHeight="1">
      <c r="B155" s="138"/>
      <c r="C155" s="139"/>
      <c r="D155" s="148" t="s">
        <v>1645</v>
      </c>
      <c r="E155" s="148"/>
      <c r="F155" s="148"/>
      <c r="G155" s="148"/>
      <c r="H155" s="148"/>
      <c r="I155" s="148"/>
      <c r="J155" s="148"/>
      <c r="K155" s="148"/>
      <c r="L155" s="148"/>
      <c r="M155" s="148"/>
      <c r="N155" s="279">
        <f>BK155</f>
        <v>0</v>
      </c>
      <c r="O155" s="280"/>
      <c r="P155" s="280"/>
      <c r="Q155" s="280"/>
      <c r="R155" s="141"/>
      <c r="T155" s="142"/>
      <c r="U155" s="139"/>
      <c r="V155" s="139"/>
      <c r="W155" s="143">
        <f>SUM(W156:W162)</f>
        <v>0</v>
      </c>
      <c r="X155" s="139"/>
      <c r="Y155" s="143">
        <f>SUM(Y156:Y162)</f>
        <v>0</v>
      </c>
      <c r="Z155" s="139"/>
      <c r="AA155" s="144">
        <f>SUM(AA156:AA162)</f>
        <v>0</v>
      </c>
      <c r="AR155" s="145" t="s">
        <v>80</v>
      </c>
      <c r="AT155" s="146" t="s">
        <v>73</v>
      </c>
      <c r="AU155" s="146" t="s">
        <v>80</v>
      </c>
      <c r="AY155" s="145" t="s">
        <v>180</v>
      </c>
      <c r="BK155" s="147">
        <f>SUM(BK156:BK162)</f>
        <v>0</v>
      </c>
    </row>
    <row r="156" spans="2:65" s="1" customFormat="1" ht="25.5" customHeight="1">
      <c r="B156" s="123"/>
      <c r="C156" s="149" t="s">
        <v>271</v>
      </c>
      <c r="D156" s="149" t="s">
        <v>181</v>
      </c>
      <c r="E156" s="150" t="s">
        <v>1698</v>
      </c>
      <c r="F156" s="239" t="s">
        <v>1699</v>
      </c>
      <c r="G156" s="239"/>
      <c r="H156" s="239"/>
      <c r="I156" s="239"/>
      <c r="J156" s="151" t="s">
        <v>206</v>
      </c>
      <c r="K156" s="152">
        <v>246</v>
      </c>
      <c r="L156" s="266">
        <v>0</v>
      </c>
      <c r="M156" s="266"/>
      <c r="N156" s="266">
        <f>ROUND(L156*K156,2)</f>
        <v>0</v>
      </c>
      <c r="O156" s="266"/>
      <c r="P156" s="266"/>
      <c r="Q156" s="266"/>
      <c r="R156" s="125"/>
      <c r="T156" s="153" t="s">
        <v>5</v>
      </c>
      <c r="U156" s="44" t="s">
        <v>39</v>
      </c>
      <c r="V156" s="154">
        <v>0</v>
      </c>
      <c r="W156" s="154">
        <f>V156*K156</f>
        <v>0</v>
      </c>
      <c r="X156" s="154">
        <v>0</v>
      </c>
      <c r="Y156" s="154">
        <f>X156*K156</f>
        <v>0</v>
      </c>
      <c r="Z156" s="154">
        <v>0</v>
      </c>
      <c r="AA156" s="155">
        <f>Z156*K156</f>
        <v>0</v>
      </c>
      <c r="AR156" s="22" t="s">
        <v>89</v>
      </c>
      <c r="AT156" s="22" t="s">
        <v>181</v>
      </c>
      <c r="AU156" s="22" t="s">
        <v>83</v>
      </c>
      <c r="AY156" s="22" t="s">
        <v>180</v>
      </c>
      <c r="BE156" s="156">
        <f>IF(U156="základní",N156,0)</f>
        <v>0</v>
      </c>
      <c r="BF156" s="156">
        <f>IF(U156="snížená",N156,0)</f>
        <v>0</v>
      </c>
      <c r="BG156" s="156">
        <f>IF(U156="zákl. přenesená",N156,0)</f>
        <v>0</v>
      </c>
      <c r="BH156" s="156">
        <f>IF(U156="sníž. přenesená",N156,0)</f>
        <v>0</v>
      </c>
      <c r="BI156" s="156">
        <f>IF(U156="nulová",N156,0)</f>
        <v>0</v>
      </c>
      <c r="BJ156" s="22" t="s">
        <v>80</v>
      </c>
      <c r="BK156" s="156">
        <f>ROUND(L156*K156,2)</f>
        <v>0</v>
      </c>
      <c r="BL156" s="22" t="s">
        <v>89</v>
      </c>
      <c r="BM156" s="22" t="s">
        <v>1700</v>
      </c>
    </row>
    <row r="157" spans="2:65" s="10" customFormat="1" ht="16.5" customHeight="1">
      <c r="B157" s="157"/>
      <c r="C157" s="158"/>
      <c r="D157" s="158"/>
      <c r="E157" s="159" t="s">
        <v>5</v>
      </c>
      <c r="F157" s="240" t="s">
        <v>1701</v>
      </c>
      <c r="G157" s="241"/>
      <c r="H157" s="241"/>
      <c r="I157" s="241"/>
      <c r="J157" s="158"/>
      <c r="K157" s="160">
        <v>246</v>
      </c>
      <c r="L157" s="158"/>
      <c r="M157" s="158"/>
      <c r="N157" s="158"/>
      <c r="O157" s="158"/>
      <c r="P157" s="158"/>
      <c r="Q157" s="158"/>
      <c r="R157" s="161"/>
      <c r="T157" s="162"/>
      <c r="U157" s="158"/>
      <c r="V157" s="158"/>
      <c r="W157" s="158"/>
      <c r="X157" s="158"/>
      <c r="Y157" s="158"/>
      <c r="Z157" s="158"/>
      <c r="AA157" s="163"/>
      <c r="AT157" s="164" t="s">
        <v>193</v>
      </c>
      <c r="AU157" s="164" t="s">
        <v>83</v>
      </c>
      <c r="AV157" s="10" t="s">
        <v>83</v>
      </c>
      <c r="AW157" s="10" t="s">
        <v>32</v>
      </c>
      <c r="AX157" s="10" t="s">
        <v>80</v>
      </c>
      <c r="AY157" s="164" t="s">
        <v>180</v>
      </c>
    </row>
    <row r="158" spans="2:65" s="1" customFormat="1" ht="16.5" customHeight="1">
      <c r="B158" s="123"/>
      <c r="C158" s="149" t="s">
        <v>11</v>
      </c>
      <c r="D158" s="149" t="s">
        <v>181</v>
      </c>
      <c r="E158" s="150" t="s">
        <v>1702</v>
      </c>
      <c r="F158" s="239" t="s">
        <v>1703</v>
      </c>
      <c r="G158" s="239"/>
      <c r="H158" s="239"/>
      <c r="I158" s="239"/>
      <c r="J158" s="151" t="s">
        <v>206</v>
      </c>
      <c r="K158" s="152">
        <v>60</v>
      </c>
      <c r="L158" s="266">
        <v>0</v>
      </c>
      <c r="M158" s="266"/>
      <c r="N158" s="266">
        <f>ROUND(L158*K158,2)</f>
        <v>0</v>
      </c>
      <c r="O158" s="266"/>
      <c r="P158" s="266"/>
      <c r="Q158" s="266"/>
      <c r="R158" s="125"/>
      <c r="T158" s="153" t="s">
        <v>5</v>
      </c>
      <c r="U158" s="44" t="s">
        <v>39</v>
      </c>
      <c r="V158" s="154">
        <v>0</v>
      </c>
      <c r="W158" s="154">
        <f>V158*K158</f>
        <v>0</v>
      </c>
      <c r="X158" s="154">
        <v>0</v>
      </c>
      <c r="Y158" s="154">
        <f>X158*K158</f>
        <v>0</v>
      </c>
      <c r="Z158" s="154">
        <v>0</v>
      </c>
      <c r="AA158" s="155">
        <f>Z158*K158</f>
        <v>0</v>
      </c>
      <c r="AR158" s="22" t="s">
        <v>89</v>
      </c>
      <c r="AT158" s="22" t="s">
        <v>181</v>
      </c>
      <c r="AU158" s="22" t="s">
        <v>83</v>
      </c>
      <c r="AY158" s="22" t="s">
        <v>180</v>
      </c>
      <c r="BE158" s="156">
        <f>IF(U158="základní",N158,0)</f>
        <v>0</v>
      </c>
      <c r="BF158" s="156">
        <f>IF(U158="snížená",N158,0)</f>
        <v>0</v>
      </c>
      <c r="BG158" s="156">
        <f>IF(U158="zákl. přenesená",N158,0)</f>
        <v>0</v>
      </c>
      <c r="BH158" s="156">
        <f>IF(U158="sníž. přenesená",N158,0)</f>
        <v>0</v>
      </c>
      <c r="BI158" s="156">
        <f>IF(U158="nulová",N158,0)</f>
        <v>0</v>
      </c>
      <c r="BJ158" s="22" t="s">
        <v>80</v>
      </c>
      <c r="BK158" s="156">
        <f>ROUND(L158*K158,2)</f>
        <v>0</v>
      </c>
      <c r="BL158" s="22" t="s">
        <v>89</v>
      </c>
      <c r="BM158" s="22" t="s">
        <v>1704</v>
      </c>
    </row>
    <row r="159" spans="2:65" s="1" customFormat="1" ht="25.5" customHeight="1">
      <c r="B159" s="123"/>
      <c r="C159" s="149" t="s">
        <v>278</v>
      </c>
      <c r="D159" s="149" t="s">
        <v>181</v>
      </c>
      <c r="E159" s="150" t="s">
        <v>1705</v>
      </c>
      <c r="F159" s="239" t="s">
        <v>1706</v>
      </c>
      <c r="G159" s="239"/>
      <c r="H159" s="239"/>
      <c r="I159" s="239"/>
      <c r="J159" s="151" t="s">
        <v>206</v>
      </c>
      <c r="K159" s="152">
        <v>123</v>
      </c>
      <c r="L159" s="266">
        <v>0</v>
      </c>
      <c r="M159" s="266"/>
      <c r="N159" s="266">
        <f>ROUND(L159*K159,2)</f>
        <v>0</v>
      </c>
      <c r="O159" s="266"/>
      <c r="P159" s="266"/>
      <c r="Q159" s="266"/>
      <c r="R159" s="125"/>
      <c r="T159" s="153" t="s">
        <v>5</v>
      </c>
      <c r="U159" s="44" t="s">
        <v>39</v>
      </c>
      <c r="V159" s="154">
        <v>0</v>
      </c>
      <c r="W159" s="154">
        <f>V159*K159</f>
        <v>0</v>
      </c>
      <c r="X159" s="154">
        <v>0</v>
      </c>
      <c r="Y159" s="154">
        <f>X159*K159</f>
        <v>0</v>
      </c>
      <c r="Z159" s="154">
        <v>0</v>
      </c>
      <c r="AA159" s="155">
        <f>Z159*K159</f>
        <v>0</v>
      </c>
      <c r="AR159" s="22" t="s">
        <v>89</v>
      </c>
      <c r="AT159" s="22" t="s">
        <v>181</v>
      </c>
      <c r="AU159" s="22" t="s">
        <v>83</v>
      </c>
      <c r="AY159" s="22" t="s">
        <v>180</v>
      </c>
      <c r="BE159" s="156">
        <f>IF(U159="základní",N159,0)</f>
        <v>0</v>
      </c>
      <c r="BF159" s="156">
        <f>IF(U159="snížená",N159,0)</f>
        <v>0</v>
      </c>
      <c r="BG159" s="156">
        <f>IF(U159="zákl. přenesená",N159,0)</f>
        <v>0</v>
      </c>
      <c r="BH159" s="156">
        <f>IF(U159="sníž. přenesená",N159,0)</f>
        <v>0</v>
      </c>
      <c r="BI159" s="156">
        <f>IF(U159="nulová",N159,0)</f>
        <v>0</v>
      </c>
      <c r="BJ159" s="22" t="s">
        <v>80</v>
      </c>
      <c r="BK159" s="156">
        <f>ROUND(L159*K159,2)</f>
        <v>0</v>
      </c>
      <c r="BL159" s="22" t="s">
        <v>89</v>
      </c>
      <c r="BM159" s="22" t="s">
        <v>1707</v>
      </c>
    </row>
    <row r="160" spans="2:65" s="1" customFormat="1" ht="25.5" customHeight="1">
      <c r="B160" s="123"/>
      <c r="C160" s="149" t="s">
        <v>283</v>
      </c>
      <c r="D160" s="149" t="s">
        <v>181</v>
      </c>
      <c r="E160" s="150" t="s">
        <v>1708</v>
      </c>
      <c r="F160" s="239" t="s">
        <v>1709</v>
      </c>
      <c r="G160" s="239"/>
      <c r="H160" s="239"/>
      <c r="I160" s="239"/>
      <c r="J160" s="151" t="s">
        <v>206</v>
      </c>
      <c r="K160" s="152">
        <v>60</v>
      </c>
      <c r="L160" s="266">
        <v>0</v>
      </c>
      <c r="M160" s="266"/>
      <c r="N160" s="266">
        <f>ROUND(L160*K160,2)</f>
        <v>0</v>
      </c>
      <c r="O160" s="266"/>
      <c r="P160" s="266"/>
      <c r="Q160" s="266"/>
      <c r="R160" s="125"/>
      <c r="T160" s="153" t="s">
        <v>5</v>
      </c>
      <c r="U160" s="44" t="s">
        <v>39</v>
      </c>
      <c r="V160" s="154">
        <v>0</v>
      </c>
      <c r="W160" s="154">
        <f>V160*K160</f>
        <v>0</v>
      </c>
      <c r="X160" s="154">
        <v>0</v>
      </c>
      <c r="Y160" s="154">
        <f>X160*K160</f>
        <v>0</v>
      </c>
      <c r="Z160" s="154">
        <v>0</v>
      </c>
      <c r="AA160" s="155">
        <f>Z160*K160</f>
        <v>0</v>
      </c>
      <c r="AR160" s="22" t="s">
        <v>89</v>
      </c>
      <c r="AT160" s="22" t="s">
        <v>181</v>
      </c>
      <c r="AU160" s="22" t="s">
        <v>83</v>
      </c>
      <c r="AY160" s="22" t="s">
        <v>180</v>
      </c>
      <c r="BE160" s="156">
        <f>IF(U160="základní",N160,0)</f>
        <v>0</v>
      </c>
      <c r="BF160" s="156">
        <f>IF(U160="snížená",N160,0)</f>
        <v>0</v>
      </c>
      <c r="BG160" s="156">
        <f>IF(U160="zákl. přenesená",N160,0)</f>
        <v>0</v>
      </c>
      <c r="BH160" s="156">
        <f>IF(U160="sníž. přenesená",N160,0)</f>
        <v>0</v>
      </c>
      <c r="BI160" s="156">
        <f>IF(U160="nulová",N160,0)</f>
        <v>0</v>
      </c>
      <c r="BJ160" s="22" t="s">
        <v>80</v>
      </c>
      <c r="BK160" s="156">
        <f>ROUND(L160*K160,2)</f>
        <v>0</v>
      </c>
      <c r="BL160" s="22" t="s">
        <v>89</v>
      </c>
      <c r="BM160" s="22" t="s">
        <v>1710</v>
      </c>
    </row>
    <row r="161" spans="2:65" s="1" customFormat="1" ht="25.5" customHeight="1">
      <c r="B161" s="123"/>
      <c r="C161" s="180" t="s">
        <v>287</v>
      </c>
      <c r="D161" s="180" t="s">
        <v>279</v>
      </c>
      <c r="E161" s="181" t="s">
        <v>1711</v>
      </c>
      <c r="F161" s="242" t="s">
        <v>1712</v>
      </c>
      <c r="G161" s="242"/>
      <c r="H161" s="242"/>
      <c r="I161" s="242"/>
      <c r="J161" s="182" t="s">
        <v>206</v>
      </c>
      <c r="K161" s="183">
        <v>60</v>
      </c>
      <c r="L161" s="271">
        <v>0</v>
      </c>
      <c r="M161" s="271"/>
      <c r="N161" s="271">
        <f>ROUND(L161*K161,2)</f>
        <v>0</v>
      </c>
      <c r="O161" s="266"/>
      <c r="P161" s="266"/>
      <c r="Q161" s="266"/>
      <c r="R161" s="125"/>
      <c r="T161" s="153" t="s">
        <v>5</v>
      </c>
      <c r="U161" s="44" t="s">
        <v>39</v>
      </c>
      <c r="V161" s="154">
        <v>0</v>
      </c>
      <c r="W161" s="154">
        <f>V161*K161</f>
        <v>0</v>
      </c>
      <c r="X161" s="154">
        <v>0</v>
      </c>
      <c r="Y161" s="154">
        <f>X161*K161</f>
        <v>0</v>
      </c>
      <c r="Z161" s="154">
        <v>0</v>
      </c>
      <c r="AA161" s="155">
        <f>Z161*K161</f>
        <v>0</v>
      </c>
      <c r="AR161" s="22" t="s">
        <v>219</v>
      </c>
      <c r="AT161" s="22" t="s">
        <v>279</v>
      </c>
      <c r="AU161" s="22" t="s">
        <v>83</v>
      </c>
      <c r="AY161" s="22" t="s">
        <v>180</v>
      </c>
      <c r="BE161" s="156">
        <f>IF(U161="základní",N161,0)</f>
        <v>0</v>
      </c>
      <c r="BF161" s="156">
        <f>IF(U161="snížená",N161,0)</f>
        <v>0</v>
      </c>
      <c r="BG161" s="156">
        <f>IF(U161="zákl. přenesená",N161,0)</f>
        <v>0</v>
      </c>
      <c r="BH161" s="156">
        <f>IF(U161="sníž. přenesená",N161,0)</f>
        <v>0</v>
      </c>
      <c r="BI161" s="156">
        <f>IF(U161="nulová",N161,0)</f>
        <v>0</v>
      </c>
      <c r="BJ161" s="22" t="s">
        <v>80</v>
      </c>
      <c r="BK161" s="156">
        <f>ROUND(L161*K161,2)</f>
        <v>0</v>
      </c>
      <c r="BL161" s="22" t="s">
        <v>89</v>
      </c>
      <c r="BM161" s="22" t="s">
        <v>1713</v>
      </c>
    </row>
    <row r="162" spans="2:65" s="1" customFormat="1" ht="16.5" customHeight="1">
      <c r="B162" s="35"/>
      <c r="C162" s="36"/>
      <c r="D162" s="36"/>
      <c r="E162" s="36"/>
      <c r="F162" s="283" t="s">
        <v>1714</v>
      </c>
      <c r="G162" s="284"/>
      <c r="H162" s="284"/>
      <c r="I162" s="284"/>
      <c r="J162" s="36"/>
      <c r="K162" s="36"/>
      <c r="L162" s="36"/>
      <c r="M162" s="36"/>
      <c r="N162" s="36"/>
      <c r="O162" s="36"/>
      <c r="P162" s="36"/>
      <c r="Q162" s="36"/>
      <c r="R162" s="37"/>
      <c r="T162" s="197"/>
      <c r="U162" s="36"/>
      <c r="V162" s="36"/>
      <c r="W162" s="36"/>
      <c r="X162" s="36"/>
      <c r="Y162" s="36"/>
      <c r="Z162" s="36"/>
      <c r="AA162" s="74"/>
      <c r="AT162" s="22" t="s">
        <v>1690</v>
      </c>
      <c r="AU162" s="22" t="s">
        <v>83</v>
      </c>
    </row>
    <row r="163" spans="2:65" s="9" customFormat="1" ht="29.85" customHeight="1">
      <c r="B163" s="138"/>
      <c r="C163" s="139"/>
      <c r="D163" s="148" t="s">
        <v>1646</v>
      </c>
      <c r="E163" s="148"/>
      <c r="F163" s="148"/>
      <c r="G163" s="148"/>
      <c r="H163" s="148"/>
      <c r="I163" s="148"/>
      <c r="J163" s="148"/>
      <c r="K163" s="148"/>
      <c r="L163" s="148"/>
      <c r="M163" s="148"/>
      <c r="N163" s="279">
        <f>BK163</f>
        <v>0</v>
      </c>
      <c r="O163" s="280"/>
      <c r="P163" s="280"/>
      <c r="Q163" s="280"/>
      <c r="R163" s="141"/>
      <c r="T163" s="142"/>
      <c r="U163" s="139"/>
      <c r="V163" s="139"/>
      <c r="W163" s="143">
        <f>SUM(W164:W173)</f>
        <v>0</v>
      </c>
      <c r="X163" s="139"/>
      <c r="Y163" s="143">
        <f>SUM(Y164:Y173)</f>
        <v>0</v>
      </c>
      <c r="Z163" s="139"/>
      <c r="AA163" s="144">
        <f>SUM(AA164:AA173)</f>
        <v>0</v>
      </c>
      <c r="AR163" s="145" t="s">
        <v>80</v>
      </c>
      <c r="AT163" s="146" t="s">
        <v>73</v>
      </c>
      <c r="AU163" s="146" t="s">
        <v>80</v>
      </c>
      <c r="AY163" s="145" t="s">
        <v>180</v>
      </c>
      <c r="BK163" s="147">
        <f>SUM(BK164:BK173)</f>
        <v>0</v>
      </c>
    </row>
    <row r="164" spans="2:65" s="1" customFormat="1" ht="51" customHeight="1">
      <c r="B164" s="123"/>
      <c r="C164" s="149" t="s">
        <v>291</v>
      </c>
      <c r="D164" s="149" t="s">
        <v>181</v>
      </c>
      <c r="E164" s="150" t="s">
        <v>1715</v>
      </c>
      <c r="F164" s="239" t="s">
        <v>1716</v>
      </c>
      <c r="G164" s="239"/>
      <c r="H164" s="239"/>
      <c r="I164" s="239"/>
      <c r="J164" s="151" t="s">
        <v>184</v>
      </c>
      <c r="K164" s="152">
        <v>4.5</v>
      </c>
      <c r="L164" s="266">
        <v>0</v>
      </c>
      <c r="M164" s="266"/>
      <c r="N164" s="266">
        <f>ROUND(L164*K164,2)</f>
        <v>0</v>
      </c>
      <c r="O164" s="266"/>
      <c r="P164" s="266"/>
      <c r="Q164" s="266"/>
      <c r="R164" s="125"/>
      <c r="T164" s="153" t="s">
        <v>5</v>
      </c>
      <c r="U164" s="44" t="s">
        <v>39</v>
      </c>
      <c r="V164" s="154">
        <v>0</v>
      </c>
      <c r="W164" s="154">
        <f>V164*K164</f>
        <v>0</v>
      </c>
      <c r="X164" s="154">
        <v>0</v>
      </c>
      <c r="Y164" s="154">
        <f>X164*K164</f>
        <v>0</v>
      </c>
      <c r="Z164" s="154">
        <v>0</v>
      </c>
      <c r="AA164" s="155">
        <f>Z164*K164</f>
        <v>0</v>
      </c>
      <c r="AR164" s="22" t="s">
        <v>89</v>
      </c>
      <c r="AT164" s="22" t="s">
        <v>181</v>
      </c>
      <c r="AU164" s="22" t="s">
        <v>83</v>
      </c>
      <c r="AY164" s="22" t="s">
        <v>180</v>
      </c>
      <c r="BE164" s="156">
        <f>IF(U164="základní",N164,0)</f>
        <v>0</v>
      </c>
      <c r="BF164" s="156">
        <f>IF(U164="snížená",N164,0)</f>
        <v>0</v>
      </c>
      <c r="BG164" s="156">
        <f>IF(U164="zákl. přenesená",N164,0)</f>
        <v>0</v>
      </c>
      <c r="BH164" s="156">
        <f>IF(U164="sníž. přenesená",N164,0)</f>
        <v>0</v>
      </c>
      <c r="BI164" s="156">
        <f>IF(U164="nulová",N164,0)</f>
        <v>0</v>
      </c>
      <c r="BJ164" s="22" t="s">
        <v>80</v>
      </c>
      <c r="BK164" s="156">
        <f>ROUND(L164*K164,2)</f>
        <v>0</v>
      </c>
      <c r="BL164" s="22" t="s">
        <v>89</v>
      </c>
      <c r="BM164" s="22" t="s">
        <v>1717</v>
      </c>
    </row>
    <row r="165" spans="2:65" s="10" customFormat="1" ht="16.5" customHeight="1">
      <c r="B165" s="157"/>
      <c r="C165" s="158"/>
      <c r="D165" s="158"/>
      <c r="E165" s="159" t="s">
        <v>5</v>
      </c>
      <c r="F165" s="240" t="s">
        <v>1718</v>
      </c>
      <c r="G165" s="241"/>
      <c r="H165" s="241"/>
      <c r="I165" s="241"/>
      <c r="J165" s="158"/>
      <c r="K165" s="160">
        <v>4.5</v>
      </c>
      <c r="L165" s="158"/>
      <c r="M165" s="158"/>
      <c r="N165" s="158"/>
      <c r="O165" s="158"/>
      <c r="P165" s="158"/>
      <c r="Q165" s="158"/>
      <c r="R165" s="161"/>
      <c r="T165" s="162"/>
      <c r="U165" s="158"/>
      <c r="V165" s="158"/>
      <c r="W165" s="158"/>
      <c r="X165" s="158"/>
      <c r="Y165" s="158"/>
      <c r="Z165" s="158"/>
      <c r="AA165" s="163"/>
      <c r="AT165" s="164" t="s">
        <v>193</v>
      </c>
      <c r="AU165" s="164" t="s">
        <v>83</v>
      </c>
      <c r="AV165" s="10" t="s">
        <v>83</v>
      </c>
      <c r="AW165" s="10" t="s">
        <v>32</v>
      </c>
      <c r="AX165" s="10" t="s">
        <v>80</v>
      </c>
      <c r="AY165" s="164" t="s">
        <v>180</v>
      </c>
    </row>
    <row r="166" spans="2:65" s="1" customFormat="1" ht="38.25" customHeight="1">
      <c r="B166" s="123"/>
      <c r="C166" s="149" t="s">
        <v>296</v>
      </c>
      <c r="D166" s="149" t="s">
        <v>181</v>
      </c>
      <c r="E166" s="150" t="s">
        <v>1719</v>
      </c>
      <c r="F166" s="239" t="s">
        <v>1720</v>
      </c>
      <c r="G166" s="239"/>
      <c r="H166" s="239"/>
      <c r="I166" s="239"/>
      <c r="J166" s="151" t="s">
        <v>184</v>
      </c>
      <c r="K166" s="152">
        <v>4.5</v>
      </c>
      <c r="L166" s="266">
        <v>0</v>
      </c>
      <c r="M166" s="266"/>
      <c r="N166" s="266">
        <f>ROUND(L166*K166,2)</f>
        <v>0</v>
      </c>
      <c r="O166" s="266"/>
      <c r="P166" s="266"/>
      <c r="Q166" s="266"/>
      <c r="R166" s="125"/>
      <c r="T166" s="153" t="s">
        <v>5</v>
      </c>
      <c r="U166" s="44" t="s">
        <v>39</v>
      </c>
      <c r="V166" s="154">
        <v>0</v>
      </c>
      <c r="W166" s="154">
        <f>V166*K166</f>
        <v>0</v>
      </c>
      <c r="X166" s="154">
        <v>0</v>
      </c>
      <c r="Y166" s="154">
        <f>X166*K166</f>
        <v>0</v>
      </c>
      <c r="Z166" s="154">
        <v>0</v>
      </c>
      <c r="AA166" s="155">
        <f>Z166*K166</f>
        <v>0</v>
      </c>
      <c r="AR166" s="22" t="s">
        <v>89</v>
      </c>
      <c r="AT166" s="22" t="s">
        <v>181</v>
      </c>
      <c r="AU166" s="22" t="s">
        <v>83</v>
      </c>
      <c r="AY166" s="22" t="s">
        <v>180</v>
      </c>
      <c r="BE166" s="156">
        <f>IF(U166="základní",N166,0)</f>
        <v>0</v>
      </c>
      <c r="BF166" s="156">
        <f>IF(U166="snížená",N166,0)</f>
        <v>0</v>
      </c>
      <c r="BG166" s="156">
        <f>IF(U166="zákl. přenesená",N166,0)</f>
        <v>0</v>
      </c>
      <c r="BH166" s="156">
        <f>IF(U166="sníž. přenesená",N166,0)</f>
        <v>0</v>
      </c>
      <c r="BI166" s="156">
        <f>IF(U166="nulová",N166,0)</f>
        <v>0</v>
      </c>
      <c r="BJ166" s="22" t="s">
        <v>80</v>
      </c>
      <c r="BK166" s="156">
        <f>ROUND(L166*K166,2)</f>
        <v>0</v>
      </c>
      <c r="BL166" s="22" t="s">
        <v>89</v>
      </c>
      <c r="BM166" s="22" t="s">
        <v>1721</v>
      </c>
    </row>
    <row r="167" spans="2:65" s="1" customFormat="1" ht="16.5" customHeight="1">
      <c r="B167" s="123"/>
      <c r="C167" s="149" t="s">
        <v>10</v>
      </c>
      <c r="D167" s="149" t="s">
        <v>181</v>
      </c>
      <c r="E167" s="150" t="s">
        <v>1722</v>
      </c>
      <c r="F167" s="239" t="s">
        <v>1723</v>
      </c>
      <c r="G167" s="239"/>
      <c r="H167" s="239"/>
      <c r="I167" s="239"/>
      <c r="J167" s="151" t="s">
        <v>200</v>
      </c>
      <c r="K167" s="152">
        <v>2.7E-2</v>
      </c>
      <c r="L167" s="266">
        <v>0</v>
      </c>
      <c r="M167" s="266"/>
      <c r="N167" s="266">
        <f>ROUND(L167*K167,2)</f>
        <v>0</v>
      </c>
      <c r="O167" s="266"/>
      <c r="P167" s="266"/>
      <c r="Q167" s="266"/>
      <c r="R167" s="125"/>
      <c r="T167" s="153" t="s">
        <v>5</v>
      </c>
      <c r="U167" s="44" t="s">
        <v>39</v>
      </c>
      <c r="V167" s="154">
        <v>0</v>
      </c>
      <c r="W167" s="154">
        <f>V167*K167</f>
        <v>0</v>
      </c>
      <c r="X167" s="154">
        <v>0</v>
      </c>
      <c r="Y167" s="154">
        <f>X167*K167</f>
        <v>0</v>
      </c>
      <c r="Z167" s="154">
        <v>0</v>
      </c>
      <c r="AA167" s="155">
        <f>Z167*K167</f>
        <v>0</v>
      </c>
      <c r="AR167" s="22" t="s">
        <v>89</v>
      </c>
      <c r="AT167" s="22" t="s">
        <v>181</v>
      </c>
      <c r="AU167" s="22" t="s">
        <v>83</v>
      </c>
      <c r="AY167" s="22" t="s">
        <v>180</v>
      </c>
      <c r="BE167" s="156">
        <f>IF(U167="základní",N167,0)</f>
        <v>0</v>
      </c>
      <c r="BF167" s="156">
        <f>IF(U167="snížená",N167,0)</f>
        <v>0</v>
      </c>
      <c r="BG167" s="156">
        <f>IF(U167="zákl. přenesená",N167,0)</f>
        <v>0</v>
      </c>
      <c r="BH167" s="156">
        <f>IF(U167="sníž. přenesená",N167,0)</f>
        <v>0</v>
      </c>
      <c r="BI167" s="156">
        <f>IF(U167="nulová",N167,0)</f>
        <v>0</v>
      </c>
      <c r="BJ167" s="22" t="s">
        <v>80</v>
      </c>
      <c r="BK167" s="156">
        <f>ROUND(L167*K167,2)</f>
        <v>0</v>
      </c>
      <c r="BL167" s="22" t="s">
        <v>89</v>
      </c>
      <c r="BM167" s="22" t="s">
        <v>1724</v>
      </c>
    </row>
    <row r="168" spans="2:65" s="1" customFormat="1" ht="16.5" customHeight="1">
      <c r="B168" s="123"/>
      <c r="C168" s="149" t="s">
        <v>305</v>
      </c>
      <c r="D168" s="149" t="s">
        <v>181</v>
      </c>
      <c r="E168" s="150" t="s">
        <v>1725</v>
      </c>
      <c r="F168" s="239" t="s">
        <v>1726</v>
      </c>
      <c r="G168" s="239"/>
      <c r="H168" s="239"/>
      <c r="I168" s="239"/>
      <c r="J168" s="151" t="s">
        <v>200</v>
      </c>
      <c r="K168" s="152">
        <v>2.1379999999999999</v>
      </c>
      <c r="L168" s="266">
        <v>0</v>
      </c>
      <c r="M168" s="266"/>
      <c r="N168" s="266">
        <f>ROUND(L168*K168,2)</f>
        <v>0</v>
      </c>
      <c r="O168" s="266"/>
      <c r="P168" s="266"/>
      <c r="Q168" s="266"/>
      <c r="R168" s="125"/>
      <c r="T168" s="153" t="s">
        <v>5</v>
      </c>
      <c r="U168" s="44" t="s">
        <v>39</v>
      </c>
      <c r="V168" s="154">
        <v>0</v>
      </c>
      <c r="W168" s="154">
        <f>V168*K168</f>
        <v>0</v>
      </c>
      <c r="X168" s="154">
        <v>0</v>
      </c>
      <c r="Y168" s="154">
        <f>X168*K168</f>
        <v>0</v>
      </c>
      <c r="Z168" s="154">
        <v>0</v>
      </c>
      <c r="AA168" s="155">
        <f>Z168*K168</f>
        <v>0</v>
      </c>
      <c r="AR168" s="22" t="s">
        <v>89</v>
      </c>
      <c r="AT168" s="22" t="s">
        <v>181</v>
      </c>
      <c r="AU168" s="22" t="s">
        <v>83</v>
      </c>
      <c r="AY168" s="22" t="s">
        <v>180</v>
      </c>
      <c r="BE168" s="156">
        <f>IF(U168="základní",N168,0)</f>
        <v>0</v>
      </c>
      <c r="BF168" s="156">
        <f>IF(U168="snížená",N168,0)</f>
        <v>0</v>
      </c>
      <c r="BG168" s="156">
        <f>IF(U168="zákl. přenesená",N168,0)</f>
        <v>0</v>
      </c>
      <c r="BH168" s="156">
        <f>IF(U168="sníž. přenesená",N168,0)</f>
        <v>0</v>
      </c>
      <c r="BI168" s="156">
        <f>IF(U168="nulová",N168,0)</f>
        <v>0</v>
      </c>
      <c r="BJ168" s="22" t="s">
        <v>80</v>
      </c>
      <c r="BK168" s="156">
        <f>ROUND(L168*K168,2)</f>
        <v>0</v>
      </c>
      <c r="BL168" s="22" t="s">
        <v>89</v>
      </c>
      <c r="BM168" s="22" t="s">
        <v>1727</v>
      </c>
    </row>
    <row r="169" spans="2:65" s="10" customFormat="1" ht="16.5" customHeight="1">
      <c r="B169" s="157"/>
      <c r="C169" s="158"/>
      <c r="D169" s="158"/>
      <c r="E169" s="159" t="s">
        <v>5</v>
      </c>
      <c r="F169" s="240" t="s">
        <v>1728</v>
      </c>
      <c r="G169" s="241"/>
      <c r="H169" s="241"/>
      <c r="I169" s="241"/>
      <c r="J169" s="158"/>
      <c r="K169" s="160">
        <v>2.1379999999999999</v>
      </c>
      <c r="L169" s="158"/>
      <c r="M169" s="158"/>
      <c r="N169" s="158"/>
      <c r="O169" s="158"/>
      <c r="P169" s="158"/>
      <c r="Q169" s="158"/>
      <c r="R169" s="161"/>
      <c r="T169" s="162"/>
      <c r="U169" s="158"/>
      <c r="V169" s="158"/>
      <c r="W169" s="158"/>
      <c r="X169" s="158"/>
      <c r="Y169" s="158"/>
      <c r="Z169" s="158"/>
      <c r="AA169" s="163"/>
      <c r="AT169" s="164" t="s">
        <v>193</v>
      </c>
      <c r="AU169" s="164" t="s">
        <v>83</v>
      </c>
      <c r="AV169" s="10" t="s">
        <v>83</v>
      </c>
      <c r="AW169" s="10" t="s">
        <v>32</v>
      </c>
      <c r="AX169" s="10" t="s">
        <v>80</v>
      </c>
      <c r="AY169" s="164" t="s">
        <v>180</v>
      </c>
    </row>
    <row r="170" spans="2:65" s="1" customFormat="1" ht="25.5" customHeight="1">
      <c r="B170" s="123"/>
      <c r="C170" s="149" t="s">
        <v>314</v>
      </c>
      <c r="D170" s="149" t="s">
        <v>181</v>
      </c>
      <c r="E170" s="150" t="s">
        <v>1729</v>
      </c>
      <c r="F170" s="239" t="s">
        <v>1730</v>
      </c>
      <c r="G170" s="239"/>
      <c r="H170" s="239"/>
      <c r="I170" s="239"/>
      <c r="J170" s="151" t="s">
        <v>200</v>
      </c>
      <c r="K170" s="152">
        <v>0.14699999999999999</v>
      </c>
      <c r="L170" s="266">
        <v>0</v>
      </c>
      <c r="M170" s="266"/>
      <c r="N170" s="266">
        <f>ROUND(L170*K170,2)</f>
        <v>0</v>
      </c>
      <c r="O170" s="266"/>
      <c r="P170" s="266"/>
      <c r="Q170" s="266"/>
      <c r="R170" s="125"/>
      <c r="T170" s="153" t="s">
        <v>5</v>
      </c>
      <c r="U170" s="44" t="s">
        <v>39</v>
      </c>
      <c r="V170" s="154">
        <v>0</v>
      </c>
      <c r="W170" s="154">
        <f>V170*K170</f>
        <v>0</v>
      </c>
      <c r="X170" s="154">
        <v>0</v>
      </c>
      <c r="Y170" s="154">
        <f>X170*K170</f>
        <v>0</v>
      </c>
      <c r="Z170" s="154">
        <v>0</v>
      </c>
      <c r="AA170" s="155">
        <f>Z170*K170</f>
        <v>0</v>
      </c>
      <c r="AR170" s="22" t="s">
        <v>89</v>
      </c>
      <c r="AT170" s="22" t="s">
        <v>181</v>
      </c>
      <c r="AU170" s="22" t="s">
        <v>83</v>
      </c>
      <c r="AY170" s="22" t="s">
        <v>180</v>
      </c>
      <c r="BE170" s="156">
        <f>IF(U170="základní",N170,0)</f>
        <v>0</v>
      </c>
      <c r="BF170" s="156">
        <f>IF(U170="snížená",N170,0)</f>
        <v>0</v>
      </c>
      <c r="BG170" s="156">
        <f>IF(U170="zákl. přenesená",N170,0)</f>
        <v>0</v>
      </c>
      <c r="BH170" s="156">
        <f>IF(U170="sníž. přenesená",N170,0)</f>
        <v>0</v>
      </c>
      <c r="BI170" s="156">
        <f>IF(U170="nulová",N170,0)</f>
        <v>0</v>
      </c>
      <c r="BJ170" s="22" t="s">
        <v>80</v>
      </c>
      <c r="BK170" s="156">
        <f>ROUND(L170*K170,2)</f>
        <v>0</v>
      </c>
      <c r="BL170" s="22" t="s">
        <v>89</v>
      </c>
      <c r="BM170" s="22" t="s">
        <v>1731</v>
      </c>
    </row>
    <row r="171" spans="2:65" s="10" customFormat="1" ht="16.5" customHeight="1">
      <c r="B171" s="157"/>
      <c r="C171" s="158"/>
      <c r="D171" s="158"/>
      <c r="E171" s="159" t="s">
        <v>5</v>
      </c>
      <c r="F171" s="240" t="s">
        <v>1732</v>
      </c>
      <c r="G171" s="241"/>
      <c r="H171" s="241"/>
      <c r="I171" s="241"/>
      <c r="J171" s="158"/>
      <c r="K171" s="160">
        <v>0.14699999999999999</v>
      </c>
      <c r="L171" s="158"/>
      <c r="M171" s="158"/>
      <c r="N171" s="158"/>
      <c r="O171" s="158"/>
      <c r="P171" s="158"/>
      <c r="Q171" s="158"/>
      <c r="R171" s="161"/>
      <c r="T171" s="162"/>
      <c r="U171" s="158"/>
      <c r="V171" s="158"/>
      <c r="W171" s="158"/>
      <c r="X171" s="158"/>
      <c r="Y171" s="158"/>
      <c r="Z171" s="158"/>
      <c r="AA171" s="163"/>
      <c r="AT171" s="164" t="s">
        <v>193</v>
      </c>
      <c r="AU171" s="164" t="s">
        <v>83</v>
      </c>
      <c r="AV171" s="10" t="s">
        <v>83</v>
      </c>
      <c r="AW171" s="10" t="s">
        <v>32</v>
      </c>
      <c r="AX171" s="10" t="s">
        <v>80</v>
      </c>
      <c r="AY171" s="164" t="s">
        <v>180</v>
      </c>
    </row>
    <row r="172" spans="2:65" s="1" customFormat="1" ht="25.5" customHeight="1">
      <c r="B172" s="123"/>
      <c r="C172" s="149" t="s">
        <v>319</v>
      </c>
      <c r="D172" s="149" t="s">
        <v>181</v>
      </c>
      <c r="E172" s="150" t="s">
        <v>1733</v>
      </c>
      <c r="F172" s="239" t="s">
        <v>1734</v>
      </c>
      <c r="G172" s="239"/>
      <c r="H172" s="239"/>
      <c r="I172" s="239"/>
      <c r="J172" s="151" t="s">
        <v>317</v>
      </c>
      <c r="K172" s="152">
        <v>30</v>
      </c>
      <c r="L172" s="266">
        <v>0</v>
      </c>
      <c r="M172" s="266"/>
      <c r="N172" s="266">
        <f>ROUND(L172*K172,2)</f>
        <v>0</v>
      </c>
      <c r="O172" s="266"/>
      <c r="P172" s="266"/>
      <c r="Q172" s="266"/>
      <c r="R172" s="125"/>
      <c r="T172" s="153" t="s">
        <v>5</v>
      </c>
      <c r="U172" s="44" t="s">
        <v>39</v>
      </c>
      <c r="V172" s="154">
        <v>0</v>
      </c>
      <c r="W172" s="154">
        <f>V172*K172</f>
        <v>0</v>
      </c>
      <c r="X172" s="154">
        <v>0</v>
      </c>
      <c r="Y172" s="154">
        <f>X172*K172</f>
        <v>0</v>
      </c>
      <c r="Z172" s="154">
        <v>0</v>
      </c>
      <c r="AA172" s="155">
        <f>Z172*K172</f>
        <v>0</v>
      </c>
      <c r="AR172" s="22" t="s">
        <v>89</v>
      </c>
      <c r="AT172" s="22" t="s">
        <v>181</v>
      </c>
      <c r="AU172" s="22" t="s">
        <v>83</v>
      </c>
      <c r="AY172" s="22" t="s">
        <v>180</v>
      </c>
      <c r="BE172" s="156">
        <f>IF(U172="základní",N172,0)</f>
        <v>0</v>
      </c>
      <c r="BF172" s="156">
        <f>IF(U172="snížená",N172,0)</f>
        <v>0</v>
      </c>
      <c r="BG172" s="156">
        <f>IF(U172="zákl. přenesená",N172,0)</f>
        <v>0</v>
      </c>
      <c r="BH172" s="156">
        <f>IF(U172="sníž. přenesená",N172,0)</f>
        <v>0</v>
      </c>
      <c r="BI172" s="156">
        <f>IF(U172="nulová",N172,0)</f>
        <v>0</v>
      </c>
      <c r="BJ172" s="22" t="s">
        <v>80</v>
      </c>
      <c r="BK172" s="156">
        <f>ROUND(L172*K172,2)</f>
        <v>0</v>
      </c>
      <c r="BL172" s="22" t="s">
        <v>89</v>
      </c>
      <c r="BM172" s="22" t="s">
        <v>1735</v>
      </c>
    </row>
    <row r="173" spans="2:65" s="1" customFormat="1" ht="25.5" customHeight="1">
      <c r="B173" s="123"/>
      <c r="C173" s="149" t="s">
        <v>324</v>
      </c>
      <c r="D173" s="149" t="s">
        <v>181</v>
      </c>
      <c r="E173" s="150" t="s">
        <v>1736</v>
      </c>
      <c r="F173" s="239" t="s">
        <v>1737</v>
      </c>
      <c r="G173" s="239"/>
      <c r="H173" s="239"/>
      <c r="I173" s="239"/>
      <c r="J173" s="151" t="s">
        <v>317</v>
      </c>
      <c r="K173" s="152">
        <v>30</v>
      </c>
      <c r="L173" s="266">
        <v>0</v>
      </c>
      <c r="M173" s="266"/>
      <c r="N173" s="266">
        <f>ROUND(L173*K173,2)</f>
        <v>0</v>
      </c>
      <c r="O173" s="266"/>
      <c r="P173" s="266"/>
      <c r="Q173" s="266"/>
      <c r="R173" s="125"/>
      <c r="T173" s="153" t="s">
        <v>5</v>
      </c>
      <c r="U173" s="44" t="s">
        <v>39</v>
      </c>
      <c r="V173" s="154">
        <v>0</v>
      </c>
      <c r="W173" s="154">
        <f>V173*K173</f>
        <v>0</v>
      </c>
      <c r="X173" s="154">
        <v>0</v>
      </c>
      <c r="Y173" s="154">
        <f>X173*K173</f>
        <v>0</v>
      </c>
      <c r="Z173" s="154">
        <v>0</v>
      </c>
      <c r="AA173" s="155">
        <f>Z173*K173</f>
        <v>0</v>
      </c>
      <c r="AR173" s="22" t="s">
        <v>89</v>
      </c>
      <c r="AT173" s="22" t="s">
        <v>181</v>
      </c>
      <c r="AU173" s="22" t="s">
        <v>83</v>
      </c>
      <c r="AY173" s="22" t="s">
        <v>180</v>
      </c>
      <c r="BE173" s="156">
        <f>IF(U173="základní",N173,0)</f>
        <v>0</v>
      </c>
      <c r="BF173" s="156">
        <f>IF(U173="snížená",N173,0)</f>
        <v>0</v>
      </c>
      <c r="BG173" s="156">
        <f>IF(U173="zákl. přenesená",N173,0)</f>
        <v>0</v>
      </c>
      <c r="BH173" s="156">
        <f>IF(U173="sníž. přenesená",N173,0)</f>
        <v>0</v>
      </c>
      <c r="BI173" s="156">
        <f>IF(U173="nulová",N173,0)</f>
        <v>0</v>
      </c>
      <c r="BJ173" s="22" t="s">
        <v>80</v>
      </c>
      <c r="BK173" s="156">
        <f>ROUND(L173*K173,2)</f>
        <v>0</v>
      </c>
      <c r="BL173" s="22" t="s">
        <v>89</v>
      </c>
      <c r="BM173" s="22" t="s">
        <v>1738</v>
      </c>
    </row>
    <row r="174" spans="2:65" s="9" customFormat="1" ht="29.85" customHeight="1">
      <c r="B174" s="138"/>
      <c r="C174" s="139"/>
      <c r="D174" s="148" t="s">
        <v>1647</v>
      </c>
      <c r="E174" s="148"/>
      <c r="F174" s="148"/>
      <c r="G174" s="148"/>
      <c r="H174" s="148"/>
      <c r="I174" s="148"/>
      <c r="J174" s="148"/>
      <c r="K174" s="148"/>
      <c r="L174" s="148"/>
      <c r="M174" s="148"/>
      <c r="N174" s="269">
        <f>BK174</f>
        <v>0</v>
      </c>
      <c r="O174" s="270"/>
      <c r="P174" s="270"/>
      <c r="Q174" s="270"/>
      <c r="R174" s="141"/>
      <c r="T174" s="142"/>
      <c r="U174" s="139"/>
      <c r="V174" s="139"/>
      <c r="W174" s="143">
        <f>SUM(W175:W189)</f>
        <v>0</v>
      </c>
      <c r="X174" s="139"/>
      <c r="Y174" s="143">
        <f>SUM(Y175:Y189)</f>
        <v>0</v>
      </c>
      <c r="Z174" s="139"/>
      <c r="AA174" s="144">
        <f>SUM(AA175:AA189)</f>
        <v>0</v>
      </c>
      <c r="AR174" s="145" t="s">
        <v>80</v>
      </c>
      <c r="AT174" s="146" t="s">
        <v>73</v>
      </c>
      <c r="AU174" s="146" t="s">
        <v>80</v>
      </c>
      <c r="AY174" s="145" t="s">
        <v>180</v>
      </c>
      <c r="BK174" s="147">
        <f>SUM(BK175:BK189)</f>
        <v>0</v>
      </c>
    </row>
    <row r="175" spans="2:65" s="1" customFormat="1" ht="38.25" customHeight="1">
      <c r="B175" s="123"/>
      <c r="C175" s="149" t="s">
        <v>328</v>
      </c>
      <c r="D175" s="149" t="s">
        <v>181</v>
      </c>
      <c r="E175" s="150" t="s">
        <v>1739</v>
      </c>
      <c r="F175" s="239" t="s">
        <v>1740</v>
      </c>
      <c r="G175" s="239"/>
      <c r="H175" s="239"/>
      <c r="I175" s="239"/>
      <c r="J175" s="151" t="s">
        <v>317</v>
      </c>
      <c r="K175" s="152">
        <v>149</v>
      </c>
      <c r="L175" s="266">
        <v>0</v>
      </c>
      <c r="M175" s="266"/>
      <c r="N175" s="266">
        <f>ROUND(L175*K175,2)</f>
        <v>0</v>
      </c>
      <c r="O175" s="266"/>
      <c r="P175" s="266"/>
      <c r="Q175" s="266"/>
      <c r="R175" s="125"/>
      <c r="T175" s="153" t="s">
        <v>5</v>
      </c>
      <c r="U175" s="44" t="s">
        <v>39</v>
      </c>
      <c r="V175" s="154">
        <v>0</v>
      </c>
      <c r="W175" s="154">
        <f>V175*K175</f>
        <v>0</v>
      </c>
      <c r="X175" s="154">
        <v>0</v>
      </c>
      <c r="Y175" s="154">
        <f>X175*K175</f>
        <v>0</v>
      </c>
      <c r="Z175" s="154">
        <v>0</v>
      </c>
      <c r="AA175" s="155">
        <f>Z175*K175</f>
        <v>0</v>
      </c>
      <c r="AR175" s="22" t="s">
        <v>89</v>
      </c>
      <c r="AT175" s="22" t="s">
        <v>181</v>
      </c>
      <c r="AU175" s="22" t="s">
        <v>83</v>
      </c>
      <c r="AY175" s="22" t="s">
        <v>180</v>
      </c>
      <c r="BE175" s="156">
        <f>IF(U175="základní",N175,0)</f>
        <v>0</v>
      </c>
      <c r="BF175" s="156">
        <f>IF(U175="snížená",N175,0)</f>
        <v>0</v>
      </c>
      <c r="BG175" s="156">
        <f>IF(U175="zákl. přenesená",N175,0)</f>
        <v>0</v>
      </c>
      <c r="BH175" s="156">
        <f>IF(U175="sníž. přenesená",N175,0)</f>
        <v>0</v>
      </c>
      <c r="BI175" s="156">
        <f>IF(U175="nulová",N175,0)</f>
        <v>0</v>
      </c>
      <c r="BJ175" s="22" t="s">
        <v>80</v>
      </c>
      <c r="BK175" s="156">
        <f>ROUND(L175*K175,2)</f>
        <v>0</v>
      </c>
      <c r="BL175" s="22" t="s">
        <v>89</v>
      </c>
      <c r="BM175" s="22" t="s">
        <v>1741</v>
      </c>
    </row>
    <row r="176" spans="2:65" s="10" customFormat="1" ht="16.5" customHeight="1">
      <c r="B176" s="157"/>
      <c r="C176" s="158"/>
      <c r="D176" s="158"/>
      <c r="E176" s="159" t="s">
        <v>5</v>
      </c>
      <c r="F176" s="240" t="s">
        <v>1742</v>
      </c>
      <c r="G176" s="241"/>
      <c r="H176" s="241"/>
      <c r="I176" s="241"/>
      <c r="J176" s="158"/>
      <c r="K176" s="160">
        <v>149</v>
      </c>
      <c r="L176" s="158"/>
      <c r="M176" s="158"/>
      <c r="N176" s="158"/>
      <c r="O176" s="158"/>
      <c r="P176" s="158"/>
      <c r="Q176" s="158"/>
      <c r="R176" s="161"/>
      <c r="T176" s="162"/>
      <c r="U176" s="158"/>
      <c r="V176" s="158"/>
      <c r="W176" s="158"/>
      <c r="X176" s="158"/>
      <c r="Y176" s="158"/>
      <c r="Z176" s="158"/>
      <c r="AA176" s="163"/>
      <c r="AT176" s="164" t="s">
        <v>193</v>
      </c>
      <c r="AU176" s="164" t="s">
        <v>83</v>
      </c>
      <c r="AV176" s="10" t="s">
        <v>83</v>
      </c>
      <c r="AW176" s="10" t="s">
        <v>32</v>
      </c>
      <c r="AX176" s="10" t="s">
        <v>80</v>
      </c>
      <c r="AY176" s="164" t="s">
        <v>180</v>
      </c>
    </row>
    <row r="177" spans="2:65" s="1" customFormat="1" ht="25.5" customHeight="1">
      <c r="B177" s="123"/>
      <c r="C177" s="180" t="s">
        <v>332</v>
      </c>
      <c r="D177" s="180" t="s">
        <v>279</v>
      </c>
      <c r="E177" s="181" t="s">
        <v>1743</v>
      </c>
      <c r="F177" s="242" t="s">
        <v>1744</v>
      </c>
      <c r="G177" s="242"/>
      <c r="H177" s="242"/>
      <c r="I177" s="242"/>
      <c r="J177" s="182" t="s">
        <v>242</v>
      </c>
      <c r="K177" s="183">
        <v>90</v>
      </c>
      <c r="L177" s="271">
        <v>0</v>
      </c>
      <c r="M177" s="271"/>
      <c r="N177" s="271">
        <f>ROUND(L177*K177,2)</f>
        <v>0</v>
      </c>
      <c r="O177" s="266"/>
      <c r="P177" s="266"/>
      <c r="Q177" s="266"/>
      <c r="R177" s="125"/>
      <c r="T177" s="153" t="s">
        <v>5</v>
      </c>
      <c r="U177" s="44" t="s">
        <v>39</v>
      </c>
      <c r="V177" s="154">
        <v>0</v>
      </c>
      <c r="W177" s="154">
        <f>V177*K177</f>
        <v>0</v>
      </c>
      <c r="X177" s="154">
        <v>0</v>
      </c>
      <c r="Y177" s="154">
        <f>X177*K177</f>
        <v>0</v>
      </c>
      <c r="Z177" s="154">
        <v>0</v>
      </c>
      <c r="AA177" s="155">
        <f>Z177*K177</f>
        <v>0</v>
      </c>
      <c r="AR177" s="22" t="s">
        <v>219</v>
      </c>
      <c r="AT177" s="22" t="s">
        <v>279</v>
      </c>
      <c r="AU177" s="22" t="s">
        <v>83</v>
      </c>
      <c r="AY177" s="22" t="s">
        <v>180</v>
      </c>
      <c r="BE177" s="156">
        <f>IF(U177="základní",N177,0)</f>
        <v>0</v>
      </c>
      <c r="BF177" s="156">
        <f>IF(U177="snížená",N177,0)</f>
        <v>0</v>
      </c>
      <c r="BG177" s="156">
        <f>IF(U177="zákl. přenesená",N177,0)</f>
        <v>0</v>
      </c>
      <c r="BH177" s="156">
        <f>IF(U177="sníž. přenesená",N177,0)</f>
        <v>0</v>
      </c>
      <c r="BI177" s="156">
        <f>IF(U177="nulová",N177,0)</f>
        <v>0</v>
      </c>
      <c r="BJ177" s="22" t="s">
        <v>80</v>
      </c>
      <c r="BK177" s="156">
        <f>ROUND(L177*K177,2)</f>
        <v>0</v>
      </c>
      <c r="BL177" s="22" t="s">
        <v>89</v>
      </c>
      <c r="BM177" s="22" t="s">
        <v>1745</v>
      </c>
    </row>
    <row r="178" spans="2:65" s="1" customFormat="1" ht="25.5" customHeight="1">
      <c r="B178" s="123"/>
      <c r="C178" s="180" t="s">
        <v>337</v>
      </c>
      <c r="D178" s="180" t="s">
        <v>279</v>
      </c>
      <c r="E178" s="181" t="s">
        <v>1746</v>
      </c>
      <c r="F178" s="242" t="s">
        <v>1747</v>
      </c>
      <c r="G178" s="242"/>
      <c r="H178" s="242"/>
      <c r="I178" s="242"/>
      <c r="J178" s="182" t="s">
        <v>242</v>
      </c>
      <c r="K178" s="183">
        <v>59</v>
      </c>
      <c r="L178" s="271">
        <v>0</v>
      </c>
      <c r="M178" s="271"/>
      <c r="N178" s="271">
        <f>ROUND(L178*K178,2)</f>
        <v>0</v>
      </c>
      <c r="O178" s="266"/>
      <c r="P178" s="266"/>
      <c r="Q178" s="266"/>
      <c r="R178" s="125"/>
      <c r="T178" s="153" t="s">
        <v>5</v>
      </c>
      <c r="U178" s="44" t="s">
        <v>39</v>
      </c>
      <c r="V178" s="154">
        <v>0</v>
      </c>
      <c r="W178" s="154">
        <f>V178*K178</f>
        <v>0</v>
      </c>
      <c r="X178" s="154">
        <v>0</v>
      </c>
      <c r="Y178" s="154">
        <f>X178*K178</f>
        <v>0</v>
      </c>
      <c r="Z178" s="154">
        <v>0</v>
      </c>
      <c r="AA178" s="155">
        <f>Z178*K178</f>
        <v>0</v>
      </c>
      <c r="AR178" s="22" t="s">
        <v>219</v>
      </c>
      <c r="AT178" s="22" t="s">
        <v>279</v>
      </c>
      <c r="AU178" s="22" t="s">
        <v>83</v>
      </c>
      <c r="AY178" s="22" t="s">
        <v>180</v>
      </c>
      <c r="BE178" s="156">
        <f>IF(U178="základní",N178,0)</f>
        <v>0</v>
      </c>
      <c r="BF178" s="156">
        <f>IF(U178="snížená",N178,0)</f>
        <v>0</v>
      </c>
      <c r="BG178" s="156">
        <f>IF(U178="zákl. přenesená",N178,0)</f>
        <v>0</v>
      </c>
      <c r="BH178" s="156">
        <f>IF(U178="sníž. přenesená",N178,0)</f>
        <v>0</v>
      </c>
      <c r="BI178" s="156">
        <f>IF(U178="nulová",N178,0)</f>
        <v>0</v>
      </c>
      <c r="BJ178" s="22" t="s">
        <v>80</v>
      </c>
      <c r="BK178" s="156">
        <f>ROUND(L178*K178,2)</f>
        <v>0</v>
      </c>
      <c r="BL178" s="22" t="s">
        <v>89</v>
      </c>
      <c r="BM178" s="22" t="s">
        <v>1748</v>
      </c>
    </row>
    <row r="179" spans="2:65" s="1" customFormat="1" ht="25.5" customHeight="1">
      <c r="B179" s="123"/>
      <c r="C179" s="149" t="s">
        <v>341</v>
      </c>
      <c r="D179" s="149" t="s">
        <v>181</v>
      </c>
      <c r="E179" s="150" t="s">
        <v>1749</v>
      </c>
      <c r="F179" s="239" t="s">
        <v>1750</v>
      </c>
      <c r="G179" s="239"/>
      <c r="H179" s="239"/>
      <c r="I179" s="239"/>
      <c r="J179" s="151" t="s">
        <v>317</v>
      </c>
      <c r="K179" s="152">
        <v>58.5</v>
      </c>
      <c r="L179" s="266">
        <v>0</v>
      </c>
      <c r="M179" s="266"/>
      <c r="N179" s="266">
        <f>ROUND(L179*K179,2)</f>
        <v>0</v>
      </c>
      <c r="O179" s="266"/>
      <c r="P179" s="266"/>
      <c r="Q179" s="266"/>
      <c r="R179" s="125"/>
      <c r="T179" s="153" t="s">
        <v>5</v>
      </c>
      <c r="U179" s="44" t="s">
        <v>39</v>
      </c>
      <c r="V179" s="154">
        <v>0</v>
      </c>
      <c r="W179" s="154">
        <f>V179*K179</f>
        <v>0</v>
      </c>
      <c r="X179" s="154">
        <v>0</v>
      </c>
      <c r="Y179" s="154">
        <f>X179*K179</f>
        <v>0</v>
      </c>
      <c r="Z179" s="154">
        <v>0</v>
      </c>
      <c r="AA179" s="155">
        <f>Z179*K179</f>
        <v>0</v>
      </c>
      <c r="AR179" s="22" t="s">
        <v>89</v>
      </c>
      <c r="AT179" s="22" t="s">
        <v>181</v>
      </c>
      <c r="AU179" s="22" t="s">
        <v>83</v>
      </c>
      <c r="AY179" s="22" t="s">
        <v>180</v>
      </c>
      <c r="BE179" s="156">
        <f>IF(U179="základní",N179,0)</f>
        <v>0</v>
      </c>
      <c r="BF179" s="156">
        <f>IF(U179="snížená",N179,0)</f>
        <v>0</v>
      </c>
      <c r="BG179" s="156">
        <f>IF(U179="zákl. přenesená",N179,0)</f>
        <v>0</v>
      </c>
      <c r="BH179" s="156">
        <f>IF(U179="sníž. přenesená",N179,0)</f>
        <v>0</v>
      </c>
      <c r="BI179" s="156">
        <f>IF(U179="nulová",N179,0)</f>
        <v>0</v>
      </c>
      <c r="BJ179" s="22" t="s">
        <v>80</v>
      </c>
      <c r="BK179" s="156">
        <f>ROUND(L179*K179,2)</f>
        <v>0</v>
      </c>
      <c r="BL179" s="22" t="s">
        <v>89</v>
      </c>
      <c r="BM179" s="22" t="s">
        <v>1751</v>
      </c>
    </row>
    <row r="180" spans="2:65" s="1" customFormat="1" ht="25.5" customHeight="1">
      <c r="B180" s="123"/>
      <c r="C180" s="180" t="s">
        <v>345</v>
      </c>
      <c r="D180" s="180" t="s">
        <v>279</v>
      </c>
      <c r="E180" s="181" t="s">
        <v>1752</v>
      </c>
      <c r="F180" s="242" t="s">
        <v>1753</v>
      </c>
      <c r="G180" s="242"/>
      <c r="H180" s="242"/>
      <c r="I180" s="242"/>
      <c r="J180" s="182" t="s">
        <v>242</v>
      </c>
      <c r="K180" s="183">
        <v>117</v>
      </c>
      <c r="L180" s="271">
        <v>0</v>
      </c>
      <c r="M180" s="271"/>
      <c r="N180" s="271">
        <f>ROUND(L180*K180,2)</f>
        <v>0</v>
      </c>
      <c r="O180" s="266"/>
      <c r="P180" s="266"/>
      <c r="Q180" s="266"/>
      <c r="R180" s="125"/>
      <c r="T180" s="153" t="s">
        <v>5</v>
      </c>
      <c r="U180" s="44" t="s">
        <v>39</v>
      </c>
      <c r="V180" s="154">
        <v>0</v>
      </c>
      <c r="W180" s="154">
        <f>V180*K180</f>
        <v>0</v>
      </c>
      <c r="X180" s="154">
        <v>0</v>
      </c>
      <c r="Y180" s="154">
        <f>X180*K180</f>
        <v>0</v>
      </c>
      <c r="Z180" s="154">
        <v>0</v>
      </c>
      <c r="AA180" s="155">
        <f>Z180*K180</f>
        <v>0</v>
      </c>
      <c r="AR180" s="22" t="s">
        <v>219</v>
      </c>
      <c r="AT180" s="22" t="s">
        <v>279</v>
      </c>
      <c r="AU180" s="22" t="s">
        <v>83</v>
      </c>
      <c r="AY180" s="22" t="s">
        <v>180</v>
      </c>
      <c r="BE180" s="156">
        <f>IF(U180="základní",N180,0)</f>
        <v>0</v>
      </c>
      <c r="BF180" s="156">
        <f>IF(U180="snížená",N180,0)</f>
        <v>0</v>
      </c>
      <c r="BG180" s="156">
        <f>IF(U180="zákl. přenesená",N180,0)</f>
        <v>0</v>
      </c>
      <c r="BH180" s="156">
        <f>IF(U180="sníž. přenesená",N180,0)</f>
        <v>0</v>
      </c>
      <c r="BI180" s="156">
        <f>IF(U180="nulová",N180,0)</f>
        <v>0</v>
      </c>
      <c r="BJ180" s="22" t="s">
        <v>80</v>
      </c>
      <c r="BK180" s="156">
        <f>ROUND(L180*K180,2)</f>
        <v>0</v>
      </c>
      <c r="BL180" s="22" t="s">
        <v>89</v>
      </c>
      <c r="BM180" s="22" t="s">
        <v>1754</v>
      </c>
    </row>
    <row r="181" spans="2:65" s="1" customFormat="1" ht="38.25" customHeight="1">
      <c r="B181" s="123"/>
      <c r="C181" s="149" t="s">
        <v>349</v>
      </c>
      <c r="D181" s="149" t="s">
        <v>181</v>
      </c>
      <c r="E181" s="150" t="s">
        <v>570</v>
      </c>
      <c r="F181" s="239" t="s">
        <v>571</v>
      </c>
      <c r="G181" s="239"/>
      <c r="H181" s="239"/>
      <c r="I181" s="239"/>
      <c r="J181" s="151" t="s">
        <v>206</v>
      </c>
      <c r="K181" s="152">
        <v>41.25</v>
      </c>
      <c r="L181" s="266">
        <v>0</v>
      </c>
      <c r="M181" s="266"/>
      <c r="N181" s="266">
        <f>ROUND(L181*K181,2)</f>
        <v>0</v>
      </c>
      <c r="O181" s="266"/>
      <c r="P181" s="266"/>
      <c r="Q181" s="266"/>
      <c r="R181" s="125"/>
      <c r="T181" s="153" t="s">
        <v>5</v>
      </c>
      <c r="U181" s="44" t="s">
        <v>39</v>
      </c>
      <c r="V181" s="154">
        <v>0</v>
      </c>
      <c r="W181" s="154">
        <f>V181*K181</f>
        <v>0</v>
      </c>
      <c r="X181" s="154">
        <v>0</v>
      </c>
      <c r="Y181" s="154">
        <f>X181*K181</f>
        <v>0</v>
      </c>
      <c r="Z181" s="154">
        <v>0</v>
      </c>
      <c r="AA181" s="155">
        <f>Z181*K181</f>
        <v>0</v>
      </c>
      <c r="AR181" s="22" t="s">
        <v>89</v>
      </c>
      <c r="AT181" s="22" t="s">
        <v>181</v>
      </c>
      <c r="AU181" s="22" t="s">
        <v>83</v>
      </c>
      <c r="AY181" s="22" t="s">
        <v>180</v>
      </c>
      <c r="BE181" s="156">
        <f>IF(U181="základní",N181,0)</f>
        <v>0</v>
      </c>
      <c r="BF181" s="156">
        <f>IF(U181="snížená",N181,0)</f>
        <v>0</v>
      </c>
      <c r="BG181" s="156">
        <f>IF(U181="zákl. přenesená",N181,0)</f>
        <v>0</v>
      </c>
      <c r="BH181" s="156">
        <f>IF(U181="sníž. přenesená",N181,0)</f>
        <v>0</v>
      </c>
      <c r="BI181" s="156">
        <f>IF(U181="nulová",N181,0)</f>
        <v>0</v>
      </c>
      <c r="BJ181" s="22" t="s">
        <v>80</v>
      </c>
      <c r="BK181" s="156">
        <f>ROUND(L181*K181,2)</f>
        <v>0</v>
      </c>
      <c r="BL181" s="22" t="s">
        <v>89</v>
      </c>
      <c r="BM181" s="22" t="s">
        <v>1755</v>
      </c>
    </row>
    <row r="182" spans="2:65" s="10" customFormat="1" ht="16.5" customHeight="1">
      <c r="B182" s="157"/>
      <c r="C182" s="158"/>
      <c r="D182" s="158"/>
      <c r="E182" s="159" t="s">
        <v>5</v>
      </c>
      <c r="F182" s="240" t="s">
        <v>1756</v>
      </c>
      <c r="G182" s="241"/>
      <c r="H182" s="241"/>
      <c r="I182" s="241"/>
      <c r="J182" s="158"/>
      <c r="K182" s="160">
        <v>41.25</v>
      </c>
      <c r="L182" s="158"/>
      <c r="M182" s="158"/>
      <c r="N182" s="158"/>
      <c r="O182" s="158"/>
      <c r="P182" s="158"/>
      <c r="Q182" s="158"/>
      <c r="R182" s="161"/>
      <c r="T182" s="162"/>
      <c r="U182" s="158"/>
      <c r="V182" s="158"/>
      <c r="W182" s="158"/>
      <c r="X182" s="158"/>
      <c r="Y182" s="158"/>
      <c r="Z182" s="158"/>
      <c r="AA182" s="163"/>
      <c r="AT182" s="164" t="s">
        <v>193</v>
      </c>
      <c r="AU182" s="164" t="s">
        <v>83</v>
      </c>
      <c r="AV182" s="10" t="s">
        <v>83</v>
      </c>
      <c r="AW182" s="10" t="s">
        <v>32</v>
      </c>
      <c r="AX182" s="10" t="s">
        <v>80</v>
      </c>
      <c r="AY182" s="164" t="s">
        <v>180</v>
      </c>
    </row>
    <row r="183" spans="2:65" s="1" customFormat="1" ht="25.5" customHeight="1">
      <c r="B183" s="123"/>
      <c r="C183" s="149" t="s">
        <v>353</v>
      </c>
      <c r="D183" s="149" t="s">
        <v>181</v>
      </c>
      <c r="E183" s="150" t="s">
        <v>591</v>
      </c>
      <c r="F183" s="239" t="s">
        <v>1757</v>
      </c>
      <c r="G183" s="239"/>
      <c r="H183" s="239"/>
      <c r="I183" s="239"/>
      <c r="J183" s="151" t="s">
        <v>242</v>
      </c>
      <c r="K183" s="152">
        <v>26</v>
      </c>
      <c r="L183" s="266">
        <v>0</v>
      </c>
      <c r="M183" s="266"/>
      <c r="N183" s="266">
        <f>ROUND(L183*K183,2)</f>
        <v>0</v>
      </c>
      <c r="O183" s="266"/>
      <c r="P183" s="266"/>
      <c r="Q183" s="266"/>
      <c r="R183" s="125"/>
      <c r="T183" s="153" t="s">
        <v>5</v>
      </c>
      <c r="U183" s="44" t="s">
        <v>39</v>
      </c>
      <c r="V183" s="154">
        <v>0</v>
      </c>
      <c r="W183" s="154">
        <f>V183*K183</f>
        <v>0</v>
      </c>
      <c r="X183" s="154">
        <v>0</v>
      </c>
      <c r="Y183" s="154">
        <f>X183*K183</f>
        <v>0</v>
      </c>
      <c r="Z183" s="154">
        <v>0</v>
      </c>
      <c r="AA183" s="155">
        <f>Z183*K183</f>
        <v>0</v>
      </c>
      <c r="AR183" s="22" t="s">
        <v>89</v>
      </c>
      <c r="AT183" s="22" t="s">
        <v>181</v>
      </c>
      <c r="AU183" s="22" t="s">
        <v>83</v>
      </c>
      <c r="AY183" s="22" t="s">
        <v>180</v>
      </c>
      <c r="BE183" s="156">
        <f>IF(U183="základní",N183,0)</f>
        <v>0</v>
      </c>
      <c r="BF183" s="156">
        <f>IF(U183="snížená",N183,0)</f>
        <v>0</v>
      </c>
      <c r="BG183" s="156">
        <f>IF(U183="zákl. přenesená",N183,0)</f>
        <v>0</v>
      </c>
      <c r="BH183" s="156">
        <f>IF(U183="sníž. přenesená",N183,0)</f>
        <v>0</v>
      </c>
      <c r="BI183" s="156">
        <f>IF(U183="nulová",N183,0)</f>
        <v>0</v>
      </c>
      <c r="BJ183" s="22" t="s">
        <v>80</v>
      </c>
      <c r="BK183" s="156">
        <f>ROUND(L183*K183,2)</f>
        <v>0</v>
      </c>
      <c r="BL183" s="22" t="s">
        <v>89</v>
      </c>
      <c r="BM183" s="22" t="s">
        <v>1758</v>
      </c>
    </row>
    <row r="184" spans="2:65" s="1" customFormat="1" ht="38.25" customHeight="1">
      <c r="B184" s="123"/>
      <c r="C184" s="149" t="s">
        <v>367</v>
      </c>
      <c r="D184" s="149" t="s">
        <v>181</v>
      </c>
      <c r="E184" s="150" t="s">
        <v>1759</v>
      </c>
      <c r="F184" s="239" t="s">
        <v>1760</v>
      </c>
      <c r="G184" s="239"/>
      <c r="H184" s="239"/>
      <c r="I184" s="239"/>
      <c r="J184" s="151" t="s">
        <v>184</v>
      </c>
      <c r="K184" s="152">
        <v>34.65</v>
      </c>
      <c r="L184" s="266">
        <v>0</v>
      </c>
      <c r="M184" s="266"/>
      <c r="N184" s="266">
        <f>ROUND(L184*K184,2)</f>
        <v>0</v>
      </c>
      <c r="O184" s="266"/>
      <c r="P184" s="266"/>
      <c r="Q184" s="266"/>
      <c r="R184" s="125"/>
      <c r="T184" s="153" t="s">
        <v>5</v>
      </c>
      <c r="U184" s="44" t="s">
        <v>39</v>
      </c>
      <c r="V184" s="154">
        <v>0</v>
      </c>
      <c r="W184" s="154">
        <f>V184*K184</f>
        <v>0</v>
      </c>
      <c r="X184" s="154">
        <v>0</v>
      </c>
      <c r="Y184" s="154">
        <f>X184*K184</f>
        <v>0</v>
      </c>
      <c r="Z184" s="154">
        <v>0</v>
      </c>
      <c r="AA184" s="155">
        <f>Z184*K184</f>
        <v>0</v>
      </c>
      <c r="AR184" s="22" t="s">
        <v>89</v>
      </c>
      <c r="AT184" s="22" t="s">
        <v>181</v>
      </c>
      <c r="AU184" s="22" t="s">
        <v>83</v>
      </c>
      <c r="AY184" s="22" t="s">
        <v>180</v>
      </c>
      <c r="BE184" s="156">
        <f>IF(U184="základní",N184,0)</f>
        <v>0</v>
      </c>
      <c r="BF184" s="156">
        <f>IF(U184="snížená",N184,0)</f>
        <v>0</v>
      </c>
      <c r="BG184" s="156">
        <f>IF(U184="zákl. přenesená",N184,0)</f>
        <v>0</v>
      </c>
      <c r="BH184" s="156">
        <f>IF(U184="sníž. přenesená",N184,0)</f>
        <v>0</v>
      </c>
      <c r="BI184" s="156">
        <f>IF(U184="nulová",N184,0)</f>
        <v>0</v>
      </c>
      <c r="BJ184" s="22" t="s">
        <v>80</v>
      </c>
      <c r="BK184" s="156">
        <f>ROUND(L184*K184,2)</f>
        <v>0</v>
      </c>
      <c r="BL184" s="22" t="s">
        <v>89</v>
      </c>
      <c r="BM184" s="22" t="s">
        <v>1761</v>
      </c>
    </row>
    <row r="185" spans="2:65" s="10" customFormat="1" ht="16.5" customHeight="1">
      <c r="B185" s="157"/>
      <c r="C185" s="158"/>
      <c r="D185" s="158"/>
      <c r="E185" s="159" t="s">
        <v>5</v>
      </c>
      <c r="F185" s="240" t="s">
        <v>1762</v>
      </c>
      <c r="G185" s="241"/>
      <c r="H185" s="241"/>
      <c r="I185" s="241"/>
      <c r="J185" s="158"/>
      <c r="K185" s="160">
        <v>18.45</v>
      </c>
      <c r="L185" s="158"/>
      <c r="M185" s="158"/>
      <c r="N185" s="158"/>
      <c r="O185" s="158"/>
      <c r="P185" s="158"/>
      <c r="Q185" s="158"/>
      <c r="R185" s="161"/>
      <c r="T185" s="162"/>
      <c r="U185" s="158"/>
      <c r="V185" s="158"/>
      <c r="W185" s="158"/>
      <c r="X185" s="158"/>
      <c r="Y185" s="158"/>
      <c r="Z185" s="158"/>
      <c r="AA185" s="163"/>
      <c r="AT185" s="164" t="s">
        <v>193</v>
      </c>
      <c r="AU185" s="164" t="s">
        <v>83</v>
      </c>
      <c r="AV185" s="10" t="s">
        <v>83</v>
      </c>
      <c r="AW185" s="10" t="s">
        <v>32</v>
      </c>
      <c r="AX185" s="10" t="s">
        <v>74</v>
      </c>
      <c r="AY185" s="164" t="s">
        <v>180</v>
      </c>
    </row>
    <row r="186" spans="2:65" s="10" customFormat="1" ht="16.5" customHeight="1">
      <c r="B186" s="157"/>
      <c r="C186" s="158"/>
      <c r="D186" s="158"/>
      <c r="E186" s="159" t="s">
        <v>5</v>
      </c>
      <c r="F186" s="235" t="s">
        <v>1763</v>
      </c>
      <c r="G186" s="236"/>
      <c r="H186" s="236"/>
      <c r="I186" s="236"/>
      <c r="J186" s="158"/>
      <c r="K186" s="160">
        <v>16.2</v>
      </c>
      <c r="L186" s="158"/>
      <c r="M186" s="158"/>
      <c r="N186" s="158"/>
      <c r="O186" s="158"/>
      <c r="P186" s="158"/>
      <c r="Q186" s="158"/>
      <c r="R186" s="161"/>
      <c r="T186" s="162"/>
      <c r="U186" s="158"/>
      <c r="V186" s="158"/>
      <c r="W186" s="158"/>
      <c r="X186" s="158"/>
      <c r="Y186" s="158"/>
      <c r="Z186" s="158"/>
      <c r="AA186" s="163"/>
      <c r="AT186" s="164" t="s">
        <v>193</v>
      </c>
      <c r="AU186" s="164" t="s">
        <v>83</v>
      </c>
      <c r="AV186" s="10" t="s">
        <v>83</v>
      </c>
      <c r="AW186" s="10" t="s">
        <v>32</v>
      </c>
      <c r="AX186" s="10" t="s">
        <v>74</v>
      </c>
      <c r="AY186" s="164" t="s">
        <v>180</v>
      </c>
    </row>
    <row r="187" spans="2:65" s="11" customFormat="1" ht="16.5" customHeight="1">
      <c r="B187" s="165"/>
      <c r="C187" s="166"/>
      <c r="D187" s="166"/>
      <c r="E187" s="167" t="s">
        <v>5</v>
      </c>
      <c r="F187" s="237" t="s">
        <v>214</v>
      </c>
      <c r="G187" s="238"/>
      <c r="H187" s="238"/>
      <c r="I187" s="238"/>
      <c r="J187" s="166"/>
      <c r="K187" s="168">
        <v>34.65</v>
      </c>
      <c r="L187" s="166"/>
      <c r="M187" s="166"/>
      <c r="N187" s="166"/>
      <c r="O187" s="166"/>
      <c r="P187" s="166"/>
      <c r="Q187" s="166"/>
      <c r="R187" s="169"/>
      <c r="T187" s="170"/>
      <c r="U187" s="166"/>
      <c r="V187" s="166"/>
      <c r="W187" s="166"/>
      <c r="X187" s="166"/>
      <c r="Y187" s="166"/>
      <c r="Z187" s="166"/>
      <c r="AA187" s="171"/>
      <c r="AT187" s="172" t="s">
        <v>193</v>
      </c>
      <c r="AU187" s="172" t="s">
        <v>83</v>
      </c>
      <c r="AV187" s="11" t="s">
        <v>89</v>
      </c>
      <c r="AW187" s="11" t="s">
        <v>32</v>
      </c>
      <c r="AX187" s="11" t="s">
        <v>80</v>
      </c>
      <c r="AY187" s="172" t="s">
        <v>180</v>
      </c>
    </row>
    <row r="188" spans="2:65" s="1" customFormat="1" ht="38.25" customHeight="1">
      <c r="B188" s="123"/>
      <c r="C188" s="149" t="s">
        <v>381</v>
      </c>
      <c r="D188" s="149" t="s">
        <v>181</v>
      </c>
      <c r="E188" s="150" t="s">
        <v>1764</v>
      </c>
      <c r="F188" s="239" t="s">
        <v>1765</v>
      </c>
      <c r="G188" s="239"/>
      <c r="H188" s="239"/>
      <c r="I188" s="239"/>
      <c r="J188" s="151" t="s">
        <v>184</v>
      </c>
      <c r="K188" s="152">
        <v>18.45</v>
      </c>
      <c r="L188" s="266">
        <v>0</v>
      </c>
      <c r="M188" s="266"/>
      <c r="N188" s="266">
        <f>ROUND(L188*K188,2)</f>
        <v>0</v>
      </c>
      <c r="O188" s="266"/>
      <c r="P188" s="266"/>
      <c r="Q188" s="266"/>
      <c r="R188" s="125"/>
      <c r="T188" s="153" t="s">
        <v>5</v>
      </c>
      <c r="U188" s="44" t="s">
        <v>39</v>
      </c>
      <c r="V188" s="154">
        <v>0</v>
      </c>
      <c r="W188" s="154">
        <f>V188*K188</f>
        <v>0</v>
      </c>
      <c r="X188" s="154">
        <v>0</v>
      </c>
      <c r="Y188" s="154">
        <f>X188*K188</f>
        <v>0</v>
      </c>
      <c r="Z188" s="154">
        <v>0</v>
      </c>
      <c r="AA188" s="155">
        <f>Z188*K188</f>
        <v>0</v>
      </c>
      <c r="AR188" s="22" t="s">
        <v>89</v>
      </c>
      <c r="AT188" s="22" t="s">
        <v>181</v>
      </c>
      <c r="AU188" s="22" t="s">
        <v>83</v>
      </c>
      <c r="AY188" s="22" t="s">
        <v>180</v>
      </c>
      <c r="BE188" s="156">
        <f>IF(U188="základní",N188,0)</f>
        <v>0</v>
      </c>
      <c r="BF188" s="156">
        <f>IF(U188="snížená",N188,0)</f>
        <v>0</v>
      </c>
      <c r="BG188" s="156">
        <f>IF(U188="zákl. přenesená",N188,0)</f>
        <v>0</v>
      </c>
      <c r="BH188" s="156">
        <f>IF(U188="sníž. přenesená",N188,0)</f>
        <v>0</v>
      </c>
      <c r="BI188" s="156">
        <f>IF(U188="nulová",N188,0)</f>
        <v>0</v>
      </c>
      <c r="BJ188" s="22" t="s">
        <v>80</v>
      </c>
      <c r="BK188" s="156">
        <f>ROUND(L188*K188,2)</f>
        <v>0</v>
      </c>
      <c r="BL188" s="22" t="s">
        <v>89</v>
      </c>
      <c r="BM188" s="22" t="s">
        <v>1766</v>
      </c>
    </row>
    <row r="189" spans="2:65" s="1" customFormat="1" ht="25.5" customHeight="1">
      <c r="B189" s="123"/>
      <c r="C189" s="149" t="s">
        <v>385</v>
      </c>
      <c r="D189" s="149" t="s">
        <v>181</v>
      </c>
      <c r="E189" s="150" t="s">
        <v>1767</v>
      </c>
      <c r="F189" s="239" t="s">
        <v>1768</v>
      </c>
      <c r="G189" s="239"/>
      <c r="H189" s="239"/>
      <c r="I189" s="239"/>
      <c r="J189" s="151" t="s">
        <v>317</v>
      </c>
      <c r="K189" s="152">
        <v>60</v>
      </c>
      <c r="L189" s="266">
        <v>0</v>
      </c>
      <c r="M189" s="266"/>
      <c r="N189" s="266">
        <f>ROUND(L189*K189,2)</f>
        <v>0</v>
      </c>
      <c r="O189" s="266"/>
      <c r="P189" s="266"/>
      <c r="Q189" s="266"/>
      <c r="R189" s="125"/>
      <c r="T189" s="153" t="s">
        <v>5</v>
      </c>
      <c r="U189" s="44" t="s">
        <v>39</v>
      </c>
      <c r="V189" s="154">
        <v>0</v>
      </c>
      <c r="W189" s="154">
        <f>V189*K189</f>
        <v>0</v>
      </c>
      <c r="X189" s="154">
        <v>0</v>
      </c>
      <c r="Y189" s="154">
        <f>X189*K189</f>
        <v>0</v>
      </c>
      <c r="Z189" s="154">
        <v>0</v>
      </c>
      <c r="AA189" s="155">
        <f>Z189*K189</f>
        <v>0</v>
      </c>
      <c r="AR189" s="22" t="s">
        <v>89</v>
      </c>
      <c r="AT189" s="22" t="s">
        <v>181</v>
      </c>
      <c r="AU189" s="22" t="s">
        <v>83</v>
      </c>
      <c r="AY189" s="22" t="s">
        <v>180</v>
      </c>
      <c r="BE189" s="156">
        <f>IF(U189="základní",N189,0)</f>
        <v>0</v>
      </c>
      <c r="BF189" s="156">
        <f>IF(U189="snížená",N189,0)</f>
        <v>0</v>
      </c>
      <c r="BG189" s="156">
        <f>IF(U189="zákl. přenesená",N189,0)</f>
        <v>0</v>
      </c>
      <c r="BH189" s="156">
        <f>IF(U189="sníž. přenesená",N189,0)</f>
        <v>0</v>
      </c>
      <c r="BI189" s="156">
        <f>IF(U189="nulová",N189,0)</f>
        <v>0</v>
      </c>
      <c r="BJ189" s="22" t="s">
        <v>80</v>
      </c>
      <c r="BK189" s="156">
        <f>ROUND(L189*K189,2)</f>
        <v>0</v>
      </c>
      <c r="BL189" s="22" t="s">
        <v>89</v>
      </c>
      <c r="BM189" s="22" t="s">
        <v>1769</v>
      </c>
    </row>
    <row r="190" spans="2:65" s="9" customFormat="1" ht="29.85" customHeight="1">
      <c r="B190" s="138"/>
      <c r="C190" s="139"/>
      <c r="D190" s="148" t="s">
        <v>1648</v>
      </c>
      <c r="E190" s="148"/>
      <c r="F190" s="148"/>
      <c r="G190" s="148"/>
      <c r="H190" s="148"/>
      <c r="I190" s="148"/>
      <c r="J190" s="148"/>
      <c r="K190" s="148"/>
      <c r="L190" s="148"/>
      <c r="M190" s="148"/>
      <c r="N190" s="269">
        <f>BK190</f>
        <v>0</v>
      </c>
      <c r="O190" s="270"/>
      <c r="P190" s="270"/>
      <c r="Q190" s="270"/>
      <c r="R190" s="141"/>
      <c r="T190" s="142"/>
      <c r="U190" s="139"/>
      <c r="V190" s="139"/>
      <c r="W190" s="143">
        <f>SUM(W191:W194)</f>
        <v>0</v>
      </c>
      <c r="X190" s="139"/>
      <c r="Y190" s="143">
        <f>SUM(Y191:Y194)</f>
        <v>0</v>
      </c>
      <c r="Z190" s="139"/>
      <c r="AA190" s="144">
        <f>SUM(AA191:AA194)</f>
        <v>0</v>
      </c>
      <c r="AR190" s="145" t="s">
        <v>80</v>
      </c>
      <c r="AT190" s="146" t="s">
        <v>73</v>
      </c>
      <c r="AU190" s="146" t="s">
        <v>80</v>
      </c>
      <c r="AY190" s="145" t="s">
        <v>180</v>
      </c>
      <c r="BK190" s="147">
        <f>SUM(BK191:BK194)</f>
        <v>0</v>
      </c>
    </row>
    <row r="191" spans="2:65" s="1" customFormat="1" ht="38.25" customHeight="1">
      <c r="B191" s="123"/>
      <c r="C191" s="149" t="s">
        <v>398</v>
      </c>
      <c r="D191" s="149" t="s">
        <v>181</v>
      </c>
      <c r="E191" s="150" t="s">
        <v>810</v>
      </c>
      <c r="F191" s="239" t="s">
        <v>811</v>
      </c>
      <c r="G191" s="239"/>
      <c r="H191" s="239"/>
      <c r="I191" s="239"/>
      <c r="J191" s="151" t="s">
        <v>200</v>
      </c>
      <c r="K191" s="152">
        <v>76.765000000000001</v>
      </c>
      <c r="L191" s="266">
        <v>0</v>
      </c>
      <c r="M191" s="266"/>
      <c r="N191" s="266">
        <f>ROUND(L191*K191,2)</f>
        <v>0</v>
      </c>
      <c r="O191" s="266"/>
      <c r="P191" s="266"/>
      <c r="Q191" s="266"/>
      <c r="R191" s="125"/>
      <c r="T191" s="153" t="s">
        <v>5</v>
      </c>
      <c r="U191" s="44" t="s">
        <v>39</v>
      </c>
      <c r="V191" s="154">
        <v>0</v>
      </c>
      <c r="W191" s="154">
        <f>V191*K191</f>
        <v>0</v>
      </c>
      <c r="X191" s="154">
        <v>0</v>
      </c>
      <c r="Y191" s="154">
        <f>X191*K191</f>
        <v>0</v>
      </c>
      <c r="Z191" s="154">
        <v>0</v>
      </c>
      <c r="AA191" s="155">
        <f>Z191*K191</f>
        <v>0</v>
      </c>
      <c r="AR191" s="22" t="s">
        <v>89</v>
      </c>
      <c r="AT191" s="22" t="s">
        <v>181</v>
      </c>
      <c r="AU191" s="22" t="s">
        <v>83</v>
      </c>
      <c r="AY191" s="22" t="s">
        <v>180</v>
      </c>
      <c r="BE191" s="156">
        <f>IF(U191="základní",N191,0)</f>
        <v>0</v>
      </c>
      <c r="BF191" s="156">
        <f>IF(U191="snížená",N191,0)</f>
        <v>0</v>
      </c>
      <c r="BG191" s="156">
        <f>IF(U191="zákl. přenesená",N191,0)</f>
        <v>0</v>
      </c>
      <c r="BH191" s="156">
        <f>IF(U191="sníž. přenesená",N191,0)</f>
        <v>0</v>
      </c>
      <c r="BI191" s="156">
        <f>IF(U191="nulová",N191,0)</f>
        <v>0</v>
      </c>
      <c r="BJ191" s="22" t="s">
        <v>80</v>
      </c>
      <c r="BK191" s="156">
        <f>ROUND(L191*K191,2)</f>
        <v>0</v>
      </c>
      <c r="BL191" s="22" t="s">
        <v>89</v>
      </c>
      <c r="BM191" s="22" t="s">
        <v>1770</v>
      </c>
    </row>
    <row r="192" spans="2:65" s="1" customFormat="1" ht="25.5" customHeight="1">
      <c r="B192" s="123"/>
      <c r="C192" s="149" t="s">
        <v>407</v>
      </c>
      <c r="D192" s="149" t="s">
        <v>181</v>
      </c>
      <c r="E192" s="150" t="s">
        <v>814</v>
      </c>
      <c r="F192" s="239" t="s">
        <v>815</v>
      </c>
      <c r="G192" s="239"/>
      <c r="H192" s="239"/>
      <c r="I192" s="239"/>
      <c r="J192" s="151" t="s">
        <v>200</v>
      </c>
      <c r="K192" s="152">
        <v>1074.71</v>
      </c>
      <c r="L192" s="266">
        <v>0</v>
      </c>
      <c r="M192" s="266"/>
      <c r="N192" s="266">
        <f>ROUND(L192*K192,2)</f>
        <v>0</v>
      </c>
      <c r="O192" s="266"/>
      <c r="P192" s="266"/>
      <c r="Q192" s="266"/>
      <c r="R192" s="125"/>
      <c r="T192" s="153" t="s">
        <v>5</v>
      </c>
      <c r="U192" s="44" t="s">
        <v>39</v>
      </c>
      <c r="V192" s="154">
        <v>0</v>
      </c>
      <c r="W192" s="154">
        <f>V192*K192</f>
        <v>0</v>
      </c>
      <c r="X192" s="154">
        <v>0</v>
      </c>
      <c r="Y192" s="154">
        <f>X192*K192</f>
        <v>0</v>
      </c>
      <c r="Z192" s="154">
        <v>0</v>
      </c>
      <c r="AA192" s="155">
        <f>Z192*K192</f>
        <v>0</v>
      </c>
      <c r="AR192" s="22" t="s">
        <v>89</v>
      </c>
      <c r="AT192" s="22" t="s">
        <v>181</v>
      </c>
      <c r="AU192" s="22" t="s">
        <v>83</v>
      </c>
      <c r="AY192" s="22" t="s">
        <v>180</v>
      </c>
      <c r="BE192" s="156">
        <f>IF(U192="základní",N192,0)</f>
        <v>0</v>
      </c>
      <c r="BF192" s="156">
        <f>IF(U192="snížená",N192,0)</f>
        <v>0</v>
      </c>
      <c r="BG192" s="156">
        <f>IF(U192="zákl. přenesená",N192,0)</f>
        <v>0</v>
      </c>
      <c r="BH192" s="156">
        <f>IF(U192="sníž. přenesená",N192,0)</f>
        <v>0</v>
      </c>
      <c r="BI192" s="156">
        <f>IF(U192="nulová",N192,0)</f>
        <v>0</v>
      </c>
      <c r="BJ192" s="22" t="s">
        <v>80</v>
      </c>
      <c r="BK192" s="156">
        <f>ROUND(L192*K192,2)</f>
        <v>0</v>
      </c>
      <c r="BL192" s="22" t="s">
        <v>89</v>
      </c>
      <c r="BM192" s="22" t="s">
        <v>1771</v>
      </c>
    </row>
    <row r="193" spans="2:65" s="10" customFormat="1" ht="16.5" customHeight="1">
      <c r="B193" s="157"/>
      <c r="C193" s="158"/>
      <c r="D193" s="158"/>
      <c r="E193" s="159" t="s">
        <v>5</v>
      </c>
      <c r="F193" s="240" t="s">
        <v>1772</v>
      </c>
      <c r="G193" s="241"/>
      <c r="H193" s="241"/>
      <c r="I193" s="241"/>
      <c r="J193" s="158"/>
      <c r="K193" s="160">
        <v>1074.71</v>
      </c>
      <c r="L193" s="158"/>
      <c r="M193" s="158"/>
      <c r="N193" s="158"/>
      <c r="O193" s="158"/>
      <c r="P193" s="158"/>
      <c r="Q193" s="158"/>
      <c r="R193" s="161"/>
      <c r="T193" s="162"/>
      <c r="U193" s="158"/>
      <c r="V193" s="158"/>
      <c r="W193" s="158"/>
      <c r="X193" s="158"/>
      <c r="Y193" s="158"/>
      <c r="Z193" s="158"/>
      <c r="AA193" s="163"/>
      <c r="AT193" s="164" t="s">
        <v>193</v>
      </c>
      <c r="AU193" s="164" t="s">
        <v>83</v>
      </c>
      <c r="AV193" s="10" t="s">
        <v>83</v>
      </c>
      <c r="AW193" s="10" t="s">
        <v>32</v>
      </c>
      <c r="AX193" s="10" t="s">
        <v>80</v>
      </c>
      <c r="AY193" s="164" t="s">
        <v>180</v>
      </c>
    </row>
    <row r="194" spans="2:65" s="1" customFormat="1" ht="38.25" customHeight="1">
      <c r="B194" s="123"/>
      <c r="C194" s="149" t="s">
        <v>411</v>
      </c>
      <c r="D194" s="149" t="s">
        <v>181</v>
      </c>
      <c r="E194" s="150" t="s">
        <v>1773</v>
      </c>
      <c r="F194" s="239" t="s">
        <v>1774</v>
      </c>
      <c r="G194" s="239"/>
      <c r="H194" s="239"/>
      <c r="I194" s="239"/>
      <c r="J194" s="151" t="s">
        <v>200</v>
      </c>
      <c r="K194" s="152">
        <v>76.765000000000001</v>
      </c>
      <c r="L194" s="266">
        <v>0</v>
      </c>
      <c r="M194" s="266"/>
      <c r="N194" s="266">
        <f>ROUND(L194*K194,2)</f>
        <v>0</v>
      </c>
      <c r="O194" s="266"/>
      <c r="P194" s="266"/>
      <c r="Q194" s="266"/>
      <c r="R194" s="125"/>
      <c r="T194" s="153" t="s">
        <v>5</v>
      </c>
      <c r="U194" s="44" t="s">
        <v>39</v>
      </c>
      <c r="V194" s="154">
        <v>0</v>
      </c>
      <c r="W194" s="154">
        <f>V194*K194</f>
        <v>0</v>
      </c>
      <c r="X194" s="154">
        <v>0</v>
      </c>
      <c r="Y194" s="154">
        <f>X194*K194</f>
        <v>0</v>
      </c>
      <c r="Z194" s="154">
        <v>0</v>
      </c>
      <c r="AA194" s="155">
        <f>Z194*K194</f>
        <v>0</v>
      </c>
      <c r="AR194" s="22" t="s">
        <v>89</v>
      </c>
      <c r="AT194" s="22" t="s">
        <v>181</v>
      </c>
      <c r="AU194" s="22" t="s">
        <v>83</v>
      </c>
      <c r="AY194" s="22" t="s">
        <v>180</v>
      </c>
      <c r="BE194" s="156">
        <f>IF(U194="základní",N194,0)</f>
        <v>0</v>
      </c>
      <c r="BF194" s="156">
        <f>IF(U194="snížená",N194,0)</f>
        <v>0</v>
      </c>
      <c r="BG194" s="156">
        <f>IF(U194="zákl. přenesená",N194,0)</f>
        <v>0</v>
      </c>
      <c r="BH194" s="156">
        <f>IF(U194="sníž. přenesená",N194,0)</f>
        <v>0</v>
      </c>
      <c r="BI194" s="156">
        <f>IF(U194="nulová",N194,0)</f>
        <v>0</v>
      </c>
      <c r="BJ194" s="22" t="s">
        <v>80</v>
      </c>
      <c r="BK194" s="156">
        <f>ROUND(L194*K194,2)</f>
        <v>0</v>
      </c>
      <c r="BL194" s="22" t="s">
        <v>89</v>
      </c>
      <c r="BM194" s="22" t="s">
        <v>1775</v>
      </c>
    </row>
    <row r="195" spans="2:65" s="9" customFormat="1" ht="29.85" customHeight="1">
      <c r="B195" s="138"/>
      <c r="C195" s="139"/>
      <c r="D195" s="148" t="s">
        <v>1649</v>
      </c>
      <c r="E195" s="148"/>
      <c r="F195" s="148"/>
      <c r="G195" s="148"/>
      <c r="H195" s="148"/>
      <c r="I195" s="148"/>
      <c r="J195" s="148"/>
      <c r="K195" s="148"/>
      <c r="L195" s="148"/>
      <c r="M195" s="148"/>
      <c r="N195" s="269">
        <f>BK195</f>
        <v>0</v>
      </c>
      <c r="O195" s="270"/>
      <c r="P195" s="270"/>
      <c r="Q195" s="270"/>
      <c r="R195" s="141"/>
      <c r="T195" s="142"/>
      <c r="U195" s="139"/>
      <c r="V195" s="139"/>
      <c r="W195" s="143">
        <f>W196</f>
        <v>0</v>
      </c>
      <c r="X195" s="139"/>
      <c r="Y195" s="143">
        <f>Y196</f>
        <v>0</v>
      </c>
      <c r="Z195" s="139"/>
      <c r="AA195" s="144">
        <f>AA196</f>
        <v>0</v>
      </c>
      <c r="AR195" s="145" t="s">
        <v>80</v>
      </c>
      <c r="AT195" s="146" t="s">
        <v>73</v>
      </c>
      <c r="AU195" s="146" t="s">
        <v>80</v>
      </c>
      <c r="AY195" s="145" t="s">
        <v>180</v>
      </c>
      <c r="BK195" s="147">
        <f>BK196</f>
        <v>0</v>
      </c>
    </row>
    <row r="196" spans="2:65" s="1" customFormat="1" ht="38.25" customHeight="1">
      <c r="B196" s="123"/>
      <c r="C196" s="149" t="s">
        <v>416</v>
      </c>
      <c r="D196" s="149" t="s">
        <v>181</v>
      </c>
      <c r="E196" s="150" t="s">
        <v>1776</v>
      </c>
      <c r="F196" s="239" t="s">
        <v>1777</v>
      </c>
      <c r="G196" s="239"/>
      <c r="H196" s="239"/>
      <c r="I196" s="239"/>
      <c r="J196" s="151" t="s">
        <v>200</v>
      </c>
      <c r="K196" s="152">
        <v>435.58699999999999</v>
      </c>
      <c r="L196" s="266">
        <v>0</v>
      </c>
      <c r="M196" s="266"/>
      <c r="N196" s="266">
        <f>ROUND(L196*K196,2)</f>
        <v>0</v>
      </c>
      <c r="O196" s="266"/>
      <c r="P196" s="266"/>
      <c r="Q196" s="266"/>
      <c r="R196" s="125"/>
      <c r="T196" s="153" t="s">
        <v>5</v>
      </c>
      <c r="U196" s="194" t="s">
        <v>39</v>
      </c>
      <c r="V196" s="195">
        <v>0</v>
      </c>
      <c r="W196" s="195">
        <f>V196*K196</f>
        <v>0</v>
      </c>
      <c r="X196" s="195">
        <v>0</v>
      </c>
      <c r="Y196" s="195">
        <f>X196*K196</f>
        <v>0</v>
      </c>
      <c r="Z196" s="195">
        <v>0</v>
      </c>
      <c r="AA196" s="196">
        <f>Z196*K196</f>
        <v>0</v>
      </c>
      <c r="AR196" s="22" t="s">
        <v>89</v>
      </c>
      <c r="AT196" s="22" t="s">
        <v>181</v>
      </c>
      <c r="AU196" s="22" t="s">
        <v>83</v>
      </c>
      <c r="AY196" s="22" t="s">
        <v>180</v>
      </c>
      <c r="BE196" s="156">
        <f>IF(U196="základní",N196,0)</f>
        <v>0</v>
      </c>
      <c r="BF196" s="156">
        <f>IF(U196="snížená",N196,0)</f>
        <v>0</v>
      </c>
      <c r="BG196" s="156">
        <f>IF(U196="zákl. přenesená",N196,0)</f>
        <v>0</v>
      </c>
      <c r="BH196" s="156">
        <f>IF(U196="sníž. přenesená",N196,0)</f>
        <v>0</v>
      </c>
      <c r="BI196" s="156">
        <f>IF(U196="nulová",N196,0)</f>
        <v>0</v>
      </c>
      <c r="BJ196" s="22" t="s">
        <v>80</v>
      </c>
      <c r="BK196" s="156">
        <f>ROUND(L196*K196,2)</f>
        <v>0</v>
      </c>
      <c r="BL196" s="22" t="s">
        <v>89</v>
      </c>
      <c r="BM196" s="22" t="s">
        <v>1778</v>
      </c>
    </row>
    <row r="197" spans="2:65" s="1" customFormat="1" ht="6.95" customHeight="1"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1"/>
    </row>
  </sheetData>
  <mergeCells count="217">
    <mergeCell ref="F157:I157"/>
    <mergeCell ref="F158:I158"/>
    <mergeCell ref="L158:M158"/>
    <mergeCell ref="N158:Q158"/>
    <mergeCell ref="L159:M159"/>
    <mergeCell ref="N159:Q159"/>
    <mergeCell ref="L160:M160"/>
    <mergeCell ref="N160:Q160"/>
    <mergeCell ref="L161:M161"/>
    <mergeCell ref="N161:Q161"/>
    <mergeCell ref="L152:M152"/>
    <mergeCell ref="N152:Q152"/>
    <mergeCell ref="L153:M153"/>
    <mergeCell ref="N153:Q153"/>
    <mergeCell ref="F152:I152"/>
    <mergeCell ref="F154:I154"/>
    <mergeCell ref="F153:I153"/>
    <mergeCell ref="F156:I156"/>
    <mergeCell ref="L156:M156"/>
    <mergeCell ref="N156:Q156"/>
    <mergeCell ref="N155:Q155"/>
    <mergeCell ref="F148:I148"/>
    <mergeCell ref="F146:I146"/>
    <mergeCell ref="L148:M148"/>
    <mergeCell ref="N148:Q148"/>
    <mergeCell ref="N147:Q147"/>
    <mergeCell ref="F149:I149"/>
    <mergeCell ref="F151:I151"/>
    <mergeCell ref="F150:I150"/>
    <mergeCell ref="L150:M150"/>
    <mergeCell ref="N150:Q150"/>
    <mergeCell ref="F139:I139"/>
    <mergeCell ref="F140:I140"/>
    <mergeCell ref="F141:I141"/>
    <mergeCell ref="F142:I142"/>
    <mergeCell ref="F143:I143"/>
    <mergeCell ref="L143:M143"/>
    <mergeCell ref="N143:Q143"/>
    <mergeCell ref="F144:I144"/>
    <mergeCell ref="L145:M145"/>
    <mergeCell ref="N145:Q145"/>
    <mergeCell ref="F145:I145"/>
    <mergeCell ref="F134:I134"/>
    <mergeCell ref="F135:I135"/>
    <mergeCell ref="L135:M135"/>
    <mergeCell ref="N135:Q135"/>
    <mergeCell ref="L136:M136"/>
    <mergeCell ref="N136:Q136"/>
    <mergeCell ref="L138:M138"/>
    <mergeCell ref="N138:Q138"/>
    <mergeCell ref="F136:I136"/>
    <mergeCell ref="F138:I138"/>
    <mergeCell ref="F137:I137"/>
    <mergeCell ref="F129:I129"/>
    <mergeCell ref="F130:I130"/>
    <mergeCell ref="F132:I132"/>
    <mergeCell ref="F131:I131"/>
    <mergeCell ref="L132:M132"/>
    <mergeCell ref="N132:Q132"/>
    <mergeCell ref="L133:M133"/>
    <mergeCell ref="N133:Q133"/>
    <mergeCell ref="F133:I133"/>
    <mergeCell ref="F122:I122"/>
    <mergeCell ref="L122:M122"/>
    <mergeCell ref="N122:Q122"/>
    <mergeCell ref="F123:I123"/>
    <mergeCell ref="F124:I124"/>
    <mergeCell ref="F125:I125"/>
    <mergeCell ref="F126:I126"/>
    <mergeCell ref="F127:I127"/>
    <mergeCell ref="F128:I128"/>
    <mergeCell ref="F117:I117"/>
    <mergeCell ref="L117:M117"/>
    <mergeCell ref="N117:Q117"/>
    <mergeCell ref="N118:Q118"/>
    <mergeCell ref="N119:Q119"/>
    <mergeCell ref="N120:Q120"/>
    <mergeCell ref="F121:I121"/>
    <mergeCell ref="L121:M121"/>
    <mergeCell ref="N121:Q121"/>
    <mergeCell ref="D99:H99"/>
    <mergeCell ref="N99:Q99"/>
    <mergeCell ref="L101:Q101"/>
    <mergeCell ref="C107:Q107"/>
    <mergeCell ref="F109:P109"/>
    <mergeCell ref="F110:P110"/>
    <mergeCell ref="M112:P112"/>
    <mergeCell ref="M114:Q114"/>
    <mergeCell ref="M115:Q115"/>
    <mergeCell ref="N89:Q89"/>
    <mergeCell ref="N90:Q90"/>
    <mergeCell ref="N91:Q91"/>
    <mergeCell ref="N92:Q92"/>
    <mergeCell ref="N93:Q93"/>
    <mergeCell ref="N96:Q96"/>
    <mergeCell ref="N94:Q94"/>
    <mergeCell ref="N95:Q95"/>
    <mergeCell ref="N98:Q9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N183:Q183"/>
    <mergeCell ref="N184:Q184"/>
    <mergeCell ref="N174:Q174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L38:P38"/>
    <mergeCell ref="F172:I172"/>
    <mergeCell ref="F173:I173"/>
    <mergeCell ref="L175:M175"/>
    <mergeCell ref="N175:Q175"/>
    <mergeCell ref="N177:Q177"/>
    <mergeCell ref="N178:Q178"/>
    <mergeCell ref="N179:Q179"/>
    <mergeCell ref="N180:Q180"/>
    <mergeCell ref="N181:Q181"/>
    <mergeCell ref="L188:M188"/>
    <mergeCell ref="L189:M189"/>
    <mergeCell ref="L191:M191"/>
    <mergeCell ref="L192:M192"/>
    <mergeCell ref="L194:M194"/>
    <mergeCell ref="F178:I178"/>
    <mergeCell ref="F184:I184"/>
    <mergeCell ref="F180:I180"/>
    <mergeCell ref="F179:I179"/>
    <mergeCell ref="F181:I181"/>
    <mergeCell ref="F182:I182"/>
    <mergeCell ref="F183:I183"/>
    <mergeCell ref="F185:I185"/>
    <mergeCell ref="F186:I186"/>
    <mergeCell ref="F187:I187"/>
    <mergeCell ref="F188:I188"/>
    <mergeCell ref="F189:I189"/>
    <mergeCell ref="F191:I191"/>
    <mergeCell ref="F192:I192"/>
    <mergeCell ref="F193:I193"/>
    <mergeCell ref="F169:I169"/>
    <mergeCell ref="L170:M170"/>
    <mergeCell ref="N170:Q170"/>
    <mergeCell ref="F171:I171"/>
    <mergeCell ref="L172:M172"/>
    <mergeCell ref="N172:Q172"/>
    <mergeCell ref="L173:M173"/>
    <mergeCell ref="N173:Q173"/>
    <mergeCell ref="N194:Q194"/>
    <mergeCell ref="N188:Q188"/>
    <mergeCell ref="N189:Q189"/>
    <mergeCell ref="N191:Q191"/>
    <mergeCell ref="N192:Q192"/>
    <mergeCell ref="N190:Q190"/>
    <mergeCell ref="F175:I175"/>
    <mergeCell ref="F177:I177"/>
    <mergeCell ref="F176:I176"/>
    <mergeCell ref="L177:M177"/>
    <mergeCell ref="L178:M178"/>
    <mergeCell ref="L179:M179"/>
    <mergeCell ref="L180:M180"/>
    <mergeCell ref="L181:M181"/>
    <mergeCell ref="L183:M183"/>
    <mergeCell ref="L184:M184"/>
    <mergeCell ref="F196:I196"/>
    <mergeCell ref="F194:I194"/>
    <mergeCell ref="L196:M196"/>
    <mergeCell ref="N196:Q196"/>
    <mergeCell ref="N195:Q195"/>
    <mergeCell ref="F159:I159"/>
    <mergeCell ref="F161:I161"/>
    <mergeCell ref="F160:I160"/>
    <mergeCell ref="F162:I162"/>
    <mergeCell ref="F164:I164"/>
    <mergeCell ref="L164:M164"/>
    <mergeCell ref="N164:Q164"/>
    <mergeCell ref="L166:M166"/>
    <mergeCell ref="N166:Q166"/>
    <mergeCell ref="L167:M167"/>
    <mergeCell ref="N167:Q167"/>
    <mergeCell ref="L168:M168"/>
    <mergeCell ref="N168:Q168"/>
    <mergeCell ref="N163:Q163"/>
    <mergeCell ref="F165:I165"/>
    <mergeCell ref="F166:I166"/>
    <mergeCell ref="F167:I167"/>
    <mergeCell ref="F168:I168"/>
    <mergeCell ref="F170:I170"/>
  </mergeCells>
  <hyperlinks>
    <hyperlink ref="F1:G1" location="C2" display="1) Krycí list rozpočtu"/>
    <hyperlink ref="H1:K1" location="C86" display="2) Rekapitulace rozpočtu"/>
    <hyperlink ref="L1" location="C117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88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1779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N97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ROUND((SUM(BE97:BE99)+SUM(BE117:BE166)), 2)</f>
        <v>0</v>
      </c>
      <c r="I32" s="249"/>
      <c r="J32" s="249"/>
      <c r="K32" s="36"/>
      <c r="L32" s="36"/>
      <c r="M32" s="253">
        <f>ROUND(ROUND((SUM(BE97:BE99)+SUM(BE117:BE166)),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ROUND((SUM(BF97:BF99)+SUM(BF117:BF166)), 2)</f>
        <v>0</v>
      </c>
      <c r="I33" s="249"/>
      <c r="J33" s="249"/>
      <c r="K33" s="36"/>
      <c r="L33" s="36"/>
      <c r="M33" s="253">
        <f>ROUND(ROUND((SUM(BF97:BF99)+SUM(BF117:BF166)),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ROUND((SUM(BG97:BG99)+SUM(BG117:BG166)),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ROUND((SUM(BH97:BH99)+SUM(BH117:BH166)),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ROUND((SUM(BI97:BI99)+SUM(BI117:BI166)),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3 - SO 01 Oplocení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N117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1642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N118</f>
        <v>0</v>
      </c>
      <c r="O89" s="260"/>
      <c r="P89" s="260"/>
      <c r="Q89" s="260"/>
      <c r="R89" s="116"/>
    </row>
    <row r="90" spans="2:47" s="7" customFormat="1" ht="19.899999999999999" customHeight="1">
      <c r="B90" s="117"/>
      <c r="C90" s="118"/>
      <c r="D90" s="119" t="s">
        <v>1643</v>
      </c>
      <c r="E90" s="118"/>
      <c r="F90" s="118"/>
      <c r="G90" s="118"/>
      <c r="H90" s="118"/>
      <c r="I90" s="118"/>
      <c r="J90" s="118"/>
      <c r="K90" s="118"/>
      <c r="L90" s="118"/>
      <c r="M90" s="118"/>
      <c r="N90" s="261">
        <f>N119</f>
        <v>0</v>
      </c>
      <c r="O90" s="262"/>
      <c r="P90" s="262"/>
      <c r="Q90" s="262"/>
      <c r="R90" s="120"/>
    </row>
    <row r="91" spans="2:47" s="7" customFormat="1" ht="19.899999999999999" customHeight="1">
      <c r="B91" s="117"/>
      <c r="C91" s="118"/>
      <c r="D91" s="119" t="s">
        <v>1644</v>
      </c>
      <c r="E91" s="118"/>
      <c r="F91" s="118"/>
      <c r="G91" s="118"/>
      <c r="H91" s="118"/>
      <c r="I91" s="118"/>
      <c r="J91" s="118"/>
      <c r="K91" s="118"/>
      <c r="L91" s="118"/>
      <c r="M91" s="118"/>
      <c r="N91" s="261">
        <f>N133</f>
        <v>0</v>
      </c>
      <c r="O91" s="262"/>
      <c r="P91" s="262"/>
      <c r="Q91" s="262"/>
      <c r="R91" s="120"/>
    </row>
    <row r="92" spans="2:47" s="7" customFormat="1" ht="19.899999999999999" customHeight="1">
      <c r="B92" s="117"/>
      <c r="C92" s="118"/>
      <c r="D92" s="119" t="s">
        <v>1780</v>
      </c>
      <c r="E92" s="118"/>
      <c r="F92" s="118"/>
      <c r="G92" s="118"/>
      <c r="H92" s="118"/>
      <c r="I92" s="118"/>
      <c r="J92" s="118"/>
      <c r="K92" s="118"/>
      <c r="L92" s="118"/>
      <c r="M92" s="118"/>
      <c r="N92" s="261">
        <f>N138</f>
        <v>0</v>
      </c>
      <c r="O92" s="262"/>
      <c r="P92" s="262"/>
      <c r="Q92" s="262"/>
      <c r="R92" s="120"/>
    </row>
    <row r="93" spans="2:47" s="7" customFormat="1" ht="19.899999999999999" customHeight="1">
      <c r="B93" s="117"/>
      <c r="C93" s="118"/>
      <c r="D93" s="119" t="s">
        <v>1645</v>
      </c>
      <c r="E93" s="118"/>
      <c r="F93" s="118"/>
      <c r="G93" s="118"/>
      <c r="H93" s="118"/>
      <c r="I93" s="118"/>
      <c r="J93" s="118"/>
      <c r="K93" s="118"/>
      <c r="L93" s="118"/>
      <c r="M93" s="118"/>
      <c r="N93" s="261">
        <f>N154</f>
        <v>0</v>
      </c>
      <c r="O93" s="262"/>
      <c r="P93" s="262"/>
      <c r="Q93" s="262"/>
      <c r="R93" s="120"/>
    </row>
    <row r="94" spans="2:47" s="7" customFormat="1" ht="19.899999999999999" customHeight="1">
      <c r="B94" s="117"/>
      <c r="C94" s="118"/>
      <c r="D94" s="119" t="s">
        <v>1647</v>
      </c>
      <c r="E94" s="118"/>
      <c r="F94" s="118"/>
      <c r="G94" s="118"/>
      <c r="H94" s="118"/>
      <c r="I94" s="118"/>
      <c r="J94" s="118"/>
      <c r="K94" s="118"/>
      <c r="L94" s="118"/>
      <c r="M94" s="118"/>
      <c r="N94" s="261">
        <f>N156</f>
        <v>0</v>
      </c>
      <c r="O94" s="262"/>
      <c r="P94" s="262"/>
      <c r="Q94" s="262"/>
      <c r="R94" s="120"/>
    </row>
    <row r="95" spans="2:47" s="7" customFormat="1" ht="19.899999999999999" customHeight="1">
      <c r="B95" s="117"/>
      <c r="C95" s="118"/>
      <c r="D95" s="119" t="s">
        <v>1648</v>
      </c>
      <c r="E95" s="118"/>
      <c r="F95" s="118"/>
      <c r="G95" s="118"/>
      <c r="H95" s="118"/>
      <c r="I95" s="118"/>
      <c r="J95" s="118"/>
      <c r="K95" s="118"/>
      <c r="L95" s="118"/>
      <c r="M95" s="118"/>
      <c r="N95" s="261">
        <f>N162</f>
        <v>0</v>
      </c>
      <c r="O95" s="262"/>
      <c r="P95" s="262"/>
      <c r="Q95" s="262"/>
      <c r="R95" s="120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65" s="1" customFormat="1" ht="29.25" customHeight="1">
      <c r="B97" s="35"/>
      <c r="C97" s="112" t="s">
        <v>164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58">
        <f>ROUND(N98,2)</f>
        <v>0</v>
      </c>
      <c r="O97" s="263"/>
      <c r="P97" s="263"/>
      <c r="Q97" s="263"/>
      <c r="R97" s="37"/>
      <c r="T97" s="121"/>
      <c r="U97" s="122" t="s">
        <v>38</v>
      </c>
    </row>
    <row r="98" spans="2:65" s="1" customFormat="1" ht="18" customHeight="1">
      <c r="B98" s="123"/>
      <c r="C98" s="124"/>
      <c r="D98" s="264" t="s">
        <v>165</v>
      </c>
      <c r="E98" s="264"/>
      <c r="F98" s="264"/>
      <c r="G98" s="264"/>
      <c r="H98" s="264"/>
      <c r="I98" s="124"/>
      <c r="J98" s="124"/>
      <c r="K98" s="124"/>
      <c r="L98" s="124"/>
      <c r="M98" s="124"/>
      <c r="N98" s="265">
        <v>0</v>
      </c>
      <c r="O98" s="265"/>
      <c r="P98" s="265"/>
      <c r="Q98" s="265"/>
      <c r="R98" s="125"/>
      <c r="S98" s="126"/>
      <c r="T98" s="127"/>
      <c r="U98" s="128" t="s">
        <v>39</v>
      </c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9" t="s">
        <v>116</v>
      </c>
      <c r="AZ98" s="126"/>
      <c r="BA98" s="126"/>
      <c r="BB98" s="126"/>
      <c r="BC98" s="126"/>
      <c r="BD98" s="126"/>
      <c r="BE98" s="130">
        <f>IF(U98="základní",N98,0)</f>
        <v>0</v>
      </c>
      <c r="BF98" s="130">
        <f>IF(U98="snížená",N98,0)</f>
        <v>0</v>
      </c>
      <c r="BG98" s="130">
        <f>IF(U98="zákl. přenesená",N98,0)</f>
        <v>0</v>
      </c>
      <c r="BH98" s="130">
        <f>IF(U98="sníž. přenesená",N98,0)</f>
        <v>0</v>
      </c>
      <c r="BI98" s="130">
        <f>IF(U98="nulová",N98,0)</f>
        <v>0</v>
      </c>
      <c r="BJ98" s="129" t="s">
        <v>80</v>
      </c>
      <c r="BK98" s="126"/>
      <c r="BL98" s="126"/>
      <c r="BM98" s="126"/>
    </row>
    <row r="99" spans="2:65" s="1" customFormat="1" ht="18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29.25" customHeight="1">
      <c r="B100" s="35"/>
      <c r="C100" s="103" t="s">
        <v>122</v>
      </c>
      <c r="D100" s="104"/>
      <c r="E100" s="104"/>
      <c r="F100" s="104"/>
      <c r="G100" s="104"/>
      <c r="H100" s="104"/>
      <c r="I100" s="104"/>
      <c r="J100" s="104"/>
      <c r="K100" s="104"/>
      <c r="L100" s="212">
        <f>ROUND(SUM(N88+N97),2)</f>
        <v>0</v>
      </c>
      <c r="M100" s="212"/>
      <c r="N100" s="212"/>
      <c r="O100" s="212"/>
      <c r="P100" s="212"/>
      <c r="Q100" s="212"/>
      <c r="R100" s="37"/>
    </row>
    <row r="101" spans="2:65" s="1" customFormat="1" ht="6.95" customHeight="1"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1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6" spans="2:65" s="1" customFormat="1" ht="36.950000000000003" customHeight="1">
      <c r="B106" s="35"/>
      <c r="C106" s="202" t="s">
        <v>166</v>
      </c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37"/>
    </row>
    <row r="107" spans="2:65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1" customFormat="1" ht="30" customHeight="1">
      <c r="B108" s="35"/>
      <c r="C108" s="32" t="s">
        <v>18</v>
      </c>
      <c r="D108" s="36"/>
      <c r="E108" s="36"/>
      <c r="F108" s="247" t="str">
        <f>F6</f>
        <v>Měnírna Výškovice - Rekonstrukce měnírny Výškovice</v>
      </c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36"/>
      <c r="R108" s="37"/>
    </row>
    <row r="109" spans="2:65" s="1" customFormat="1" ht="36.950000000000003" customHeight="1">
      <c r="B109" s="35"/>
      <c r="C109" s="69" t="s">
        <v>129</v>
      </c>
      <c r="D109" s="36"/>
      <c r="E109" s="36"/>
      <c r="F109" s="231" t="str">
        <f>F7</f>
        <v>3 - SO 01 Oplocení</v>
      </c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36"/>
      <c r="R109" s="37"/>
    </row>
    <row r="110" spans="2:65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5" s="1" customFormat="1" ht="18" customHeight="1">
      <c r="B111" s="35"/>
      <c r="C111" s="32" t="s">
        <v>22</v>
      </c>
      <c r="D111" s="36"/>
      <c r="E111" s="36"/>
      <c r="F111" s="30" t="str">
        <f>F9</f>
        <v>Výškovice</v>
      </c>
      <c r="G111" s="36"/>
      <c r="H111" s="36"/>
      <c r="I111" s="36"/>
      <c r="J111" s="36"/>
      <c r="K111" s="32" t="s">
        <v>24</v>
      </c>
      <c r="L111" s="36"/>
      <c r="M111" s="250" t="str">
        <f>IF(O9="","",O9)</f>
        <v>25. 10. 2018</v>
      </c>
      <c r="N111" s="250"/>
      <c r="O111" s="250"/>
      <c r="P111" s="250"/>
      <c r="Q111" s="36"/>
      <c r="R111" s="37"/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>
      <c r="B113" s="35"/>
      <c r="C113" s="32" t="s">
        <v>26</v>
      </c>
      <c r="D113" s="36"/>
      <c r="E113" s="36"/>
      <c r="F113" s="30" t="str">
        <f>E12</f>
        <v xml:space="preserve"> </v>
      </c>
      <c r="G113" s="36"/>
      <c r="H113" s="36"/>
      <c r="I113" s="36"/>
      <c r="J113" s="36"/>
      <c r="K113" s="32" t="s">
        <v>31</v>
      </c>
      <c r="L113" s="36"/>
      <c r="M113" s="204" t="str">
        <f>E18</f>
        <v xml:space="preserve"> </v>
      </c>
      <c r="N113" s="204"/>
      <c r="O113" s="204"/>
      <c r="P113" s="204"/>
      <c r="Q113" s="204"/>
      <c r="R113" s="37"/>
    </row>
    <row r="114" spans="2:65" s="1" customFormat="1" ht="14.45" customHeight="1">
      <c r="B114" s="35"/>
      <c r="C114" s="32" t="s">
        <v>30</v>
      </c>
      <c r="D114" s="36"/>
      <c r="E114" s="36"/>
      <c r="F114" s="30" t="str">
        <f>IF(E15="","",E15)</f>
        <v xml:space="preserve"> </v>
      </c>
      <c r="G114" s="36"/>
      <c r="H114" s="36"/>
      <c r="I114" s="36"/>
      <c r="J114" s="36"/>
      <c r="K114" s="32" t="s">
        <v>33</v>
      </c>
      <c r="L114" s="36"/>
      <c r="M114" s="204" t="str">
        <f>E21</f>
        <v xml:space="preserve"> </v>
      </c>
      <c r="N114" s="204"/>
      <c r="O114" s="204"/>
      <c r="P114" s="204"/>
      <c r="Q114" s="204"/>
      <c r="R114" s="37"/>
    </row>
    <row r="115" spans="2:65" s="1" customFormat="1" ht="10.3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8" customFormat="1" ht="29.25" customHeight="1">
      <c r="B116" s="131"/>
      <c r="C116" s="132" t="s">
        <v>167</v>
      </c>
      <c r="D116" s="133" t="s">
        <v>168</v>
      </c>
      <c r="E116" s="133" t="s">
        <v>56</v>
      </c>
      <c r="F116" s="274" t="s">
        <v>169</v>
      </c>
      <c r="G116" s="274"/>
      <c r="H116" s="274"/>
      <c r="I116" s="274"/>
      <c r="J116" s="133" t="s">
        <v>170</v>
      </c>
      <c r="K116" s="133" t="s">
        <v>171</v>
      </c>
      <c r="L116" s="274" t="s">
        <v>172</v>
      </c>
      <c r="M116" s="274"/>
      <c r="N116" s="274" t="s">
        <v>135</v>
      </c>
      <c r="O116" s="274"/>
      <c r="P116" s="274"/>
      <c r="Q116" s="275"/>
      <c r="R116" s="134"/>
      <c r="T116" s="76" t="s">
        <v>173</v>
      </c>
      <c r="U116" s="77" t="s">
        <v>38</v>
      </c>
      <c r="V116" s="77" t="s">
        <v>174</v>
      </c>
      <c r="W116" s="77" t="s">
        <v>175</v>
      </c>
      <c r="X116" s="77" t="s">
        <v>176</v>
      </c>
      <c r="Y116" s="77" t="s">
        <v>177</v>
      </c>
      <c r="Z116" s="77" t="s">
        <v>178</v>
      </c>
      <c r="AA116" s="78" t="s">
        <v>179</v>
      </c>
    </row>
    <row r="117" spans="2:65" s="1" customFormat="1" ht="29.25" customHeight="1">
      <c r="B117" s="35"/>
      <c r="C117" s="80" t="s">
        <v>131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76">
        <f>BK117</f>
        <v>0</v>
      </c>
      <c r="O117" s="277"/>
      <c r="P117" s="277"/>
      <c r="Q117" s="277"/>
      <c r="R117" s="37"/>
      <c r="T117" s="79"/>
      <c r="U117" s="51"/>
      <c r="V117" s="51"/>
      <c r="W117" s="135">
        <f>W118</f>
        <v>0</v>
      </c>
      <c r="X117" s="51"/>
      <c r="Y117" s="135">
        <f>Y118</f>
        <v>0</v>
      </c>
      <c r="Z117" s="51"/>
      <c r="AA117" s="136">
        <f>AA118</f>
        <v>0</v>
      </c>
      <c r="AT117" s="22" t="s">
        <v>73</v>
      </c>
      <c r="AU117" s="22" t="s">
        <v>137</v>
      </c>
      <c r="BK117" s="137">
        <f>BK118</f>
        <v>0</v>
      </c>
    </row>
    <row r="118" spans="2:65" s="9" customFormat="1" ht="37.35" customHeight="1">
      <c r="B118" s="138"/>
      <c r="C118" s="139"/>
      <c r="D118" s="140" t="s">
        <v>1642</v>
      </c>
      <c r="E118" s="140"/>
      <c r="F118" s="140"/>
      <c r="G118" s="140"/>
      <c r="H118" s="140"/>
      <c r="I118" s="140"/>
      <c r="J118" s="140"/>
      <c r="K118" s="140"/>
      <c r="L118" s="140"/>
      <c r="M118" s="140"/>
      <c r="N118" s="278">
        <f>BK118</f>
        <v>0</v>
      </c>
      <c r="O118" s="259"/>
      <c r="P118" s="259"/>
      <c r="Q118" s="259"/>
      <c r="R118" s="141"/>
      <c r="T118" s="142"/>
      <c r="U118" s="139"/>
      <c r="V118" s="139"/>
      <c r="W118" s="143">
        <f>W119+W133+W138+W154+W156+W162</f>
        <v>0</v>
      </c>
      <c r="X118" s="139"/>
      <c r="Y118" s="143">
        <f>Y119+Y133+Y138+Y154+Y156+Y162</f>
        <v>0</v>
      </c>
      <c r="Z118" s="139"/>
      <c r="AA118" s="144">
        <f>AA119+AA133+AA138+AA154+AA156+AA162</f>
        <v>0</v>
      </c>
      <c r="AR118" s="145" t="s">
        <v>80</v>
      </c>
      <c r="AT118" s="146" t="s">
        <v>73</v>
      </c>
      <c r="AU118" s="146" t="s">
        <v>74</v>
      </c>
      <c r="AY118" s="145" t="s">
        <v>180</v>
      </c>
      <c r="BK118" s="147">
        <f>BK119+BK133+BK138+BK154+BK156+BK162</f>
        <v>0</v>
      </c>
    </row>
    <row r="119" spans="2:65" s="9" customFormat="1" ht="19.899999999999999" customHeight="1">
      <c r="B119" s="138"/>
      <c r="C119" s="139"/>
      <c r="D119" s="148" t="s">
        <v>1643</v>
      </c>
      <c r="E119" s="148"/>
      <c r="F119" s="148"/>
      <c r="G119" s="148"/>
      <c r="H119" s="148"/>
      <c r="I119" s="148"/>
      <c r="J119" s="148"/>
      <c r="K119" s="148"/>
      <c r="L119" s="148"/>
      <c r="M119" s="148"/>
      <c r="N119" s="279">
        <f>BK119</f>
        <v>0</v>
      </c>
      <c r="O119" s="280"/>
      <c r="P119" s="280"/>
      <c r="Q119" s="280"/>
      <c r="R119" s="141"/>
      <c r="T119" s="142"/>
      <c r="U119" s="139"/>
      <c r="V119" s="139"/>
      <c r="W119" s="143">
        <f>SUM(W120:W132)</f>
        <v>0</v>
      </c>
      <c r="X119" s="139"/>
      <c r="Y119" s="143">
        <f>SUM(Y120:Y132)</f>
        <v>0</v>
      </c>
      <c r="Z119" s="139"/>
      <c r="AA119" s="144">
        <f>SUM(AA120:AA132)</f>
        <v>0</v>
      </c>
      <c r="AR119" s="145" t="s">
        <v>80</v>
      </c>
      <c r="AT119" s="146" t="s">
        <v>73</v>
      </c>
      <c r="AU119" s="146" t="s">
        <v>80</v>
      </c>
      <c r="AY119" s="145" t="s">
        <v>180</v>
      </c>
      <c r="BK119" s="147">
        <f>SUM(BK120:BK132)</f>
        <v>0</v>
      </c>
    </row>
    <row r="120" spans="2:65" s="1" customFormat="1" ht="16.5" customHeight="1">
      <c r="B120" s="123"/>
      <c r="C120" s="149" t="s">
        <v>80</v>
      </c>
      <c r="D120" s="149" t="s">
        <v>181</v>
      </c>
      <c r="E120" s="150" t="s">
        <v>1781</v>
      </c>
      <c r="F120" s="239" t="s">
        <v>1782</v>
      </c>
      <c r="G120" s="239"/>
      <c r="H120" s="239"/>
      <c r="I120" s="239"/>
      <c r="J120" s="151" t="s">
        <v>184</v>
      </c>
      <c r="K120" s="152">
        <v>5.1159999999999997</v>
      </c>
      <c r="L120" s="266">
        <v>0</v>
      </c>
      <c r="M120" s="266"/>
      <c r="N120" s="266">
        <f>ROUND(L120*K120,2)</f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>V120*K120</f>
        <v>0</v>
      </c>
      <c r="X120" s="154">
        <v>0</v>
      </c>
      <c r="Y120" s="154">
        <f>X120*K120</f>
        <v>0</v>
      </c>
      <c r="Z120" s="154">
        <v>0</v>
      </c>
      <c r="AA120" s="155">
        <f>Z120*K120</f>
        <v>0</v>
      </c>
      <c r="AR120" s="22" t="s">
        <v>89</v>
      </c>
      <c r="AT120" s="22" t="s">
        <v>181</v>
      </c>
      <c r="AU120" s="22" t="s">
        <v>83</v>
      </c>
      <c r="AY120" s="22" t="s">
        <v>180</v>
      </c>
      <c r="BE120" s="156">
        <f>IF(U120="základní",N120,0)</f>
        <v>0</v>
      </c>
      <c r="BF120" s="156">
        <f>IF(U120="snížená",N120,0)</f>
        <v>0</v>
      </c>
      <c r="BG120" s="156">
        <f>IF(U120="zákl. přenesená",N120,0)</f>
        <v>0</v>
      </c>
      <c r="BH120" s="156">
        <f>IF(U120="sníž. přenesená",N120,0)</f>
        <v>0</v>
      </c>
      <c r="BI120" s="156">
        <f>IF(U120="nulová",N120,0)</f>
        <v>0</v>
      </c>
      <c r="BJ120" s="22" t="s">
        <v>80</v>
      </c>
      <c r="BK120" s="156">
        <f>ROUND(L120*K120,2)</f>
        <v>0</v>
      </c>
      <c r="BL120" s="22" t="s">
        <v>89</v>
      </c>
      <c r="BM120" s="22" t="s">
        <v>1783</v>
      </c>
    </row>
    <row r="121" spans="2:65" s="10" customFormat="1" ht="16.5" customHeight="1">
      <c r="B121" s="157"/>
      <c r="C121" s="158"/>
      <c r="D121" s="158"/>
      <c r="E121" s="159" t="s">
        <v>5</v>
      </c>
      <c r="F121" s="240" t="s">
        <v>1784</v>
      </c>
      <c r="G121" s="241"/>
      <c r="H121" s="241"/>
      <c r="I121" s="241"/>
      <c r="J121" s="158"/>
      <c r="K121" s="160">
        <v>3.6240000000000001</v>
      </c>
      <c r="L121" s="158"/>
      <c r="M121" s="158"/>
      <c r="N121" s="158"/>
      <c r="O121" s="158"/>
      <c r="P121" s="158"/>
      <c r="Q121" s="158"/>
      <c r="R121" s="161"/>
      <c r="T121" s="162"/>
      <c r="U121" s="158"/>
      <c r="V121" s="158"/>
      <c r="W121" s="158"/>
      <c r="X121" s="158"/>
      <c r="Y121" s="158"/>
      <c r="Z121" s="158"/>
      <c r="AA121" s="163"/>
      <c r="AT121" s="164" t="s">
        <v>193</v>
      </c>
      <c r="AU121" s="164" t="s">
        <v>83</v>
      </c>
      <c r="AV121" s="10" t="s">
        <v>83</v>
      </c>
      <c r="AW121" s="10" t="s">
        <v>32</v>
      </c>
      <c r="AX121" s="10" t="s">
        <v>74</v>
      </c>
      <c r="AY121" s="164" t="s">
        <v>180</v>
      </c>
    </row>
    <row r="122" spans="2:65" s="10" customFormat="1" ht="16.5" customHeight="1">
      <c r="B122" s="157"/>
      <c r="C122" s="158"/>
      <c r="D122" s="158"/>
      <c r="E122" s="159" t="s">
        <v>5</v>
      </c>
      <c r="F122" s="235" t="s">
        <v>1785</v>
      </c>
      <c r="G122" s="236"/>
      <c r="H122" s="236"/>
      <c r="I122" s="236"/>
      <c r="J122" s="158"/>
      <c r="K122" s="160">
        <v>1.492</v>
      </c>
      <c r="L122" s="158"/>
      <c r="M122" s="158"/>
      <c r="N122" s="158"/>
      <c r="O122" s="158"/>
      <c r="P122" s="158"/>
      <c r="Q122" s="158"/>
      <c r="R122" s="161"/>
      <c r="T122" s="162"/>
      <c r="U122" s="158"/>
      <c r="V122" s="158"/>
      <c r="W122" s="158"/>
      <c r="X122" s="158"/>
      <c r="Y122" s="158"/>
      <c r="Z122" s="158"/>
      <c r="AA122" s="163"/>
      <c r="AT122" s="164" t="s">
        <v>193</v>
      </c>
      <c r="AU122" s="164" t="s">
        <v>83</v>
      </c>
      <c r="AV122" s="10" t="s">
        <v>83</v>
      </c>
      <c r="AW122" s="10" t="s">
        <v>32</v>
      </c>
      <c r="AX122" s="10" t="s">
        <v>74</v>
      </c>
      <c r="AY122" s="164" t="s">
        <v>180</v>
      </c>
    </row>
    <row r="123" spans="2:65" s="11" customFormat="1" ht="16.5" customHeight="1">
      <c r="B123" s="165"/>
      <c r="C123" s="166"/>
      <c r="D123" s="166"/>
      <c r="E123" s="167" t="s">
        <v>5</v>
      </c>
      <c r="F123" s="237" t="s">
        <v>214</v>
      </c>
      <c r="G123" s="238"/>
      <c r="H123" s="238"/>
      <c r="I123" s="238"/>
      <c r="J123" s="166"/>
      <c r="K123" s="168">
        <v>5.1159999999999997</v>
      </c>
      <c r="L123" s="166"/>
      <c r="M123" s="166"/>
      <c r="N123" s="166"/>
      <c r="O123" s="166"/>
      <c r="P123" s="166"/>
      <c r="Q123" s="166"/>
      <c r="R123" s="169"/>
      <c r="T123" s="170"/>
      <c r="U123" s="166"/>
      <c r="V123" s="166"/>
      <c r="W123" s="166"/>
      <c r="X123" s="166"/>
      <c r="Y123" s="166"/>
      <c r="Z123" s="166"/>
      <c r="AA123" s="171"/>
      <c r="AT123" s="172" t="s">
        <v>193</v>
      </c>
      <c r="AU123" s="172" t="s">
        <v>83</v>
      </c>
      <c r="AV123" s="11" t="s">
        <v>89</v>
      </c>
      <c r="AW123" s="11" t="s">
        <v>32</v>
      </c>
      <c r="AX123" s="11" t="s">
        <v>80</v>
      </c>
      <c r="AY123" s="172" t="s">
        <v>180</v>
      </c>
    </row>
    <row r="124" spans="2:65" s="1" customFormat="1" ht="38.25" customHeight="1">
      <c r="B124" s="123"/>
      <c r="C124" s="149" t="s">
        <v>83</v>
      </c>
      <c r="D124" s="149" t="s">
        <v>181</v>
      </c>
      <c r="E124" s="150" t="s">
        <v>1786</v>
      </c>
      <c r="F124" s="239" t="s">
        <v>1787</v>
      </c>
      <c r="G124" s="239"/>
      <c r="H124" s="239"/>
      <c r="I124" s="239"/>
      <c r="J124" s="151" t="s">
        <v>206</v>
      </c>
      <c r="K124" s="152">
        <v>50</v>
      </c>
      <c r="L124" s="266">
        <v>0</v>
      </c>
      <c r="M124" s="266"/>
      <c r="N124" s="266">
        <f>ROUND(L124*K124,2)</f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>V124*K124</f>
        <v>0</v>
      </c>
      <c r="X124" s="154">
        <v>0</v>
      </c>
      <c r="Y124" s="154">
        <f>X124*K124</f>
        <v>0</v>
      </c>
      <c r="Z124" s="154">
        <v>0</v>
      </c>
      <c r="AA124" s="155">
        <f>Z124*K124</f>
        <v>0</v>
      </c>
      <c r="AR124" s="22" t="s">
        <v>89</v>
      </c>
      <c r="AT124" s="22" t="s">
        <v>181</v>
      </c>
      <c r="AU124" s="22" t="s">
        <v>83</v>
      </c>
      <c r="AY124" s="22" t="s">
        <v>180</v>
      </c>
      <c r="BE124" s="156">
        <f>IF(U124="základní",N124,0)</f>
        <v>0</v>
      </c>
      <c r="BF124" s="156">
        <f>IF(U124="snížená",N124,0)</f>
        <v>0</v>
      </c>
      <c r="BG124" s="156">
        <f>IF(U124="zákl. přenesená",N124,0)</f>
        <v>0</v>
      </c>
      <c r="BH124" s="156">
        <f>IF(U124="sníž. přenesená",N124,0)</f>
        <v>0</v>
      </c>
      <c r="BI124" s="156">
        <f>IF(U124="nulová",N124,0)</f>
        <v>0</v>
      </c>
      <c r="BJ124" s="22" t="s">
        <v>80</v>
      </c>
      <c r="BK124" s="156">
        <f>ROUND(L124*K124,2)</f>
        <v>0</v>
      </c>
      <c r="BL124" s="22" t="s">
        <v>89</v>
      </c>
      <c r="BM124" s="22" t="s">
        <v>1788</v>
      </c>
    </row>
    <row r="125" spans="2:65" s="1" customFormat="1" ht="25.5" customHeight="1">
      <c r="B125" s="123"/>
      <c r="C125" s="149" t="s">
        <v>86</v>
      </c>
      <c r="D125" s="149" t="s">
        <v>181</v>
      </c>
      <c r="E125" s="150" t="s">
        <v>1789</v>
      </c>
      <c r="F125" s="239" t="s">
        <v>1790</v>
      </c>
      <c r="G125" s="239"/>
      <c r="H125" s="239"/>
      <c r="I125" s="239"/>
      <c r="J125" s="151" t="s">
        <v>206</v>
      </c>
      <c r="K125" s="152">
        <v>50</v>
      </c>
      <c r="L125" s="266">
        <v>0</v>
      </c>
      <c r="M125" s="266"/>
      <c r="N125" s="266">
        <f>ROUND(L125*K125,2)</f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>V125*K125</f>
        <v>0</v>
      </c>
      <c r="X125" s="154">
        <v>0</v>
      </c>
      <c r="Y125" s="154">
        <f>X125*K125</f>
        <v>0</v>
      </c>
      <c r="Z125" s="154">
        <v>0</v>
      </c>
      <c r="AA125" s="155">
        <f>Z125*K125</f>
        <v>0</v>
      </c>
      <c r="AR125" s="22" t="s">
        <v>89</v>
      </c>
      <c r="AT125" s="22" t="s">
        <v>181</v>
      </c>
      <c r="AU125" s="22" t="s">
        <v>83</v>
      </c>
      <c r="AY125" s="22" t="s">
        <v>180</v>
      </c>
      <c r="BE125" s="156">
        <f>IF(U125="základní",N125,0)</f>
        <v>0</v>
      </c>
      <c r="BF125" s="156">
        <f>IF(U125="snížená",N125,0)</f>
        <v>0</v>
      </c>
      <c r="BG125" s="156">
        <f>IF(U125="zákl. přenesená",N125,0)</f>
        <v>0</v>
      </c>
      <c r="BH125" s="156">
        <f>IF(U125="sníž. přenesená",N125,0)</f>
        <v>0</v>
      </c>
      <c r="BI125" s="156">
        <f>IF(U125="nulová",N125,0)</f>
        <v>0</v>
      </c>
      <c r="BJ125" s="22" t="s">
        <v>80</v>
      </c>
      <c r="BK125" s="156">
        <f>ROUND(L125*K125,2)</f>
        <v>0</v>
      </c>
      <c r="BL125" s="22" t="s">
        <v>89</v>
      </c>
      <c r="BM125" s="22" t="s">
        <v>1791</v>
      </c>
    </row>
    <row r="126" spans="2:65" s="1" customFormat="1" ht="25.5" customHeight="1">
      <c r="B126" s="123"/>
      <c r="C126" s="149" t="s">
        <v>89</v>
      </c>
      <c r="D126" s="149" t="s">
        <v>181</v>
      </c>
      <c r="E126" s="150" t="s">
        <v>1792</v>
      </c>
      <c r="F126" s="239" t="s">
        <v>1793</v>
      </c>
      <c r="G126" s="239"/>
      <c r="H126" s="239"/>
      <c r="I126" s="239"/>
      <c r="J126" s="151" t="s">
        <v>206</v>
      </c>
      <c r="K126" s="152">
        <v>30</v>
      </c>
      <c r="L126" s="266">
        <v>0</v>
      </c>
      <c r="M126" s="266"/>
      <c r="N126" s="266">
        <f>ROUND(L126*K126,2)</f>
        <v>0</v>
      </c>
      <c r="O126" s="266"/>
      <c r="P126" s="266"/>
      <c r="Q126" s="266"/>
      <c r="R126" s="125"/>
      <c r="T126" s="153" t="s">
        <v>5</v>
      </c>
      <c r="U126" s="44" t="s">
        <v>39</v>
      </c>
      <c r="V126" s="154">
        <v>0</v>
      </c>
      <c r="W126" s="154">
        <f>V126*K126</f>
        <v>0</v>
      </c>
      <c r="X126" s="154">
        <v>0</v>
      </c>
      <c r="Y126" s="154">
        <f>X126*K126</f>
        <v>0</v>
      </c>
      <c r="Z126" s="154">
        <v>0</v>
      </c>
      <c r="AA126" s="155">
        <f>Z126*K126</f>
        <v>0</v>
      </c>
      <c r="AR126" s="22" t="s">
        <v>89</v>
      </c>
      <c r="AT126" s="22" t="s">
        <v>181</v>
      </c>
      <c r="AU126" s="22" t="s">
        <v>83</v>
      </c>
      <c r="AY126" s="22" t="s">
        <v>180</v>
      </c>
      <c r="BE126" s="156">
        <f>IF(U126="základní",N126,0)</f>
        <v>0</v>
      </c>
      <c r="BF126" s="156">
        <f>IF(U126="snížená",N126,0)</f>
        <v>0</v>
      </c>
      <c r="BG126" s="156">
        <f>IF(U126="zákl. přenesená",N126,0)</f>
        <v>0</v>
      </c>
      <c r="BH126" s="156">
        <f>IF(U126="sníž. přenesená",N126,0)</f>
        <v>0</v>
      </c>
      <c r="BI126" s="156">
        <f>IF(U126="nulová",N126,0)</f>
        <v>0</v>
      </c>
      <c r="BJ126" s="22" t="s">
        <v>80</v>
      </c>
      <c r="BK126" s="156">
        <f>ROUND(L126*K126,2)</f>
        <v>0</v>
      </c>
      <c r="BL126" s="22" t="s">
        <v>89</v>
      </c>
      <c r="BM126" s="22" t="s">
        <v>1794</v>
      </c>
    </row>
    <row r="127" spans="2:65" s="1" customFormat="1" ht="25.5" customHeight="1">
      <c r="B127" s="123"/>
      <c r="C127" s="149" t="s">
        <v>197</v>
      </c>
      <c r="D127" s="149" t="s">
        <v>181</v>
      </c>
      <c r="E127" s="150" t="s">
        <v>186</v>
      </c>
      <c r="F127" s="239" t="s">
        <v>187</v>
      </c>
      <c r="G127" s="239"/>
      <c r="H127" s="239"/>
      <c r="I127" s="239"/>
      <c r="J127" s="151" t="s">
        <v>184</v>
      </c>
      <c r="K127" s="152">
        <v>5.1159999999999997</v>
      </c>
      <c r="L127" s="266">
        <v>0</v>
      </c>
      <c r="M127" s="266"/>
      <c r="N127" s="266">
        <f>ROUND(L127*K127,2)</f>
        <v>0</v>
      </c>
      <c r="O127" s="266"/>
      <c r="P127" s="266"/>
      <c r="Q127" s="266"/>
      <c r="R127" s="125"/>
      <c r="T127" s="153" t="s">
        <v>5</v>
      </c>
      <c r="U127" s="44" t="s">
        <v>39</v>
      </c>
      <c r="V127" s="154">
        <v>0</v>
      </c>
      <c r="W127" s="154">
        <f>V127*K127</f>
        <v>0</v>
      </c>
      <c r="X127" s="154">
        <v>0</v>
      </c>
      <c r="Y127" s="154">
        <f>X127*K127</f>
        <v>0</v>
      </c>
      <c r="Z127" s="154">
        <v>0</v>
      </c>
      <c r="AA127" s="155">
        <f>Z127*K127</f>
        <v>0</v>
      </c>
      <c r="AR127" s="22" t="s">
        <v>89</v>
      </c>
      <c r="AT127" s="22" t="s">
        <v>181</v>
      </c>
      <c r="AU127" s="22" t="s">
        <v>83</v>
      </c>
      <c r="AY127" s="22" t="s">
        <v>180</v>
      </c>
      <c r="BE127" s="156">
        <f>IF(U127="základní",N127,0)</f>
        <v>0</v>
      </c>
      <c r="BF127" s="156">
        <f>IF(U127="snížená",N127,0)</f>
        <v>0</v>
      </c>
      <c r="BG127" s="156">
        <f>IF(U127="zákl. přenesená",N127,0)</f>
        <v>0</v>
      </c>
      <c r="BH127" s="156">
        <f>IF(U127="sníž. přenesená",N127,0)</f>
        <v>0</v>
      </c>
      <c r="BI127" s="156">
        <f>IF(U127="nulová",N127,0)</f>
        <v>0</v>
      </c>
      <c r="BJ127" s="22" t="s">
        <v>80</v>
      </c>
      <c r="BK127" s="156">
        <f>ROUND(L127*K127,2)</f>
        <v>0</v>
      </c>
      <c r="BL127" s="22" t="s">
        <v>89</v>
      </c>
      <c r="BM127" s="22" t="s">
        <v>1795</v>
      </c>
    </row>
    <row r="128" spans="2:65" s="1" customFormat="1" ht="38.25" customHeight="1">
      <c r="B128" s="123"/>
      <c r="C128" s="149" t="s">
        <v>203</v>
      </c>
      <c r="D128" s="149" t="s">
        <v>181</v>
      </c>
      <c r="E128" s="150" t="s">
        <v>189</v>
      </c>
      <c r="F128" s="239" t="s">
        <v>190</v>
      </c>
      <c r="G128" s="239"/>
      <c r="H128" s="239"/>
      <c r="I128" s="239"/>
      <c r="J128" s="151" t="s">
        <v>184</v>
      </c>
      <c r="K128" s="152">
        <v>25.58</v>
      </c>
      <c r="L128" s="266">
        <v>0</v>
      </c>
      <c r="M128" s="266"/>
      <c r="N128" s="266">
        <f>ROUND(L128*K128,2)</f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>V128*K128</f>
        <v>0</v>
      </c>
      <c r="X128" s="154">
        <v>0</v>
      </c>
      <c r="Y128" s="154">
        <f>X128*K128</f>
        <v>0</v>
      </c>
      <c r="Z128" s="154">
        <v>0</v>
      </c>
      <c r="AA128" s="155">
        <f>Z128*K128</f>
        <v>0</v>
      </c>
      <c r="AR128" s="22" t="s">
        <v>89</v>
      </c>
      <c r="AT128" s="22" t="s">
        <v>181</v>
      </c>
      <c r="AU128" s="22" t="s">
        <v>83</v>
      </c>
      <c r="AY128" s="22" t="s">
        <v>180</v>
      </c>
      <c r="BE128" s="156">
        <f>IF(U128="základní",N128,0)</f>
        <v>0</v>
      </c>
      <c r="BF128" s="156">
        <f>IF(U128="snížená",N128,0)</f>
        <v>0</v>
      </c>
      <c r="BG128" s="156">
        <f>IF(U128="zákl. přenesená",N128,0)</f>
        <v>0</v>
      </c>
      <c r="BH128" s="156">
        <f>IF(U128="sníž. přenesená",N128,0)</f>
        <v>0</v>
      </c>
      <c r="BI128" s="156">
        <f>IF(U128="nulová",N128,0)</f>
        <v>0</v>
      </c>
      <c r="BJ128" s="22" t="s">
        <v>80</v>
      </c>
      <c r="BK128" s="156">
        <f>ROUND(L128*K128,2)</f>
        <v>0</v>
      </c>
      <c r="BL128" s="22" t="s">
        <v>89</v>
      </c>
      <c r="BM128" s="22" t="s">
        <v>1796</v>
      </c>
    </row>
    <row r="129" spans="2:65" s="10" customFormat="1" ht="16.5" customHeight="1">
      <c r="B129" s="157"/>
      <c r="C129" s="158"/>
      <c r="D129" s="158"/>
      <c r="E129" s="159" t="s">
        <v>5</v>
      </c>
      <c r="F129" s="240" t="s">
        <v>1797</v>
      </c>
      <c r="G129" s="241"/>
      <c r="H129" s="241"/>
      <c r="I129" s="241"/>
      <c r="J129" s="158"/>
      <c r="K129" s="160">
        <v>25.58</v>
      </c>
      <c r="L129" s="158"/>
      <c r="M129" s="158"/>
      <c r="N129" s="158"/>
      <c r="O129" s="158"/>
      <c r="P129" s="158"/>
      <c r="Q129" s="158"/>
      <c r="R129" s="161"/>
      <c r="T129" s="162"/>
      <c r="U129" s="158"/>
      <c r="V129" s="158"/>
      <c r="W129" s="158"/>
      <c r="X129" s="158"/>
      <c r="Y129" s="158"/>
      <c r="Z129" s="158"/>
      <c r="AA129" s="163"/>
      <c r="AT129" s="164" t="s">
        <v>193</v>
      </c>
      <c r="AU129" s="164" t="s">
        <v>83</v>
      </c>
      <c r="AV129" s="10" t="s">
        <v>83</v>
      </c>
      <c r="AW129" s="10" t="s">
        <v>32</v>
      </c>
      <c r="AX129" s="10" t="s">
        <v>80</v>
      </c>
      <c r="AY129" s="164" t="s">
        <v>180</v>
      </c>
    </row>
    <row r="130" spans="2:65" s="1" customFormat="1" ht="16.5" customHeight="1">
      <c r="B130" s="123"/>
      <c r="C130" s="149" t="s">
        <v>215</v>
      </c>
      <c r="D130" s="149" t="s">
        <v>181</v>
      </c>
      <c r="E130" s="150" t="s">
        <v>194</v>
      </c>
      <c r="F130" s="239" t="s">
        <v>195</v>
      </c>
      <c r="G130" s="239"/>
      <c r="H130" s="239"/>
      <c r="I130" s="239"/>
      <c r="J130" s="151" t="s">
        <v>184</v>
      </c>
      <c r="K130" s="152">
        <v>5.1159999999999997</v>
      </c>
      <c r="L130" s="266">
        <v>0</v>
      </c>
      <c r="M130" s="266"/>
      <c r="N130" s="266">
        <f>ROUND(L130*K130,2)</f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>V130*K130</f>
        <v>0</v>
      </c>
      <c r="X130" s="154">
        <v>0</v>
      </c>
      <c r="Y130" s="154">
        <f>X130*K130</f>
        <v>0</v>
      </c>
      <c r="Z130" s="154">
        <v>0</v>
      </c>
      <c r="AA130" s="155">
        <f>Z130*K130</f>
        <v>0</v>
      </c>
      <c r="AR130" s="22" t="s">
        <v>89</v>
      </c>
      <c r="AT130" s="22" t="s">
        <v>181</v>
      </c>
      <c r="AU130" s="22" t="s">
        <v>83</v>
      </c>
      <c r="AY130" s="22" t="s">
        <v>180</v>
      </c>
      <c r="BE130" s="156">
        <f>IF(U130="základní",N130,0)</f>
        <v>0</v>
      </c>
      <c r="BF130" s="156">
        <f>IF(U130="snížená",N130,0)</f>
        <v>0</v>
      </c>
      <c r="BG130" s="156">
        <f>IF(U130="zákl. přenesená",N130,0)</f>
        <v>0</v>
      </c>
      <c r="BH130" s="156">
        <f>IF(U130="sníž. přenesená",N130,0)</f>
        <v>0</v>
      </c>
      <c r="BI130" s="156">
        <f>IF(U130="nulová",N130,0)</f>
        <v>0</v>
      </c>
      <c r="BJ130" s="22" t="s">
        <v>80</v>
      </c>
      <c r="BK130" s="156">
        <f>ROUND(L130*K130,2)</f>
        <v>0</v>
      </c>
      <c r="BL130" s="22" t="s">
        <v>89</v>
      </c>
      <c r="BM130" s="22" t="s">
        <v>1798</v>
      </c>
    </row>
    <row r="131" spans="2:65" s="1" customFormat="1" ht="25.5" customHeight="1">
      <c r="B131" s="123"/>
      <c r="C131" s="149" t="s">
        <v>219</v>
      </c>
      <c r="D131" s="149" t="s">
        <v>181</v>
      </c>
      <c r="E131" s="150" t="s">
        <v>198</v>
      </c>
      <c r="F131" s="239" t="s">
        <v>199</v>
      </c>
      <c r="G131" s="239"/>
      <c r="H131" s="239"/>
      <c r="I131" s="239"/>
      <c r="J131" s="151" t="s">
        <v>200</v>
      </c>
      <c r="K131" s="152">
        <v>8.1859999999999999</v>
      </c>
      <c r="L131" s="266">
        <v>0</v>
      </c>
      <c r="M131" s="266"/>
      <c r="N131" s="266">
        <f>ROUND(L131*K131,2)</f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>V131*K131</f>
        <v>0</v>
      </c>
      <c r="X131" s="154">
        <v>0</v>
      </c>
      <c r="Y131" s="154">
        <f>X131*K131</f>
        <v>0</v>
      </c>
      <c r="Z131" s="154">
        <v>0</v>
      </c>
      <c r="AA131" s="155">
        <f>Z131*K131</f>
        <v>0</v>
      </c>
      <c r="AR131" s="22" t="s">
        <v>89</v>
      </c>
      <c r="AT131" s="22" t="s">
        <v>181</v>
      </c>
      <c r="AU131" s="22" t="s">
        <v>83</v>
      </c>
      <c r="AY131" s="22" t="s">
        <v>180</v>
      </c>
      <c r="BE131" s="156">
        <f>IF(U131="základní",N131,0)</f>
        <v>0</v>
      </c>
      <c r="BF131" s="156">
        <f>IF(U131="snížená",N131,0)</f>
        <v>0</v>
      </c>
      <c r="BG131" s="156">
        <f>IF(U131="zákl. přenesená",N131,0)</f>
        <v>0</v>
      </c>
      <c r="BH131" s="156">
        <f>IF(U131="sníž. přenesená",N131,0)</f>
        <v>0</v>
      </c>
      <c r="BI131" s="156">
        <f>IF(U131="nulová",N131,0)</f>
        <v>0</v>
      </c>
      <c r="BJ131" s="22" t="s">
        <v>80</v>
      </c>
      <c r="BK131" s="156">
        <f>ROUND(L131*K131,2)</f>
        <v>0</v>
      </c>
      <c r="BL131" s="22" t="s">
        <v>89</v>
      </c>
      <c r="BM131" s="22" t="s">
        <v>1799</v>
      </c>
    </row>
    <row r="132" spans="2:65" s="10" customFormat="1" ht="16.5" customHeight="1">
      <c r="B132" s="157"/>
      <c r="C132" s="158"/>
      <c r="D132" s="158"/>
      <c r="E132" s="159" t="s">
        <v>5</v>
      </c>
      <c r="F132" s="240" t="s">
        <v>1800</v>
      </c>
      <c r="G132" s="241"/>
      <c r="H132" s="241"/>
      <c r="I132" s="241"/>
      <c r="J132" s="158"/>
      <c r="K132" s="160">
        <v>8.1859999999999999</v>
      </c>
      <c r="L132" s="158"/>
      <c r="M132" s="158"/>
      <c r="N132" s="158"/>
      <c r="O132" s="158"/>
      <c r="P132" s="158"/>
      <c r="Q132" s="158"/>
      <c r="R132" s="161"/>
      <c r="T132" s="162"/>
      <c r="U132" s="158"/>
      <c r="V132" s="158"/>
      <c r="W132" s="158"/>
      <c r="X132" s="158"/>
      <c r="Y132" s="158"/>
      <c r="Z132" s="158"/>
      <c r="AA132" s="163"/>
      <c r="AT132" s="164" t="s">
        <v>193</v>
      </c>
      <c r="AU132" s="164" t="s">
        <v>83</v>
      </c>
      <c r="AV132" s="10" t="s">
        <v>83</v>
      </c>
      <c r="AW132" s="10" t="s">
        <v>32</v>
      </c>
      <c r="AX132" s="10" t="s">
        <v>80</v>
      </c>
      <c r="AY132" s="164" t="s">
        <v>180</v>
      </c>
    </row>
    <row r="133" spans="2:65" s="9" customFormat="1" ht="29.85" customHeight="1">
      <c r="B133" s="138"/>
      <c r="C133" s="139"/>
      <c r="D133" s="148" t="s">
        <v>1644</v>
      </c>
      <c r="E133" s="148"/>
      <c r="F133" s="148"/>
      <c r="G133" s="148"/>
      <c r="H133" s="148"/>
      <c r="I133" s="148"/>
      <c r="J133" s="148"/>
      <c r="K133" s="148"/>
      <c r="L133" s="148"/>
      <c r="M133" s="148"/>
      <c r="N133" s="279">
        <f>BK133</f>
        <v>0</v>
      </c>
      <c r="O133" s="280"/>
      <c r="P133" s="280"/>
      <c r="Q133" s="280"/>
      <c r="R133" s="141"/>
      <c r="T133" s="142"/>
      <c r="U133" s="139"/>
      <c r="V133" s="139"/>
      <c r="W133" s="143">
        <f>SUM(W134:W137)</f>
        <v>0</v>
      </c>
      <c r="X133" s="139"/>
      <c r="Y133" s="143">
        <f>SUM(Y134:Y137)</f>
        <v>0</v>
      </c>
      <c r="Z133" s="139"/>
      <c r="AA133" s="144">
        <f>SUM(AA134:AA137)</f>
        <v>0</v>
      </c>
      <c r="AR133" s="145" t="s">
        <v>80</v>
      </c>
      <c r="AT133" s="146" t="s">
        <v>73</v>
      </c>
      <c r="AU133" s="146" t="s">
        <v>80</v>
      </c>
      <c r="AY133" s="145" t="s">
        <v>180</v>
      </c>
      <c r="BK133" s="147">
        <f>SUM(BK134:BK137)</f>
        <v>0</v>
      </c>
    </row>
    <row r="134" spans="2:65" s="1" customFormat="1" ht="25.5" customHeight="1">
      <c r="B134" s="123"/>
      <c r="C134" s="149" t="s">
        <v>225</v>
      </c>
      <c r="D134" s="149" t="s">
        <v>181</v>
      </c>
      <c r="E134" s="150" t="s">
        <v>226</v>
      </c>
      <c r="F134" s="239" t="s">
        <v>1801</v>
      </c>
      <c r="G134" s="239"/>
      <c r="H134" s="239"/>
      <c r="I134" s="239"/>
      <c r="J134" s="151" t="s">
        <v>184</v>
      </c>
      <c r="K134" s="152">
        <v>5.1159999999999997</v>
      </c>
      <c r="L134" s="266">
        <v>0</v>
      </c>
      <c r="M134" s="266"/>
      <c r="N134" s="266">
        <f>ROUND(L134*K134,2)</f>
        <v>0</v>
      </c>
      <c r="O134" s="266"/>
      <c r="P134" s="266"/>
      <c r="Q134" s="266"/>
      <c r="R134" s="125"/>
      <c r="T134" s="153" t="s">
        <v>5</v>
      </c>
      <c r="U134" s="44" t="s">
        <v>39</v>
      </c>
      <c r="V134" s="154">
        <v>0</v>
      </c>
      <c r="W134" s="154">
        <f>V134*K134</f>
        <v>0</v>
      </c>
      <c r="X134" s="154">
        <v>0</v>
      </c>
      <c r="Y134" s="154">
        <f>X134*K134</f>
        <v>0</v>
      </c>
      <c r="Z134" s="154">
        <v>0</v>
      </c>
      <c r="AA134" s="155">
        <f>Z134*K134</f>
        <v>0</v>
      </c>
      <c r="AR134" s="22" t="s">
        <v>89</v>
      </c>
      <c r="AT134" s="22" t="s">
        <v>181</v>
      </c>
      <c r="AU134" s="22" t="s">
        <v>83</v>
      </c>
      <c r="AY134" s="22" t="s">
        <v>180</v>
      </c>
      <c r="BE134" s="156">
        <f>IF(U134="základní",N134,0)</f>
        <v>0</v>
      </c>
      <c r="BF134" s="156">
        <f>IF(U134="snížená",N134,0)</f>
        <v>0</v>
      </c>
      <c r="BG134" s="156">
        <f>IF(U134="zákl. přenesená",N134,0)</f>
        <v>0</v>
      </c>
      <c r="BH134" s="156">
        <f>IF(U134="sníž. přenesená",N134,0)</f>
        <v>0</v>
      </c>
      <c r="BI134" s="156">
        <f>IF(U134="nulová",N134,0)</f>
        <v>0</v>
      </c>
      <c r="BJ134" s="22" t="s">
        <v>80</v>
      </c>
      <c r="BK134" s="156">
        <f>ROUND(L134*K134,2)</f>
        <v>0</v>
      </c>
      <c r="BL134" s="22" t="s">
        <v>89</v>
      </c>
      <c r="BM134" s="22" t="s">
        <v>1802</v>
      </c>
    </row>
    <row r="135" spans="2:65" s="10" customFormat="1" ht="16.5" customHeight="1">
      <c r="B135" s="157"/>
      <c r="C135" s="158"/>
      <c r="D135" s="158"/>
      <c r="E135" s="159" t="s">
        <v>5</v>
      </c>
      <c r="F135" s="240" t="s">
        <v>1784</v>
      </c>
      <c r="G135" s="241"/>
      <c r="H135" s="241"/>
      <c r="I135" s="241"/>
      <c r="J135" s="158"/>
      <c r="K135" s="160">
        <v>3.6240000000000001</v>
      </c>
      <c r="L135" s="158"/>
      <c r="M135" s="158"/>
      <c r="N135" s="158"/>
      <c r="O135" s="158"/>
      <c r="P135" s="158"/>
      <c r="Q135" s="158"/>
      <c r="R135" s="161"/>
      <c r="T135" s="162"/>
      <c r="U135" s="158"/>
      <c r="V135" s="158"/>
      <c r="W135" s="158"/>
      <c r="X135" s="158"/>
      <c r="Y135" s="158"/>
      <c r="Z135" s="158"/>
      <c r="AA135" s="163"/>
      <c r="AT135" s="164" t="s">
        <v>193</v>
      </c>
      <c r="AU135" s="164" t="s">
        <v>83</v>
      </c>
      <c r="AV135" s="10" t="s">
        <v>83</v>
      </c>
      <c r="AW135" s="10" t="s">
        <v>32</v>
      </c>
      <c r="AX135" s="10" t="s">
        <v>74</v>
      </c>
      <c r="AY135" s="164" t="s">
        <v>180</v>
      </c>
    </row>
    <row r="136" spans="2:65" s="10" customFormat="1" ht="16.5" customHeight="1">
      <c r="B136" s="157"/>
      <c r="C136" s="158"/>
      <c r="D136" s="158"/>
      <c r="E136" s="159" t="s">
        <v>5</v>
      </c>
      <c r="F136" s="235" t="s">
        <v>1785</v>
      </c>
      <c r="G136" s="236"/>
      <c r="H136" s="236"/>
      <c r="I136" s="236"/>
      <c r="J136" s="158"/>
      <c r="K136" s="160">
        <v>1.492</v>
      </c>
      <c r="L136" s="158"/>
      <c r="M136" s="158"/>
      <c r="N136" s="158"/>
      <c r="O136" s="158"/>
      <c r="P136" s="158"/>
      <c r="Q136" s="158"/>
      <c r="R136" s="161"/>
      <c r="T136" s="162"/>
      <c r="U136" s="158"/>
      <c r="V136" s="158"/>
      <c r="W136" s="158"/>
      <c r="X136" s="158"/>
      <c r="Y136" s="158"/>
      <c r="Z136" s="158"/>
      <c r="AA136" s="163"/>
      <c r="AT136" s="164" t="s">
        <v>193</v>
      </c>
      <c r="AU136" s="164" t="s">
        <v>83</v>
      </c>
      <c r="AV136" s="10" t="s">
        <v>83</v>
      </c>
      <c r="AW136" s="10" t="s">
        <v>32</v>
      </c>
      <c r="AX136" s="10" t="s">
        <v>74</v>
      </c>
      <c r="AY136" s="164" t="s">
        <v>180</v>
      </c>
    </row>
    <row r="137" spans="2:65" s="11" customFormat="1" ht="16.5" customHeight="1">
      <c r="B137" s="165"/>
      <c r="C137" s="166"/>
      <c r="D137" s="166"/>
      <c r="E137" s="167" t="s">
        <v>5</v>
      </c>
      <c r="F137" s="237" t="s">
        <v>214</v>
      </c>
      <c r="G137" s="238"/>
      <c r="H137" s="238"/>
      <c r="I137" s="238"/>
      <c r="J137" s="166"/>
      <c r="K137" s="168">
        <v>5.1159999999999997</v>
      </c>
      <c r="L137" s="166"/>
      <c r="M137" s="166"/>
      <c r="N137" s="166"/>
      <c r="O137" s="166"/>
      <c r="P137" s="166"/>
      <c r="Q137" s="166"/>
      <c r="R137" s="169"/>
      <c r="T137" s="170"/>
      <c r="U137" s="166"/>
      <c r="V137" s="166"/>
      <c r="W137" s="166"/>
      <c r="X137" s="166"/>
      <c r="Y137" s="166"/>
      <c r="Z137" s="166"/>
      <c r="AA137" s="171"/>
      <c r="AT137" s="172" t="s">
        <v>193</v>
      </c>
      <c r="AU137" s="172" t="s">
        <v>83</v>
      </c>
      <c r="AV137" s="11" t="s">
        <v>89</v>
      </c>
      <c r="AW137" s="11" t="s">
        <v>32</v>
      </c>
      <c r="AX137" s="11" t="s">
        <v>80</v>
      </c>
      <c r="AY137" s="172" t="s">
        <v>180</v>
      </c>
    </row>
    <row r="138" spans="2:65" s="9" customFormat="1" ht="29.85" customHeight="1">
      <c r="B138" s="138"/>
      <c r="C138" s="139"/>
      <c r="D138" s="148" t="s">
        <v>1780</v>
      </c>
      <c r="E138" s="148"/>
      <c r="F138" s="148"/>
      <c r="G138" s="148"/>
      <c r="H138" s="148"/>
      <c r="I138" s="148"/>
      <c r="J138" s="148"/>
      <c r="K138" s="148"/>
      <c r="L138" s="148"/>
      <c r="M138" s="148"/>
      <c r="N138" s="279">
        <f>BK138</f>
        <v>0</v>
      </c>
      <c r="O138" s="280"/>
      <c r="P138" s="280"/>
      <c r="Q138" s="280"/>
      <c r="R138" s="141"/>
      <c r="T138" s="142"/>
      <c r="U138" s="139"/>
      <c r="V138" s="139"/>
      <c r="W138" s="143">
        <f>SUM(W139:W153)</f>
        <v>0</v>
      </c>
      <c r="X138" s="139"/>
      <c r="Y138" s="143">
        <f>SUM(Y139:Y153)</f>
        <v>0</v>
      </c>
      <c r="Z138" s="139"/>
      <c r="AA138" s="144">
        <f>SUM(AA139:AA153)</f>
        <v>0</v>
      </c>
      <c r="AR138" s="145" t="s">
        <v>80</v>
      </c>
      <c r="AT138" s="146" t="s">
        <v>73</v>
      </c>
      <c r="AU138" s="146" t="s">
        <v>80</v>
      </c>
      <c r="AY138" s="145" t="s">
        <v>180</v>
      </c>
      <c r="BK138" s="147">
        <f>SUM(BK139:BK153)</f>
        <v>0</v>
      </c>
    </row>
    <row r="139" spans="2:65" s="1" customFormat="1" ht="25.5" customHeight="1">
      <c r="B139" s="123"/>
      <c r="C139" s="149" t="s">
        <v>239</v>
      </c>
      <c r="D139" s="149" t="s">
        <v>181</v>
      </c>
      <c r="E139" s="150" t="s">
        <v>1803</v>
      </c>
      <c r="F139" s="239" t="s">
        <v>1804</v>
      </c>
      <c r="G139" s="239"/>
      <c r="H139" s="239"/>
      <c r="I139" s="239"/>
      <c r="J139" s="151" t="s">
        <v>242</v>
      </c>
      <c r="K139" s="152">
        <v>3</v>
      </c>
      <c r="L139" s="266">
        <v>0</v>
      </c>
      <c r="M139" s="266"/>
      <c r="N139" s="266">
        <f t="shared" ref="N139:N153" si="0">ROUND(L139*K139,2)</f>
        <v>0</v>
      </c>
      <c r="O139" s="266"/>
      <c r="P139" s="266"/>
      <c r="Q139" s="266"/>
      <c r="R139" s="125"/>
      <c r="T139" s="153" t="s">
        <v>5</v>
      </c>
      <c r="U139" s="44" t="s">
        <v>39</v>
      </c>
      <c r="V139" s="154">
        <v>0</v>
      </c>
      <c r="W139" s="154">
        <f t="shared" ref="W139:W153" si="1">V139*K139</f>
        <v>0</v>
      </c>
      <c r="X139" s="154">
        <v>0</v>
      </c>
      <c r="Y139" s="154">
        <f t="shared" ref="Y139:Y153" si="2">X139*K139</f>
        <v>0</v>
      </c>
      <c r="Z139" s="154">
        <v>0</v>
      </c>
      <c r="AA139" s="155">
        <f t="shared" ref="AA139:AA153" si="3">Z139*K139</f>
        <v>0</v>
      </c>
      <c r="AR139" s="22" t="s">
        <v>89</v>
      </c>
      <c r="AT139" s="22" t="s">
        <v>181</v>
      </c>
      <c r="AU139" s="22" t="s">
        <v>83</v>
      </c>
      <c r="AY139" s="22" t="s">
        <v>180</v>
      </c>
      <c r="BE139" s="156">
        <f t="shared" ref="BE139:BE153" si="4">IF(U139="základní",N139,0)</f>
        <v>0</v>
      </c>
      <c r="BF139" s="156">
        <f t="shared" ref="BF139:BF153" si="5">IF(U139="snížená",N139,0)</f>
        <v>0</v>
      </c>
      <c r="BG139" s="156">
        <f t="shared" ref="BG139:BG153" si="6">IF(U139="zákl. přenesená",N139,0)</f>
        <v>0</v>
      </c>
      <c r="BH139" s="156">
        <f t="shared" ref="BH139:BH153" si="7">IF(U139="sníž. přenesená",N139,0)</f>
        <v>0</v>
      </c>
      <c r="BI139" s="156">
        <f t="shared" ref="BI139:BI153" si="8">IF(U139="nulová",N139,0)</f>
        <v>0</v>
      </c>
      <c r="BJ139" s="22" t="s">
        <v>80</v>
      </c>
      <c r="BK139" s="156">
        <f t="shared" ref="BK139:BK153" si="9">ROUND(L139*K139,2)</f>
        <v>0</v>
      </c>
      <c r="BL139" s="22" t="s">
        <v>89</v>
      </c>
      <c r="BM139" s="22" t="s">
        <v>1805</v>
      </c>
    </row>
    <row r="140" spans="2:65" s="1" customFormat="1" ht="25.5" customHeight="1">
      <c r="B140" s="123"/>
      <c r="C140" s="180" t="s">
        <v>244</v>
      </c>
      <c r="D140" s="180" t="s">
        <v>279</v>
      </c>
      <c r="E140" s="181" t="s">
        <v>1806</v>
      </c>
      <c r="F140" s="242" t="s">
        <v>1807</v>
      </c>
      <c r="G140" s="242"/>
      <c r="H140" s="242"/>
      <c r="I140" s="242"/>
      <c r="J140" s="182" t="s">
        <v>433</v>
      </c>
      <c r="K140" s="183">
        <v>3</v>
      </c>
      <c r="L140" s="271">
        <v>0</v>
      </c>
      <c r="M140" s="271"/>
      <c r="N140" s="271">
        <f t="shared" si="0"/>
        <v>0</v>
      </c>
      <c r="O140" s="266"/>
      <c r="P140" s="266"/>
      <c r="Q140" s="266"/>
      <c r="R140" s="125"/>
      <c r="T140" s="153" t="s">
        <v>5</v>
      </c>
      <c r="U140" s="44" t="s">
        <v>39</v>
      </c>
      <c r="V140" s="154">
        <v>0</v>
      </c>
      <c r="W140" s="154">
        <f t="shared" si="1"/>
        <v>0</v>
      </c>
      <c r="X140" s="154">
        <v>0</v>
      </c>
      <c r="Y140" s="154">
        <f t="shared" si="2"/>
        <v>0</v>
      </c>
      <c r="Z140" s="154">
        <v>0</v>
      </c>
      <c r="AA140" s="155">
        <f t="shared" si="3"/>
        <v>0</v>
      </c>
      <c r="AR140" s="22" t="s">
        <v>219</v>
      </c>
      <c r="AT140" s="22" t="s">
        <v>279</v>
      </c>
      <c r="AU140" s="22" t="s">
        <v>83</v>
      </c>
      <c r="AY140" s="22" t="s">
        <v>180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22" t="s">
        <v>80</v>
      </c>
      <c r="BK140" s="156">
        <f t="shared" si="9"/>
        <v>0</v>
      </c>
      <c r="BL140" s="22" t="s">
        <v>89</v>
      </c>
      <c r="BM140" s="22" t="s">
        <v>1808</v>
      </c>
    </row>
    <row r="141" spans="2:65" s="1" customFormat="1" ht="25.5" customHeight="1">
      <c r="B141" s="123"/>
      <c r="C141" s="149" t="s">
        <v>250</v>
      </c>
      <c r="D141" s="149" t="s">
        <v>181</v>
      </c>
      <c r="E141" s="150" t="s">
        <v>1809</v>
      </c>
      <c r="F141" s="239" t="s">
        <v>1810</v>
      </c>
      <c r="G141" s="239"/>
      <c r="H141" s="239"/>
      <c r="I141" s="239"/>
      <c r="J141" s="151" t="s">
        <v>242</v>
      </c>
      <c r="K141" s="152">
        <v>4</v>
      </c>
      <c r="L141" s="266">
        <v>0</v>
      </c>
      <c r="M141" s="266"/>
      <c r="N141" s="266">
        <f t="shared" si="0"/>
        <v>0</v>
      </c>
      <c r="O141" s="266"/>
      <c r="P141" s="266"/>
      <c r="Q141" s="266"/>
      <c r="R141" s="125"/>
      <c r="T141" s="153" t="s">
        <v>5</v>
      </c>
      <c r="U141" s="44" t="s">
        <v>39</v>
      </c>
      <c r="V141" s="154">
        <v>0</v>
      </c>
      <c r="W141" s="154">
        <f t="shared" si="1"/>
        <v>0</v>
      </c>
      <c r="X141" s="154">
        <v>0</v>
      </c>
      <c r="Y141" s="154">
        <f t="shared" si="2"/>
        <v>0</v>
      </c>
      <c r="Z141" s="154">
        <v>0</v>
      </c>
      <c r="AA141" s="155">
        <f t="shared" si="3"/>
        <v>0</v>
      </c>
      <c r="AR141" s="22" t="s">
        <v>89</v>
      </c>
      <c r="AT141" s="22" t="s">
        <v>181</v>
      </c>
      <c r="AU141" s="22" t="s">
        <v>83</v>
      </c>
      <c r="AY141" s="22" t="s">
        <v>180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22" t="s">
        <v>80</v>
      </c>
      <c r="BK141" s="156">
        <f t="shared" si="9"/>
        <v>0</v>
      </c>
      <c r="BL141" s="22" t="s">
        <v>89</v>
      </c>
      <c r="BM141" s="22" t="s">
        <v>1811</v>
      </c>
    </row>
    <row r="142" spans="2:65" s="1" customFormat="1" ht="38.25" customHeight="1">
      <c r="B142" s="123"/>
      <c r="C142" s="180" t="s">
        <v>264</v>
      </c>
      <c r="D142" s="180" t="s">
        <v>279</v>
      </c>
      <c r="E142" s="181" t="s">
        <v>1812</v>
      </c>
      <c r="F142" s="242" t="s">
        <v>1813</v>
      </c>
      <c r="G142" s="242"/>
      <c r="H142" s="242"/>
      <c r="I142" s="242"/>
      <c r="J142" s="182" t="s">
        <v>433</v>
      </c>
      <c r="K142" s="183">
        <v>1</v>
      </c>
      <c r="L142" s="271">
        <v>0</v>
      </c>
      <c r="M142" s="271"/>
      <c r="N142" s="271">
        <f t="shared" si="0"/>
        <v>0</v>
      </c>
      <c r="O142" s="266"/>
      <c r="P142" s="266"/>
      <c r="Q142" s="266"/>
      <c r="R142" s="125"/>
      <c r="T142" s="153" t="s">
        <v>5</v>
      </c>
      <c r="U142" s="44" t="s">
        <v>39</v>
      </c>
      <c r="V142" s="154">
        <v>0</v>
      </c>
      <c r="W142" s="154">
        <f t="shared" si="1"/>
        <v>0</v>
      </c>
      <c r="X142" s="154">
        <v>0</v>
      </c>
      <c r="Y142" s="154">
        <f t="shared" si="2"/>
        <v>0</v>
      </c>
      <c r="Z142" s="154">
        <v>0</v>
      </c>
      <c r="AA142" s="155">
        <f t="shared" si="3"/>
        <v>0</v>
      </c>
      <c r="AR142" s="22" t="s">
        <v>219</v>
      </c>
      <c r="AT142" s="22" t="s">
        <v>279</v>
      </c>
      <c r="AU142" s="22" t="s">
        <v>83</v>
      </c>
      <c r="AY142" s="22" t="s">
        <v>180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22" t="s">
        <v>80</v>
      </c>
      <c r="BK142" s="156">
        <f t="shared" si="9"/>
        <v>0</v>
      </c>
      <c r="BL142" s="22" t="s">
        <v>89</v>
      </c>
      <c r="BM142" s="22" t="s">
        <v>1814</v>
      </c>
    </row>
    <row r="143" spans="2:65" s="1" customFormat="1" ht="38.25" customHeight="1">
      <c r="B143" s="123"/>
      <c r="C143" s="180" t="s">
        <v>271</v>
      </c>
      <c r="D143" s="180" t="s">
        <v>279</v>
      </c>
      <c r="E143" s="181" t="s">
        <v>1815</v>
      </c>
      <c r="F143" s="242" t="s">
        <v>1816</v>
      </c>
      <c r="G143" s="242"/>
      <c r="H143" s="242"/>
      <c r="I143" s="242"/>
      <c r="J143" s="182" t="s">
        <v>433</v>
      </c>
      <c r="K143" s="183">
        <v>3</v>
      </c>
      <c r="L143" s="271">
        <v>0</v>
      </c>
      <c r="M143" s="271"/>
      <c r="N143" s="271">
        <f t="shared" si="0"/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 t="shared" si="1"/>
        <v>0</v>
      </c>
      <c r="X143" s="154">
        <v>0</v>
      </c>
      <c r="Y143" s="154">
        <f t="shared" si="2"/>
        <v>0</v>
      </c>
      <c r="Z143" s="154">
        <v>0</v>
      </c>
      <c r="AA143" s="155">
        <f t="shared" si="3"/>
        <v>0</v>
      </c>
      <c r="AR143" s="22" t="s">
        <v>219</v>
      </c>
      <c r="AT143" s="22" t="s">
        <v>279</v>
      </c>
      <c r="AU143" s="22" t="s">
        <v>83</v>
      </c>
      <c r="AY143" s="22" t="s">
        <v>180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22" t="s">
        <v>80</v>
      </c>
      <c r="BK143" s="156">
        <f t="shared" si="9"/>
        <v>0</v>
      </c>
      <c r="BL143" s="22" t="s">
        <v>89</v>
      </c>
      <c r="BM143" s="22" t="s">
        <v>1817</v>
      </c>
    </row>
    <row r="144" spans="2:65" s="1" customFormat="1" ht="25.5" customHeight="1">
      <c r="B144" s="123"/>
      <c r="C144" s="149" t="s">
        <v>11</v>
      </c>
      <c r="D144" s="149" t="s">
        <v>181</v>
      </c>
      <c r="E144" s="150" t="s">
        <v>1818</v>
      </c>
      <c r="F144" s="239" t="s">
        <v>1819</v>
      </c>
      <c r="G144" s="239"/>
      <c r="H144" s="239"/>
      <c r="I144" s="239"/>
      <c r="J144" s="151" t="s">
        <v>242</v>
      </c>
      <c r="K144" s="152">
        <v>79</v>
      </c>
      <c r="L144" s="266">
        <v>0</v>
      </c>
      <c r="M144" s="266"/>
      <c r="N144" s="266">
        <f t="shared" si="0"/>
        <v>0</v>
      </c>
      <c r="O144" s="266"/>
      <c r="P144" s="266"/>
      <c r="Q144" s="266"/>
      <c r="R144" s="125"/>
      <c r="T144" s="153" t="s">
        <v>5</v>
      </c>
      <c r="U144" s="44" t="s">
        <v>39</v>
      </c>
      <c r="V144" s="154">
        <v>0</v>
      </c>
      <c r="W144" s="154">
        <f t="shared" si="1"/>
        <v>0</v>
      </c>
      <c r="X144" s="154">
        <v>0</v>
      </c>
      <c r="Y144" s="154">
        <f t="shared" si="2"/>
        <v>0</v>
      </c>
      <c r="Z144" s="154">
        <v>0</v>
      </c>
      <c r="AA144" s="155">
        <f t="shared" si="3"/>
        <v>0</v>
      </c>
      <c r="AR144" s="22" t="s">
        <v>89</v>
      </c>
      <c r="AT144" s="22" t="s">
        <v>181</v>
      </c>
      <c r="AU144" s="22" t="s">
        <v>83</v>
      </c>
      <c r="AY144" s="22" t="s">
        <v>180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22" t="s">
        <v>80</v>
      </c>
      <c r="BK144" s="156">
        <f t="shared" si="9"/>
        <v>0</v>
      </c>
      <c r="BL144" s="22" t="s">
        <v>89</v>
      </c>
      <c r="BM144" s="22" t="s">
        <v>1820</v>
      </c>
    </row>
    <row r="145" spans="2:65" s="1" customFormat="1" ht="16.5" customHeight="1">
      <c r="B145" s="123"/>
      <c r="C145" s="180" t="s">
        <v>278</v>
      </c>
      <c r="D145" s="180" t="s">
        <v>279</v>
      </c>
      <c r="E145" s="181" t="s">
        <v>1821</v>
      </c>
      <c r="F145" s="242" t="s">
        <v>1822</v>
      </c>
      <c r="G145" s="242"/>
      <c r="H145" s="242"/>
      <c r="I145" s="242"/>
      <c r="J145" s="182" t="s">
        <v>433</v>
      </c>
      <c r="K145" s="183">
        <v>79</v>
      </c>
      <c r="L145" s="271">
        <v>0</v>
      </c>
      <c r="M145" s="271"/>
      <c r="N145" s="271">
        <f t="shared" si="0"/>
        <v>0</v>
      </c>
      <c r="O145" s="266"/>
      <c r="P145" s="266"/>
      <c r="Q145" s="266"/>
      <c r="R145" s="125"/>
      <c r="T145" s="153" t="s">
        <v>5</v>
      </c>
      <c r="U145" s="44" t="s">
        <v>39</v>
      </c>
      <c r="V145" s="154">
        <v>0</v>
      </c>
      <c r="W145" s="154">
        <f t="shared" si="1"/>
        <v>0</v>
      </c>
      <c r="X145" s="154">
        <v>0</v>
      </c>
      <c r="Y145" s="154">
        <f t="shared" si="2"/>
        <v>0</v>
      </c>
      <c r="Z145" s="154">
        <v>0</v>
      </c>
      <c r="AA145" s="155">
        <f t="shared" si="3"/>
        <v>0</v>
      </c>
      <c r="AR145" s="22" t="s">
        <v>219</v>
      </c>
      <c r="AT145" s="22" t="s">
        <v>279</v>
      </c>
      <c r="AU145" s="22" t="s">
        <v>83</v>
      </c>
      <c r="AY145" s="22" t="s">
        <v>180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22" t="s">
        <v>80</v>
      </c>
      <c r="BK145" s="156">
        <f t="shared" si="9"/>
        <v>0</v>
      </c>
      <c r="BL145" s="22" t="s">
        <v>89</v>
      </c>
      <c r="BM145" s="22" t="s">
        <v>1823</v>
      </c>
    </row>
    <row r="146" spans="2:65" s="1" customFormat="1" ht="25.5" customHeight="1">
      <c r="B146" s="123"/>
      <c r="C146" s="149" t="s">
        <v>283</v>
      </c>
      <c r="D146" s="149" t="s">
        <v>181</v>
      </c>
      <c r="E146" s="150" t="s">
        <v>1824</v>
      </c>
      <c r="F146" s="239" t="s">
        <v>1825</v>
      </c>
      <c r="G146" s="239"/>
      <c r="H146" s="239"/>
      <c r="I146" s="239"/>
      <c r="J146" s="151" t="s">
        <v>317</v>
      </c>
      <c r="K146" s="152">
        <v>145</v>
      </c>
      <c r="L146" s="266">
        <v>0</v>
      </c>
      <c r="M146" s="266"/>
      <c r="N146" s="266">
        <f t="shared" si="0"/>
        <v>0</v>
      </c>
      <c r="O146" s="266"/>
      <c r="P146" s="266"/>
      <c r="Q146" s="266"/>
      <c r="R146" s="125"/>
      <c r="T146" s="153" t="s">
        <v>5</v>
      </c>
      <c r="U146" s="44" t="s">
        <v>39</v>
      </c>
      <c r="V146" s="154">
        <v>0</v>
      </c>
      <c r="W146" s="154">
        <f t="shared" si="1"/>
        <v>0</v>
      </c>
      <c r="X146" s="154">
        <v>0</v>
      </c>
      <c r="Y146" s="154">
        <f t="shared" si="2"/>
        <v>0</v>
      </c>
      <c r="Z146" s="154">
        <v>0</v>
      </c>
      <c r="AA146" s="155">
        <f t="shared" si="3"/>
        <v>0</v>
      </c>
      <c r="AR146" s="22" t="s">
        <v>89</v>
      </c>
      <c r="AT146" s="22" t="s">
        <v>181</v>
      </c>
      <c r="AU146" s="22" t="s">
        <v>83</v>
      </c>
      <c r="AY146" s="22" t="s">
        <v>180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22" t="s">
        <v>80</v>
      </c>
      <c r="BK146" s="156">
        <f t="shared" si="9"/>
        <v>0</v>
      </c>
      <c r="BL146" s="22" t="s">
        <v>89</v>
      </c>
      <c r="BM146" s="22" t="s">
        <v>1826</v>
      </c>
    </row>
    <row r="147" spans="2:65" s="1" customFormat="1" ht="38.25" customHeight="1">
      <c r="B147" s="123"/>
      <c r="C147" s="180" t="s">
        <v>287</v>
      </c>
      <c r="D147" s="180" t="s">
        <v>279</v>
      </c>
      <c r="E147" s="181" t="s">
        <v>1827</v>
      </c>
      <c r="F147" s="242" t="s">
        <v>1828</v>
      </c>
      <c r="G147" s="242"/>
      <c r="H147" s="242"/>
      <c r="I147" s="242"/>
      <c r="J147" s="182" t="s">
        <v>433</v>
      </c>
      <c r="K147" s="183">
        <v>53</v>
      </c>
      <c r="L147" s="271">
        <v>0</v>
      </c>
      <c r="M147" s="271"/>
      <c r="N147" s="271">
        <f t="shared" si="0"/>
        <v>0</v>
      </c>
      <c r="O147" s="266"/>
      <c r="P147" s="266"/>
      <c r="Q147" s="266"/>
      <c r="R147" s="125"/>
      <c r="T147" s="153" t="s">
        <v>5</v>
      </c>
      <c r="U147" s="44" t="s">
        <v>39</v>
      </c>
      <c r="V147" s="154">
        <v>0</v>
      </c>
      <c r="W147" s="154">
        <f t="shared" si="1"/>
        <v>0</v>
      </c>
      <c r="X147" s="154">
        <v>0</v>
      </c>
      <c r="Y147" s="154">
        <f t="shared" si="2"/>
        <v>0</v>
      </c>
      <c r="Z147" s="154">
        <v>0</v>
      </c>
      <c r="AA147" s="155">
        <f t="shared" si="3"/>
        <v>0</v>
      </c>
      <c r="AR147" s="22" t="s">
        <v>219</v>
      </c>
      <c r="AT147" s="22" t="s">
        <v>279</v>
      </c>
      <c r="AU147" s="22" t="s">
        <v>83</v>
      </c>
      <c r="AY147" s="22" t="s">
        <v>180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22" t="s">
        <v>80</v>
      </c>
      <c r="BK147" s="156">
        <f t="shared" si="9"/>
        <v>0</v>
      </c>
      <c r="BL147" s="22" t="s">
        <v>89</v>
      </c>
      <c r="BM147" s="22" t="s">
        <v>1829</v>
      </c>
    </row>
    <row r="148" spans="2:65" s="1" customFormat="1" ht="25.5" customHeight="1">
      <c r="B148" s="123"/>
      <c r="C148" s="180" t="s">
        <v>291</v>
      </c>
      <c r="D148" s="180" t="s">
        <v>279</v>
      </c>
      <c r="E148" s="181" t="s">
        <v>1830</v>
      </c>
      <c r="F148" s="242" t="s">
        <v>1831</v>
      </c>
      <c r="G148" s="242"/>
      <c r="H148" s="242"/>
      <c r="I148" s="242"/>
      <c r="J148" s="182" t="s">
        <v>433</v>
      </c>
      <c r="K148" s="183">
        <v>14</v>
      </c>
      <c r="L148" s="271">
        <v>0</v>
      </c>
      <c r="M148" s="271"/>
      <c r="N148" s="271">
        <f t="shared" si="0"/>
        <v>0</v>
      </c>
      <c r="O148" s="266"/>
      <c r="P148" s="266"/>
      <c r="Q148" s="266"/>
      <c r="R148" s="125"/>
      <c r="T148" s="153" t="s">
        <v>5</v>
      </c>
      <c r="U148" s="44" t="s">
        <v>39</v>
      </c>
      <c r="V148" s="154">
        <v>0</v>
      </c>
      <c r="W148" s="154">
        <f t="shared" si="1"/>
        <v>0</v>
      </c>
      <c r="X148" s="154">
        <v>0</v>
      </c>
      <c r="Y148" s="154">
        <f t="shared" si="2"/>
        <v>0</v>
      </c>
      <c r="Z148" s="154">
        <v>0</v>
      </c>
      <c r="AA148" s="155">
        <f t="shared" si="3"/>
        <v>0</v>
      </c>
      <c r="AR148" s="22" t="s">
        <v>219</v>
      </c>
      <c r="AT148" s="22" t="s">
        <v>279</v>
      </c>
      <c r="AU148" s="22" t="s">
        <v>83</v>
      </c>
      <c r="AY148" s="22" t="s">
        <v>180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22" t="s">
        <v>80</v>
      </c>
      <c r="BK148" s="156">
        <f t="shared" si="9"/>
        <v>0</v>
      </c>
      <c r="BL148" s="22" t="s">
        <v>89</v>
      </c>
      <c r="BM148" s="22" t="s">
        <v>1832</v>
      </c>
    </row>
    <row r="149" spans="2:65" s="1" customFormat="1" ht="25.5" customHeight="1">
      <c r="B149" s="123"/>
      <c r="C149" s="180" t="s">
        <v>296</v>
      </c>
      <c r="D149" s="180" t="s">
        <v>279</v>
      </c>
      <c r="E149" s="181" t="s">
        <v>1833</v>
      </c>
      <c r="F149" s="242" t="s">
        <v>1834</v>
      </c>
      <c r="G149" s="242"/>
      <c r="H149" s="242"/>
      <c r="I149" s="242"/>
      <c r="J149" s="182" t="s">
        <v>433</v>
      </c>
      <c r="K149" s="183">
        <v>16</v>
      </c>
      <c r="L149" s="271">
        <v>0</v>
      </c>
      <c r="M149" s="271"/>
      <c r="N149" s="271">
        <f t="shared" si="0"/>
        <v>0</v>
      </c>
      <c r="O149" s="266"/>
      <c r="P149" s="266"/>
      <c r="Q149" s="266"/>
      <c r="R149" s="125"/>
      <c r="T149" s="153" t="s">
        <v>5</v>
      </c>
      <c r="U149" s="44" t="s">
        <v>39</v>
      </c>
      <c r="V149" s="154">
        <v>0</v>
      </c>
      <c r="W149" s="154">
        <f t="shared" si="1"/>
        <v>0</v>
      </c>
      <c r="X149" s="154">
        <v>0</v>
      </c>
      <c r="Y149" s="154">
        <f t="shared" si="2"/>
        <v>0</v>
      </c>
      <c r="Z149" s="154">
        <v>0</v>
      </c>
      <c r="AA149" s="155">
        <f t="shared" si="3"/>
        <v>0</v>
      </c>
      <c r="AR149" s="22" t="s">
        <v>219</v>
      </c>
      <c r="AT149" s="22" t="s">
        <v>279</v>
      </c>
      <c r="AU149" s="22" t="s">
        <v>83</v>
      </c>
      <c r="AY149" s="22" t="s">
        <v>180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22" t="s">
        <v>80</v>
      </c>
      <c r="BK149" s="156">
        <f t="shared" si="9"/>
        <v>0</v>
      </c>
      <c r="BL149" s="22" t="s">
        <v>89</v>
      </c>
      <c r="BM149" s="22" t="s">
        <v>1835</v>
      </c>
    </row>
    <row r="150" spans="2:65" s="1" customFormat="1" ht="25.5" customHeight="1">
      <c r="B150" s="123"/>
      <c r="C150" s="180" t="s">
        <v>10</v>
      </c>
      <c r="D150" s="180" t="s">
        <v>279</v>
      </c>
      <c r="E150" s="181" t="s">
        <v>1836</v>
      </c>
      <c r="F150" s="242" t="s">
        <v>1837</v>
      </c>
      <c r="G150" s="242"/>
      <c r="H150" s="242"/>
      <c r="I150" s="242"/>
      <c r="J150" s="182" t="s">
        <v>433</v>
      </c>
      <c r="K150" s="183">
        <v>11</v>
      </c>
      <c r="L150" s="271">
        <v>0</v>
      </c>
      <c r="M150" s="271"/>
      <c r="N150" s="271">
        <f t="shared" si="0"/>
        <v>0</v>
      </c>
      <c r="O150" s="266"/>
      <c r="P150" s="266"/>
      <c r="Q150" s="266"/>
      <c r="R150" s="125"/>
      <c r="T150" s="153" t="s">
        <v>5</v>
      </c>
      <c r="U150" s="44" t="s">
        <v>39</v>
      </c>
      <c r="V150" s="154">
        <v>0</v>
      </c>
      <c r="W150" s="154">
        <f t="shared" si="1"/>
        <v>0</v>
      </c>
      <c r="X150" s="154">
        <v>0</v>
      </c>
      <c r="Y150" s="154">
        <f t="shared" si="2"/>
        <v>0</v>
      </c>
      <c r="Z150" s="154">
        <v>0</v>
      </c>
      <c r="AA150" s="155">
        <f t="shared" si="3"/>
        <v>0</v>
      </c>
      <c r="AR150" s="22" t="s">
        <v>219</v>
      </c>
      <c r="AT150" s="22" t="s">
        <v>279</v>
      </c>
      <c r="AU150" s="22" t="s">
        <v>83</v>
      </c>
      <c r="AY150" s="22" t="s">
        <v>180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22" t="s">
        <v>80</v>
      </c>
      <c r="BK150" s="156">
        <f t="shared" si="9"/>
        <v>0</v>
      </c>
      <c r="BL150" s="22" t="s">
        <v>89</v>
      </c>
      <c r="BM150" s="22" t="s">
        <v>1838</v>
      </c>
    </row>
    <row r="151" spans="2:65" s="1" customFormat="1" ht="25.5" customHeight="1">
      <c r="B151" s="123"/>
      <c r="C151" s="180" t="s">
        <v>305</v>
      </c>
      <c r="D151" s="180" t="s">
        <v>279</v>
      </c>
      <c r="E151" s="181" t="s">
        <v>1839</v>
      </c>
      <c r="F151" s="242" t="s">
        <v>1840</v>
      </c>
      <c r="G151" s="242"/>
      <c r="H151" s="242"/>
      <c r="I151" s="242"/>
      <c r="J151" s="182" t="s">
        <v>433</v>
      </c>
      <c r="K151" s="183">
        <v>13</v>
      </c>
      <c r="L151" s="271">
        <v>0</v>
      </c>
      <c r="M151" s="271"/>
      <c r="N151" s="271">
        <f t="shared" si="0"/>
        <v>0</v>
      </c>
      <c r="O151" s="266"/>
      <c r="P151" s="266"/>
      <c r="Q151" s="266"/>
      <c r="R151" s="125"/>
      <c r="T151" s="153" t="s">
        <v>5</v>
      </c>
      <c r="U151" s="44" t="s">
        <v>39</v>
      </c>
      <c r="V151" s="154">
        <v>0</v>
      </c>
      <c r="W151" s="154">
        <f t="shared" si="1"/>
        <v>0</v>
      </c>
      <c r="X151" s="154">
        <v>0</v>
      </c>
      <c r="Y151" s="154">
        <f t="shared" si="2"/>
        <v>0</v>
      </c>
      <c r="Z151" s="154">
        <v>0</v>
      </c>
      <c r="AA151" s="155">
        <f t="shared" si="3"/>
        <v>0</v>
      </c>
      <c r="AR151" s="22" t="s">
        <v>219</v>
      </c>
      <c r="AT151" s="22" t="s">
        <v>279</v>
      </c>
      <c r="AU151" s="22" t="s">
        <v>83</v>
      </c>
      <c r="AY151" s="22" t="s">
        <v>180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22" t="s">
        <v>80</v>
      </c>
      <c r="BK151" s="156">
        <f t="shared" si="9"/>
        <v>0</v>
      </c>
      <c r="BL151" s="22" t="s">
        <v>89</v>
      </c>
      <c r="BM151" s="22" t="s">
        <v>1841</v>
      </c>
    </row>
    <row r="152" spans="2:65" s="1" customFormat="1" ht="25.5" customHeight="1">
      <c r="B152" s="123"/>
      <c r="C152" s="180" t="s">
        <v>314</v>
      </c>
      <c r="D152" s="180" t="s">
        <v>279</v>
      </c>
      <c r="E152" s="181" t="s">
        <v>1842</v>
      </c>
      <c r="F152" s="242" t="s">
        <v>1843</v>
      </c>
      <c r="G152" s="242"/>
      <c r="H152" s="242"/>
      <c r="I152" s="242"/>
      <c r="J152" s="182" t="s">
        <v>433</v>
      </c>
      <c r="K152" s="183">
        <v>8</v>
      </c>
      <c r="L152" s="271">
        <v>0</v>
      </c>
      <c r="M152" s="271"/>
      <c r="N152" s="271">
        <f t="shared" si="0"/>
        <v>0</v>
      </c>
      <c r="O152" s="266"/>
      <c r="P152" s="266"/>
      <c r="Q152" s="266"/>
      <c r="R152" s="125"/>
      <c r="T152" s="153" t="s">
        <v>5</v>
      </c>
      <c r="U152" s="44" t="s">
        <v>39</v>
      </c>
      <c r="V152" s="154">
        <v>0</v>
      </c>
      <c r="W152" s="154">
        <f t="shared" si="1"/>
        <v>0</v>
      </c>
      <c r="X152" s="154">
        <v>0</v>
      </c>
      <c r="Y152" s="154">
        <f t="shared" si="2"/>
        <v>0</v>
      </c>
      <c r="Z152" s="154">
        <v>0</v>
      </c>
      <c r="AA152" s="155">
        <f t="shared" si="3"/>
        <v>0</v>
      </c>
      <c r="AR152" s="22" t="s">
        <v>219</v>
      </c>
      <c r="AT152" s="22" t="s">
        <v>279</v>
      </c>
      <c r="AU152" s="22" t="s">
        <v>83</v>
      </c>
      <c r="AY152" s="22" t="s">
        <v>180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22" t="s">
        <v>80</v>
      </c>
      <c r="BK152" s="156">
        <f t="shared" si="9"/>
        <v>0</v>
      </c>
      <c r="BL152" s="22" t="s">
        <v>89</v>
      </c>
      <c r="BM152" s="22" t="s">
        <v>1844</v>
      </c>
    </row>
    <row r="153" spans="2:65" s="1" customFormat="1" ht="16.5" customHeight="1">
      <c r="B153" s="123"/>
      <c r="C153" s="180" t="s">
        <v>319</v>
      </c>
      <c r="D153" s="180" t="s">
        <v>279</v>
      </c>
      <c r="E153" s="181" t="s">
        <v>1845</v>
      </c>
      <c r="F153" s="242" t="s">
        <v>1846</v>
      </c>
      <c r="G153" s="242"/>
      <c r="H153" s="242"/>
      <c r="I153" s="242"/>
      <c r="J153" s="182" t="s">
        <v>317</v>
      </c>
      <c r="K153" s="183">
        <v>145</v>
      </c>
      <c r="L153" s="271">
        <v>0</v>
      </c>
      <c r="M153" s="271"/>
      <c r="N153" s="271">
        <f t="shared" si="0"/>
        <v>0</v>
      </c>
      <c r="O153" s="266"/>
      <c r="P153" s="266"/>
      <c r="Q153" s="266"/>
      <c r="R153" s="125"/>
      <c r="T153" s="153" t="s">
        <v>5</v>
      </c>
      <c r="U153" s="44" t="s">
        <v>39</v>
      </c>
      <c r="V153" s="154">
        <v>0</v>
      </c>
      <c r="W153" s="154">
        <f t="shared" si="1"/>
        <v>0</v>
      </c>
      <c r="X153" s="154">
        <v>0</v>
      </c>
      <c r="Y153" s="154">
        <f t="shared" si="2"/>
        <v>0</v>
      </c>
      <c r="Z153" s="154">
        <v>0</v>
      </c>
      <c r="AA153" s="155">
        <f t="shared" si="3"/>
        <v>0</v>
      </c>
      <c r="AR153" s="22" t="s">
        <v>219</v>
      </c>
      <c r="AT153" s="22" t="s">
        <v>279</v>
      </c>
      <c r="AU153" s="22" t="s">
        <v>83</v>
      </c>
      <c r="AY153" s="22" t="s">
        <v>180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22" t="s">
        <v>80</v>
      </c>
      <c r="BK153" s="156">
        <f t="shared" si="9"/>
        <v>0</v>
      </c>
      <c r="BL153" s="22" t="s">
        <v>89</v>
      </c>
      <c r="BM153" s="22" t="s">
        <v>1847</v>
      </c>
    </row>
    <row r="154" spans="2:65" s="9" customFormat="1" ht="29.85" customHeight="1">
      <c r="B154" s="138"/>
      <c r="C154" s="139"/>
      <c r="D154" s="148" t="s">
        <v>1645</v>
      </c>
      <c r="E154" s="148"/>
      <c r="F154" s="148"/>
      <c r="G154" s="148"/>
      <c r="H154" s="148"/>
      <c r="I154" s="148"/>
      <c r="J154" s="148"/>
      <c r="K154" s="148"/>
      <c r="L154" s="148"/>
      <c r="M154" s="148"/>
      <c r="N154" s="269">
        <f>BK154</f>
        <v>0</v>
      </c>
      <c r="O154" s="270"/>
      <c r="P154" s="270"/>
      <c r="Q154" s="270"/>
      <c r="R154" s="141"/>
      <c r="T154" s="142"/>
      <c r="U154" s="139"/>
      <c r="V154" s="139"/>
      <c r="W154" s="143">
        <f>W155</f>
        <v>0</v>
      </c>
      <c r="X154" s="139"/>
      <c r="Y154" s="143">
        <f>Y155</f>
        <v>0</v>
      </c>
      <c r="Z154" s="139"/>
      <c r="AA154" s="144">
        <f>AA155</f>
        <v>0</v>
      </c>
      <c r="AR154" s="145" t="s">
        <v>80</v>
      </c>
      <c r="AT154" s="146" t="s">
        <v>73</v>
      </c>
      <c r="AU154" s="146" t="s">
        <v>80</v>
      </c>
      <c r="AY154" s="145" t="s">
        <v>180</v>
      </c>
      <c r="BK154" s="147">
        <f>BK155</f>
        <v>0</v>
      </c>
    </row>
    <row r="155" spans="2:65" s="1" customFormat="1" ht="38.25" customHeight="1">
      <c r="B155" s="123"/>
      <c r="C155" s="149" t="s">
        <v>324</v>
      </c>
      <c r="D155" s="149" t="s">
        <v>181</v>
      </c>
      <c r="E155" s="150" t="s">
        <v>1848</v>
      </c>
      <c r="F155" s="239" t="s">
        <v>1849</v>
      </c>
      <c r="G155" s="239"/>
      <c r="H155" s="239"/>
      <c r="I155" s="239"/>
      <c r="J155" s="151" t="s">
        <v>206</v>
      </c>
      <c r="K155" s="152">
        <v>30</v>
      </c>
      <c r="L155" s="266">
        <v>0</v>
      </c>
      <c r="M155" s="266"/>
      <c r="N155" s="266">
        <f>ROUND(L155*K155,2)</f>
        <v>0</v>
      </c>
      <c r="O155" s="266"/>
      <c r="P155" s="266"/>
      <c r="Q155" s="266"/>
      <c r="R155" s="125"/>
      <c r="T155" s="153" t="s">
        <v>5</v>
      </c>
      <c r="U155" s="44" t="s">
        <v>39</v>
      </c>
      <c r="V155" s="154">
        <v>0</v>
      </c>
      <c r="W155" s="154">
        <f>V155*K155</f>
        <v>0</v>
      </c>
      <c r="X155" s="154">
        <v>0</v>
      </c>
      <c r="Y155" s="154">
        <f>X155*K155</f>
        <v>0</v>
      </c>
      <c r="Z155" s="154">
        <v>0</v>
      </c>
      <c r="AA155" s="155">
        <f>Z155*K155</f>
        <v>0</v>
      </c>
      <c r="AR155" s="22" t="s">
        <v>89</v>
      </c>
      <c r="AT155" s="22" t="s">
        <v>181</v>
      </c>
      <c r="AU155" s="22" t="s">
        <v>83</v>
      </c>
      <c r="AY155" s="22" t="s">
        <v>180</v>
      </c>
      <c r="BE155" s="156">
        <f>IF(U155="základní",N155,0)</f>
        <v>0</v>
      </c>
      <c r="BF155" s="156">
        <f>IF(U155="snížená",N155,0)</f>
        <v>0</v>
      </c>
      <c r="BG155" s="156">
        <f>IF(U155="zákl. přenesená",N155,0)</f>
        <v>0</v>
      </c>
      <c r="BH155" s="156">
        <f>IF(U155="sníž. přenesená",N155,0)</f>
        <v>0</v>
      </c>
      <c r="BI155" s="156">
        <f>IF(U155="nulová",N155,0)</f>
        <v>0</v>
      </c>
      <c r="BJ155" s="22" t="s">
        <v>80</v>
      </c>
      <c r="BK155" s="156">
        <f>ROUND(L155*K155,2)</f>
        <v>0</v>
      </c>
      <c r="BL155" s="22" t="s">
        <v>89</v>
      </c>
      <c r="BM155" s="22" t="s">
        <v>1850</v>
      </c>
    </row>
    <row r="156" spans="2:65" s="9" customFormat="1" ht="29.85" customHeight="1">
      <c r="B156" s="138"/>
      <c r="C156" s="139"/>
      <c r="D156" s="148" t="s">
        <v>1647</v>
      </c>
      <c r="E156" s="148"/>
      <c r="F156" s="148"/>
      <c r="G156" s="148"/>
      <c r="H156" s="148"/>
      <c r="I156" s="148"/>
      <c r="J156" s="148"/>
      <c r="K156" s="148"/>
      <c r="L156" s="148"/>
      <c r="M156" s="148"/>
      <c r="N156" s="269">
        <f>BK156</f>
        <v>0</v>
      </c>
      <c r="O156" s="270"/>
      <c r="P156" s="270"/>
      <c r="Q156" s="270"/>
      <c r="R156" s="141"/>
      <c r="T156" s="142"/>
      <c r="U156" s="139"/>
      <c r="V156" s="139"/>
      <c r="W156" s="143">
        <f>SUM(W157:W161)</f>
        <v>0</v>
      </c>
      <c r="X156" s="139"/>
      <c r="Y156" s="143">
        <f>SUM(Y157:Y161)</f>
        <v>0</v>
      </c>
      <c r="Z156" s="139"/>
      <c r="AA156" s="144">
        <f>SUM(AA157:AA161)</f>
        <v>0</v>
      </c>
      <c r="AR156" s="145" t="s">
        <v>80</v>
      </c>
      <c r="AT156" s="146" t="s">
        <v>73</v>
      </c>
      <c r="AU156" s="146" t="s">
        <v>80</v>
      </c>
      <c r="AY156" s="145" t="s">
        <v>180</v>
      </c>
      <c r="BK156" s="147">
        <f>SUM(BK157:BK161)</f>
        <v>0</v>
      </c>
    </row>
    <row r="157" spans="2:65" s="1" customFormat="1" ht="25.5" customHeight="1">
      <c r="B157" s="123"/>
      <c r="C157" s="149" t="s">
        <v>328</v>
      </c>
      <c r="D157" s="149" t="s">
        <v>181</v>
      </c>
      <c r="E157" s="150" t="s">
        <v>1851</v>
      </c>
      <c r="F157" s="239" t="s">
        <v>1852</v>
      </c>
      <c r="G157" s="239"/>
      <c r="H157" s="239"/>
      <c r="I157" s="239"/>
      <c r="J157" s="151" t="s">
        <v>242</v>
      </c>
      <c r="K157" s="152">
        <v>62</v>
      </c>
      <c r="L157" s="266">
        <v>0</v>
      </c>
      <c r="M157" s="266"/>
      <c r="N157" s="266">
        <f>ROUND(L157*K157,2)</f>
        <v>0</v>
      </c>
      <c r="O157" s="266"/>
      <c r="P157" s="266"/>
      <c r="Q157" s="266"/>
      <c r="R157" s="125"/>
      <c r="T157" s="153" t="s">
        <v>5</v>
      </c>
      <c r="U157" s="44" t="s">
        <v>39</v>
      </c>
      <c r="V157" s="154">
        <v>0</v>
      </c>
      <c r="W157" s="154">
        <f>V157*K157</f>
        <v>0</v>
      </c>
      <c r="X157" s="154">
        <v>0</v>
      </c>
      <c r="Y157" s="154">
        <f>X157*K157</f>
        <v>0</v>
      </c>
      <c r="Z157" s="154">
        <v>0</v>
      </c>
      <c r="AA157" s="155">
        <f>Z157*K157</f>
        <v>0</v>
      </c>
      <c r="AR157" s="22" t="s">
        <v>89</v>
      </c>
      <c r="AT157" s="22" t="s">
        <v>181</v>
      </c>
      <c r="AU157" s="22" t="s">
        <v>83</v>
      </c>
      <c r="AY157" s="22" t="s">
        <v>180</v>
      </c>
      <c r="BE157" s="156">
        <f>IF(U157="základní",N157,0)</f>
        <v>0</v>
      </c>
      <c r="BF157" s="156">
        <f>IF(U157="snížená",N157,0)</f>
        <v>0</v>
      </c>
      <c r="BG157" s="156">
        <f>IF(U157="zákl. přenesená",N157,0)</f>
        <v>0</v>
      </c>
      <c r="BH157" s="156">
        <f>IF(U157="sníž. přenesená",N157,0)</f>
        <v>0</v>
      </c>
      <c r="BI157" s="156">
        <f>IF(U157="nulová",N157,0)</f>
        <v>0</v>
      </c>
      <c r="BJ157" s="22" t="s">
        <v>80</v>
      </c>
      <c r="BK157" s="156">
        <f>ROUND(L157*K157,2)</f>
        <v>0</v>
      </c>
      <c r="BL157" s="22" t="s">
        <v>89</v>
      </c>
      <c r="BM157" s="22" t="s">
        <v>1853</v>
      </c>
    </row>
    <row r="158" spans="2:65" s="10" customFormat="1" ht="16.5" customHeight="1">
      <c r="B158" s="157"/>
      <c r="C158" s="158"/>
      <c r="D158" s="158"/>
      <c r="E158" s="159" t="s">
        <v>5</v>
      </c>
      <c r="F158" s="240" t="s">
        <v>1854</v>
      </c>
      <c r="G158" s="241"/>
      <c r="H158" s="241"/>
      <c r="I158" s="241"/>
      <c r="J158" s="158"/>
      <c r="K158" s="160">
        <v>62</v>
      </c>
      <c r="L158" s="158"/>
      <c r="M158" s="158"/>
      <c r="N158" s="158"/>
      <c r="O158" s="158"/>
      <c r="P158" s="158"/>
      <c r="Q158" s="158"/>
      <c r="R158" s="161"/>
      <c r="T158" s="162"/>
      <c r="U158" s="158"/>
      <c r="V158" s="158"/>
      <c r="W158" s="158"/>
      <c r="X158" s="158"/>
      <c r="Y158" s="158"/>
      <c r="Z158" s="158"/>
      <c r="AA158" s="163"/>
      <c r="AT158" s="164" t="s">
        <v>193</v>
      </c>
      <c r="AU158" s="164" t="s">
        <v>83</v>
      </c>
      <c r="AV158" s="10" t="s">
        <v>83</v>
      </c>
      <c r="AW158" s="10" t="s">
        <v>32</v>
      </c>
      <c r="AX158" s="10" t="s">
        <v>80</v>
      </c>
      <c r="AY158" s="164" t="s">
        <v>180</v>
      </c>
    </row>
    <row r="159" spans="2:65" s="1" customFormat="1" ht="25.5" customHeight="1">
      <c r="B159" s="123"/>
      <c r="C159" s="149" t="s">
        <v>332</v>
      </c>
      <c r="D159" s="149" t="s">
        <v>181</v>
      </c>
      <c r="E159" s="150" t="s">
        <v>608</v>
      </c>
      <c r="F159" s="239" t="s">
        <v>1855</v>
      </c>
      <c r="G159" s="239"/>
      <c r="H159" s="239"/>
      <c r="I159" s="239"/>
      <c r="J159" s="151" t="s">
        <v>184</v>
      </c>
      <c r="K159" s="152">
        <v>1.35</v>
      </c>
      <c r="L159" s="266">
        <v>0</v>
      </c>
      <c r="M159" s="266"/>
      <c r="N159" s="266">
        <f>ROUND(L159*K159,2)</f>
        <v>0</v>
      </c>
      <c r="O159" s="266"/>
      <c r="P159" s="266"/>
      <c r="Q159" s="266"/>
      <c r="R159" s="125"/>
      <c r="T159" s="153" t="s">
        <v>5</v>
      </c>
      <c r="U159" s="44" t="s">
        <v>39</v>
      </c>
      <c r="V159" s="154">
        <v>0</v>
      </c>
      <c r="W159" s="154">
        <f>V159*K159</f>
        <v>0</v>
      </c>
      <c r="X159" s="154">
        <v>0</v>
      </c>
      <c r="Y159" s="154">
        <f>X159*K159</f>
        <v>0</v>
      </c>
      <c r="Z159" s="154">
        <v>0</v>
      </c>
      <c r="AA159" s="155">
        <f>Z159*K159</f>
        <v>0</v>
      </c>
      <c r="AR159" s="22" t="s">
        <v>89</v>
      </c>
      <c r="AT159" s="22" t="s">
        <v>181</v>
      </c>
      <c r="AU159" s="22" t="s">
        <v>83</v>
      </c>
      <c r="AY159" s="22" t="s">
        <v>180</v>
      </c>
      <c r="BE159" s="156">
        <f>IF(U159="základní",N159,0)</f>
        <v>0</v>
      </c>
      <c r="BF159" s="156">
        <f>IF(U159="snížená",N159,0)</f>
        <v>0</v>
      </c>
      <c r="BG159" s="156">
        <f>IF(U159="zákl. přenesená",N159,0)</f>
        <v>0</v>
      </c>
      <c r="BH159" s="156">
        <f>IF(U159="sníž. přenesená",N159,0)</f>
        <v>0</v>
      </c>
      <c r="BI159" s="156">
        <f>IF(U159="nulová",N159,0)</f>
        <v>0</v>
      </c>
      <c r="BJ159" s="22" t="s">
        <v>80</v>
      </c>
      <c r="BK159" s="156">
        <f>ROUND(L159*K159,2)</f>
        <v>0</v>
      </c>
      <c r="BL159" s="22" t="s">
        <v>89</v>
      </c>
      <c r="BM159" s="22" t="s">
        <v>1856</v>
      </c>
    </row>
    <row r="160" spans="2:65" s="10" customFormat="1" ht="16.5" customHeight="1">
      <c r="B160" s="157"/>
      <c r="C160" s="158"/>
      <c r="D160" s="158"/>
      <c r="E160" s="159" t="s">
        <v>5</v>
      </c>
      <c r="F160" s="240" t="s">
        <v>1857</v>
      </c>
      <c r="G160" s="241"/>
      <c r="H160" s="241"/>
      <c r="I160" s="241"/>
      <c r="J160" s="158"/>
      <c r="K160" s="160">
        <v>1.35</v>
      </c>
      <c r="L160" s="158"/>
      <c r="M160" s="158"/>
      <c r="N160" s="158"/>
      <c r="O160" s="158"/>
      <c r="P160" s="158"/>
      <c r="Q160" s="158"/>
      <c r="R160" s="161"/>
      <c r="T160" s="162"/>
      <c r="U160" s="158"/>
      <c r="V160" s="158"/>
      <c r="W160" s="158"/>
      <c r="X160" s="158"/>
      <c r="Y160" s="158"/>
      <c r="Z160" s="158"/>
      <c r="AA160" s="163"/>
      <c r="AT160" s="164" t="s">
        <v>193</v>
      </c>
      <c r="AU160" s="164" t="s">
        <v>83</v>
      </c>
      <c r="AV160" s="10" t="s">
        <v>83</v>
      </c>
      <c r="AW160" s="10" t="s">
        <v>32</v>
      </c>
      <c r="AX160" s="10" t="s">
        <v>80</v>
      </c>
      <c r="AY160" s="164" t="s">
        <v>180</v>
      </c>
    </row>
    <row r="161" spans="2:65" s="1" customFormat="1" ht="25.5" customHeight="1">
      <c r="B161" s="123"/>
      <c r="C161" s="149" t="s">
        <v>337</v>
      </c>
      <c r="D161" s="149" t="s">
        <v>181</v>
      </c>
      <c r="E161" s="150" t="s">
        <v>1858</v>
      </c>
      <c r="F161" s="239" t="s">
        <v>1859</v>
      </c>
      <c r="G161" s="239"/>
      <c r="H161" s="239"/>
      <c r="I161" s="239"/>
      <c r="J161" s="151" t="s">
        <v>317</v>
      </c>
      <c r="K161" s="152">
        <v>145</v>
      </c>
      <c r="L161" s="266">
        <v>0</v>
      </c>
      <c r="M161" s="266"/>
      <c r="N161" s="266">
        <f>ROUND(L161*K161,2)</f>
        <v>0</v>
      </c>
      <c r="O161" s="266"/>
      <c r="P161" s="266"/>
      <c r="Q161" s="266"/>
      <c r="R161" s="125"/>
      <c r="T161" s="153" t="s">
        <v>5</v>
      </c>
      <c r="U161" s="44" t="s">
        <v>39</v>
      </c>
      <c r="V161" s="154">
        <v>0</v>
      </c>
      <c r="W161" s="154">
        <f>V161*K161</f>
        <v>0</v>
      </c>
      <c r="X161" s="154">
        <v>0</v>
      </c>
      <c r="Y161" s="154">
        <f>X161*K161</f>
        <v>0</v>
      </c>
      <c r="Z161" s="154">
        <v>0</v>
      </c>
      <c r="AA161" s="155">
        <f>Z161*K161</f>
        <v>0</v>
      </c>
      <c r="AR161" s="22" t="s">
        <v>89</v>
      </c>
      <c r="AT161" s="22" t="s">
        <v>181</v>
      </c>
      <c r="AU161" s="22" t="s">
        <v>83</v>
      </c>
      <c r="AY161" s="22" t="s">
        <v>180</v>
      </c>
      <c r="BE161" s="156">
        <f>IF(U161="základní",N161,0)</f>
        <v>0</v>
      </c>
      <c r="BF161" s="156">
        <f>IF(U161="snížená",N161,0)</f>
        <v>0</v>
      </c>
      <c r="BG161" s="156">
        <f>IF(U161="zákl. přenesená",N161,0)</f>
        <v>0</v>
      </c>
      <c r="BH161" s="156">
        <f>IF(U161="sníž. přenesená",N161,0)</f>
        <v>0</v>
      </c>
      <c r="BI161" s="156">
        <f>IF(U161="nulová",N161,0)</f>
        <v>0</v>
      </c>
      <c r="BJ161" s="22" t="s">
        <v>80</v>
      </c>
      <c r="BK161" s="156">
        <f>ROUND(L161*K161,2)</f>
        <v>0</v>
      </c>
      <c r="BL161" s="22" t="s">
        <v>89</v>
      </c>
      <c r="BM161" s="22" t="s">
        <v>1860</v>
      </c>
    </row>
    <row r="162" spans="2:65" s="9" customFormat="1" ht="29.85" customHeight="1">
      <c r="B162" s="138"/>
      <c r="C162" s="139"/>
      <c r="D162" s="148" t="s">
        <v>1648</v>
      </c>
      <c r="E162" s="148"/>
      <c r="F162" s="148"/>
      <c r="G162" s="148"/>
      <c r="H162" s="148"/>
      <c r="I162" s="148"/>
      <c r="J162" s="148"/>
      <c r="K162" s="148"/>
      <c r="L162" s="148"/>
      <c r="M162" s="148"/>
      <c r="N162" s="269">
        <f>BK162</f>
        <v>0</v>
      </c>
      <c r="O162" s="270"/>
      <c r="P162" s="270"/>
      <c r="Q162" s="270"/>
      <c r="R162" s="141"/>
      <c r="T162" s="142"/>
      <c r="U162" s="139"/>
      <c r="V162" s="139"/>
      <c r="W162" s="143">
        <f>SUM(W163:W166)</f>
        <v>0</v>
      </c>
      <c r="X162" s="139"/>
      <c r="Y162" s="143">
        <f>SUM(Y163:Y166)</f>
        <v>0</v>
      </c>
      <c r="Z162" s="139"/>
      <c r="AA162" s="144">
        <f>SUM(AA163:AA166)</f>
        <v>0</v>
      </c>
      <c r="AR162" s="145" t="s">
        <v>80</v>
      </c>
      <c r="AT162" s="146" t="s">
        <v>73</v>
      </c>
      <c r="AU162" s="146" t="s">
        <v>80</v>
      </c>
      <c r="AY162" s="145" t="s">
        <v>180</v>
      </c>
      <c r="BK162" s="147">
        <f>SUM(BK163:BK166)</f>
        <v>0</v>
      </c>
    </row>
    <row r="163" spans="2:65" s="1" customFormat="1" ht="38.25" customHeight="1">
      <c r="B163" s="123"/>
      <c r="C163" s="149" t="s">
        <v>341</v>
      </c>
      <c r="D163" s="149" t="s">
        <v>181</v>
      </c>
      <c r="E163" s="150" t="s">
        <v>810</v>
      </c>
      <c r="F163" s="239" t="s">
        <v>811</v>
      </c>
      <c r="G163" s="239"/>
      <c r="H163" s="239"/>
      <c r="I163" s="239"/>
      <c r="J163" s="151" t="s">
        <v>200</v>
      </c>
      <c r="K163" s="152">
        <v>10.71</v>
      </c>
      <c r="L163" s="266">
        <v>0</v>
      </c>
      <c r="M163" s="266"/>
      <c r="N163" s="266">
        <f>ROUND(L163*K163,2)</f>
        <v>0</v>
      </c>
      <c r="O163" s="266"/>
      <c r="P163" s="266"/>
      <c r="Q163" s="266"/>
      <c r="R163" s="125"/>
      <c r="T163" s="153" t="s">
        <v>5</v>
      </c>
      <c r="U163" s="44" t="s">
        <v>39</v>
      </c>
      <c r="V163" s="154">
        <v>0</v>
      </c>
      <c r="W163" s="154">
        <f>V163*K163</f>
        <v>0</v>
      </c>
      <c r="X163" s="154">
        <v>0</v>
      </c>
      <c r="Y163" s="154">
        <f>X163*K163</f>
        <v>0</v>
      </c>
      <c r="Z163" s="154">
        <v>0</v>
      </c>
      <c r="AA163" s="155">
        <f>Z163*K163</f>
        <v>0</v>
      </c>
      <c r="AR163" s="22" t="s">
        <v>89</v>
      </c>
      <c r="AT163" s="22" t="s">
        <v>181</v>
      </c>
      <c r="AU163" s="22" t="s">
        <v>83</v>
      </c>
      <c r="AY163" s="22" t="s">
        <v>180</v>
      </c>
      <c r="BE163" s="156">
        <f>IF(U163="základní",N163,0)</f>
        <v>0</v>
      </c>
      <c r="BF163" s="156">
        <f>IF(U163="snížená",N163,0)</f>
        <v>0</v>
      </c>
      <c r="BG163" s="156">
        <f>IF(U163="zákl. přenesená",N163,0)</f>
        <v>0</v>
      </c>
      <c r="BH163" s="156">
        <f>IF(U163="sníž. přenesená",N163,0)</f>
        <v>0</v>
      </c>
      <c r="BI163" s="156">
        <f>IF(U163="nulová",N163,0)</f>
        <v>0</v>
      </c>
      <c r="BJ163" s="22" t="s">
        <v>80</v>
      </c>
      <c r="BK163" s="156">
        <f>ROUND(L163*K163,2)</f>
        <v>0</v>
      </c>
      <c r="BL163" s="22" t="s">
        <v>89</v>
      </c>
      <c r="BM163" s="22" t="s">
        <v>1861</v>
      </c>
    </row>
    <row r="164" spans="2:65" s="1" customFormat="1" ht="25.5" customHeight="1">
      <c r="B164" s="123"/>
      <c r="C164" s="149" t="s">
        <v>345</v>
      </c>
      <c r="D164" s="149" t="s">
        <v>181</v>
      </c>
      <c r="E164" s="150" t="s">
        <v>814</v>
      </c>
      <c r="F164" s="239" t="s">
        <v>815</v>
      </c>
      <c r="G164" s="239"/>
      <c r="H164" s="239"/>
      <c r="I164" s="239"/>
      <c r="J164" s="151" t="s">
        <v>200</v>
      </c>
      <c r="K164" s="152">
        <v>149.94</v>
      </c>
      <c r="L164" s="266">
        <v>0</v>
      </c>
      <c r="M164" s="266"/>
      <c r="N164" s="266">
        <f>ROUND(L164*K164,2)</f>
        <v>0</v>
      </c>
      <c r="O164" s="266"/>
      <c r="P164" s="266"/>
      <c r="Q164" s="266"/>
      <c r="R164" s="125"/>
      <c r="T164" s="153" t="s">
        <v>5</v>
      </c>
      <c r="U164" s="44" t="s">
        <v>39</v>
      </c>
      <c r="V164" s="154">
        <v>0</v>
      </c>
      <c r="W164" s="154">
        <f>V164*K164</f>
        <v>0</v>
      </c>
      <c r="X164" s="154">
        <v>0</v>
      </c>
      <c r="Y164" s="154">
        <f>X164*K164</f>
        <v>0</v>
      </c>
      <c r="Z164" s="154">
        <v>0</v>
      </c>
      <c r="AA164" s="155">
        <f>Z164*K164</f>
        <v>0</v>
      </c>
      <c r="AR164" s="22" t="s">
        <v>89</v>
      </c>
      <c r="AT164" s="22" t="s">
        <v>181</v>
      </c>
      <c r="AU164" s="22" t="s">
        <v>83</v>
      </c>
      <c r="AY164" s="22" t="s">
        <v>180</v>
      </c>
      <c r="BE164" s="156">
        <f>IF(U164="základní",N164,0)</f>
        <v>0</v>
      </c>
      <c r="BF164" s="156">
        <f>IF(U164="snížená",N164,0)</f>
        <v>0</v>
      </c>
      <c r="BG164" s="156">
        <f>IF(U164="zákl. přenesená",N164,0)</f>
        <v>0</v>
      </c>
      <c r="BH164" s="156">
        <f>IF(U164="sníž. přenesená",N164,0)</f>
        <v>0</v>
      </c>
      <c r="BI164" s="156">
        <f>IF(U164="nulová",N164,0)</f>
        <v>0</v>
      </c>
      <c r="BJ164" s="22" t="s">
        <v>80</v>
      </c>
      <c r="BK164" s="156">
        <f>ROUND(L164*K164,2)</f>
        <v>0</v>
      </c>
      <c r="BL164" s="22" t="s">
        <v>89</v>
      </c>
      <c r="BM164" s="22" t="s">
        <v>1862</v>
      </c>
    </row>
    <row r="165" spans="2:65" s="10" customFormat="1" ht="16.5" customHeight="1">
      <c r="B165" s="157"/>
      <c r="C165" s="158"/>
      <c r="D165" s="158"/>
      <c r="E165" s="159" t="s">
        <v>5</v>
      </c>
      <c r="F165" s="240" t="s">
        <v>1863</v>
      </c>
      <c r="G165" s="241"/>
      <c r="H165" s="241"/>
      <c r="I165" s="241"/>
      <c r="J165" s="158"/>
      <c r="K165" s="160">
        <v>149.94</v>
      </c>
      <c r="L165" s="158"/>
      <c r="M165" s="158"/>
      <c r="N165" s="158"/>
      <c r="O165" s="158"/>
      <c r="P165" s="158"/>
      <c r="Q165" s="158"/>
      <c r="R165" s="161"/>
      <c r="T165" s="162"/>
      <c r="U165" s="158"/>
      <c r="V165" s="158"/>
      <c r="W165" s="158"/>
      <c r="X165" s="158"/>
      <c r="Y165" s="158"/>
      <c r="Z165" s="158"/>
      <c r="AA165" s="163"/>
      <c r="AT165" s="164" t="s">
        <v>193</v>
      </c>
      <c r="AU165" s="164" t="s">
        <v>83</v>
      </c>
      <c r="AV165" s="10" t="s">
        <v>83</v>
      </c>
      <c r="AW165" s="10" t="s">
        <v>32</v>
      </c>
      <c r="AX165" s="10" t="s">
        <v>80</v>
      </c>
      <c r="AY165" s="164" t="s">
        <v>180</v>
      </c>
    </row>
    <row r="166" spans="2:65" s="1" customFormat="1" ht="25.5" customHeight="1">
      <c r="B166" s="123"/>
      <c r="C166" s="149" t="s">
        <v>349</v>
      </c>
      <c r="D166" s="149" t="s">
        <v>181</v>
      </c>
      <c r="E166" s="150" t="s">
        <v>819</v>
      </c>
      <c r="F166" s="239" t="s">
        <v>820</v>
      </c>
      <c r="G166" s="239"/>
      <c r="H166" s="239"/>
      <c r="I166" s="239"/>
      <c r="J166" s="151" t="s">
        <v>200</v>
      </c>
      <c r="K166" s="152">
        <v>10.71</v>
      </c>
      <c r="L166" s="266">
        <v>0</v>
      </c>
      <c r="M166" s="266"/>
      <c r="N166" s="266">
        <f>ROUND(L166*K166,2)</f>
        <v>0</v>
      </c>
      <c r="O166" s="266"/>
      <c r="P166" s="266"/>
      <c r="Q166" s="266"/>
      <c r="R166" s="125"/>
      <c r="T166" s="153" t="s">
        <v>5</v>
      </c>
      <c r="U166" s="194" t="s">
        <v>39</v>
      </c>
      <c r="V166" s="195">
        <v>0</v>
      </c>
      <c r="W166" s="195">
        <f>V166*K166</f>
        <v>0</v>
      </c>
      <c r="X166" s="195">
        <v>0</v>
      </c>
      <c r="Y166" s="195">
        <f>X166*K166</f>
        <v>0</v>
      </c>
      <c r="Z166" s="195">
        <v>0</v>
      </c>
      <c r="AA166" s="196">
        <f>Z166*K166</f>
        <v>0</v>
      </c>
      <c r="AR166" s="22" t="s">
        <v>89</v>
      </c>
      <c r="AT166" s="22" t="s">
        <v>181</v>
      </c>
      <c r="AU166" s="22" t="s">
        <v>83</v>
      </c>
      <c r="AY166" s="22" t="s">
        <v>180</v>
      </c>
      <c r="BE166" s="156">
        <f>IF(U166="základní",N166,0)</f>
        <v>0</v>
      </c>
      <c r="BF166" s="156">
        <f>IF(U166="snížená",N166,0)</f>
        <v>0</v>
      </c>
      <c r="BG166" s="156">
        <f>IF(U166="zákl. přenesená",N166,0)</f>
        <v>0</v>
      </c>
      <c r="BH166" s="156">
        <f>IF(U166="sníž. přenesená",N166,0)</f>
        <v>0</v>
      </c>
      <c r="BI166" s="156">
        <f>IF(U166="nulová",N166,0)</f>
        <v>0</v>
      </c>
      <c r="BJ166" s="22" t="s">
        <v>80</v>
      </c>
      <c r="BK166" s="156">
        <f>ROUND(L166*K166,2)</f>
        <v>0</v>
      </c>
      <c r="BL166" s="22" t="s">
        <v>89</v>
      </c>
      <c r="BM166" s="22" t="s">
        <v>1864</v>
      </c>
    </row>
    <row r="167" spans="2:65" s="1" customFormat="1" ht="6.95" customHeight="1">
      <c r="B167" s="59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1"/>
    </row>
  </sheetData>
  <mergeCells count="171">
    <mergeCell ref="F150:I150"/>
    <mergeCell ref="F151:I151"/>
    <mergeCell ref="F152:I152"/>
    <mergeCell ref="F153:I153"/>
    <mergeCell ref="F155:I155"/>
    <mergeCell ref="L140:M140"/>
    <mergeCell ref="L146:M146"/>
    <mergeCell ref="L141:M141"/>
    <mergeCell ref="L142:M142"/>
    <mergeCell ref="L143:M143"/>
    <mergeCell ref="L144:M144"/>
    <mergeCell ref="L145:M145"/>
    <mergeCell ref="L147:M147"/>
    <mergeCell ref="L148:M148"/>
    <mergeCell ref="L149:M149"/>
    <mergeCell ref="L150:M150"/>
    <mergeCell ref="L151:M151"/>
    <mergeCell ref="L152:M152"/>
    <mergeCell ref="L153:M153"/>
    <mergeCell ref="L155:M155"/>
    <mergeCell ref="N147:Q147"/>
    <mergeCell ref="N148:Q148"/>
    <mergeCell ref="N149:Q149"/>
    <mergeCell ref="F140:I140"/>
    <mergeCell ref="F144:I144"/>
    <mergeCell ref="F142:I142"/>
    <mergeCell ref="F141:I141"/>
    <mergeCell ref="F143:I143"/>
    <mergeCell ref="F145:I145"/>
    <mergeCell ref="F146:I146"/>
    <mergeCell ref="F147:I147"/>
    <mergeCell ref="F148:I148"/>
    <mergeCell ref="F149:I149"/>
    <mergeCell ref="L139:M139"/>
    <mergeCell ref="N139:Q139"/>
    <mergeCell ref="N140:Q140"/>
    <mergeCell ref="N141:Q141"/>
    <mergeCell ref="N142:Q142"/>
    <mergeCell ref="N143:Q143"/>
    <mergeCell ref="N144:Q144"/>
    <mergeCell ref="N145:Q145"/>
    <mergeCell ref="N146:Q146"/>
    <mergeCell ref="F137:I137"/>
    <mergeCell ref="N133:Q133"/>
    <mergeCell ref="N138:Q138"/>
    <mergeCell ref="L159:M159"/>
    <mergeCell ref="L157:M157"/>
    <mergeCell ref="L161:M161"/>
    <mergeCell ref="L163:M163"/>
    <mergeCell ref="L164:M164"/>
    <mergeCell ref="L166:M166"/>
    <mergeCell ref="N153:Q153"/>
    <mergeCell ref="N150:Q150"/>
    <mergeCell ref="N151:Q151"/>
    <mergeCell ref="N152:Q152"/>
    <mergeCell ref="N155:Q155"/>
    <mergeCell ref="N157:Q157"/>
    <mergeCell ref="N159:Q159"/>
    <mergeCell ref="N161:Q161"/>
    <mergeCell ref="N163:Q163"/>
    <mergeCell ref="N164:Q164"/>
    <mergeCell ref="N166:Q166"/>
    <mergeCell ref="N154:Q154"/>
    <mergeCell ref="N156:Q156"/>
    <mergeCell ref="N162:Q162"/>
    <mergeCell ref="F139:I139"/>
    <mergeCell ref="F131:I131"/>
    <mergeCell ref="L131:M131"/>
    <mergeCell ref="N131:Q131"/>
    <mergeCell ref="F132:I132"/>
    <mergeCell ref="F134:I134"/>
    <mergeCell ref="F136:I136"/>
    <mergeCell ref="L134:M134"/>
    <mergeCell ref="N134:Q134"/>
    <mergeCell ref="F135:I135"/>
    <mergeCell ref="L128:M128"/>
    <mergeCell ref="N128:Q128"/>
    <mergeCell ref="F125:I125"/>
    <mergeCell ref="F129:I129"/>
    <mergeCell ref="F126:I126"/>
    <mergeCell ref="F127:I127"/>
    <mergeCell ref="F128:I128"/>
    <mergeCell ref="F130:I130"/>
    <mergeCell ref="L130:M130"/>
    <mergeCell ref="N130:Q130"/>
    <mergeCell ref="F123:I123"/>
    <mergeCell ref="F124:I124"/>
    <mergeCell ref="L124:M124"/>
    <mergeCell ref="N124:Q124"/>
    <mergeCell ref="L125:M125"/>
    <mergeCell ref="N125:Q125"/>
    <mergeCell ref="L126:M126"/>
    <mergeCell ref="N126:Q126"/>
    <mergeCell ref="L127:M127"/>
    <mergeCell ref="N127:Q127"/>
    <mergeCell ref="F116:I116"/>
    <mergeCell ref="F120:I120"/>
    <mergeCell ref="L116:M116"/>
    <mergeCell ref="N116:Q116"/>
    <mergeCell ref="L120:M120"/>
    <mergeCell ref="N120:Q120"/>
    <mergeCell ref="F121:I121"/>
    <mergeCell ref="F122:I122"/>
    <mergeCell ref="N117:Q117"/>
    <mergeCell ref="N118:Q118"/>
    <mergeCell ref="N119:Q119"/>
    <mergeCell ref="D98:H98"/>
    <mergeCell ref="N98:Q98"/>
    <mergeCell ref="L100:Q100"/>
    <mergeCell ref="C106:Q106"/>
    <mergeCell ref="F108:P108"/>
    <mergeCell ref="F109:P109"/>
    <mergeCell ref="M111:P111"/>
    <mergeCell ref="M113:Q113"/>
    <mergeCell ref="M114:Q114"/>
    <mergeCell ref="N88:Q88"/>
    <mergeCell ref="N89:Q89"/>
    <mergeCell ref="N90:Q90"/>
    <mergeCell ref="N91:Q91"/>
    <mergeCell ref="N92:Q92"/>
    <mergeCell ref="N93:Q93"/>
    <mergeCell ref="N94:Q94"/>
    <mergeCell ref="N97:Q97"/>
    <mergeCell ref="N95:Q95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F158:I158"/>
    <mergeCell ref="F157:I157"/>
    <mergeCell ref="F159:I159"/>
    <mergeCell ref="F160:I160"/>
    <mergeCell ref="F161:I161"/>
    <mergeCell ref="F163:I163"/>
    <mergeCell ref="F164:I164"/>
    <mergeCell ref="F165:I165"/>
    <mergeCell ref="F166:I166"/>
  </mergeCells>
  <hyperlinks>
    <hyperlink ref="F1:G1" location="C2" display="1) Krycí list rozpočtu"/>
    <hyperlink ref="H1:K1" location="C86" display="2) Rekapitulace rozpočtu"/>
    <hyperlink ref="L1" location="C11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91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1865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N94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ROUND((SUM(BE94:BE95)+SUM(BE113:BE140)), 2)</f>
        <v>0</v>
      </c>
      <c r="I32" s="249"/>
      <c r="J32" s="249"/>
      <c r="K32" s="36"/>
      <c r="L32" s="36"/>
      <c r="M32" s="253">
        <f>ROUND(ROUND((SUM(BE94:BE95)+SUM(BE113:BE140)),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ROUND((SUM(BF94:BF95)+SUM(BF113:BF140)), 2)</f>
        <v>0</v>
      </c>
      <c r="I33" s="249"/>
      <c r="J33" s="249"/>
      <c r="K33" s="36"/>
      <c r="L33" s="36"/>
      <c r="M33" s="253">
        <f>ROUND(ROUND((SUM(BF94:BF95)+SUM(BF113:BF140)),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ROUND((SUM(BG94:BG95)+SUM(BG113:BG140)),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ROUND((SUM(BH94:BH95)+SUM(BH113:BH140)),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ROUND((SUM(BI94:BI95)+SUM(BI113:BI140)),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4 - SO 01 Vzduchotechnika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N113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1866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N114</f>
        <v>0</v>
      </c>
      <c r="O89" s="260"/>
      <c r="P89" s="260"/>
      <c r="Q89" s="260"/>
      <c r="R89" s="116"/>
    </row>
    <row r="90" spans="2:47" s="6" customFormat="1" ht="24.95" customHeight="1">
      <c r="B90" s="113"/>
      <c r="C90" s="114"/>
      <c r="D90" s="115" t="s">
        <v>1867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59">
        <f>N124</f>
        <v>0</v>
      </c>
      <c r="O90" s="260"/>
      <c r="P90" s="260"/>
      <c r="Q90" s="260"/>
      <c r="R90" s="116"/>
    </row>
    <row r="91" spans="2:47" s="6" customFormat="1" ht="24.95" customHeight="1">
      <c r="B91" s="113"/>
      <c r="C91" s="114"/>
      <c r="D91" s="115" t="s">
        <v>1868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59">
        <f>N130</f>
        <v>0</v>
      </c>
      <c r="O91" s="260"/>
      <c r="P91" s="260"/>
      <c r="Q91" s="260"/>
      <c r="R91" s="116"/>
    </row>
    <row r="92" spans="2:47" s="6" customFormat="1" ht="24.95" customHeight="1">
      <c r="B92" s="113"/>
      <c r="C92" s="114"/>
      <c r="D92" s="115" t="s">
        <v>1869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59">
        <f>N138</f>
        <v>0</v>
      </c>
      <c r="O92" s="260"/>
      <c r="P92" s="260"/>
      <c r="Q92" s="260"/>
      <c r="R92" s="116"/>
    </row>
    <row r="93" spans="2:47" s="1" customFormat="1" ht="21.75" customHeigh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7"/>
    </row>
    <row r="94" spans="2:47" s="1" customFormat="1" ht="29.25" customHeight="1">
      <c r="B94" s="35"/>
      <c r="C94" s="112" t="s">
        <v>164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58">
        <v>0</v>
      </c>
      <c r="O94" s="263"/>
      <c r="P94" s="263"/>
      <c r="Q94" s="263"/>
      <c r="R94" s="37"/>
      <c r="T94" s="121"/>
      <c r="U94" s="122" t="s">
        <v>38</v>
      </c>
    </row>
    <row r="95" spans="2:47" s="1" customFormat="1" ht="18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03" t="s">
        <v>122</v>
      </c>
      <c r="D96" s="104"/>
      <c r="E96" s="104"/>
      <c r="F96" s="104"/>
      <c r="G96" s="104"/>
      <c r="H96" s="104"/>
      <c r="I96" s="104"/>
      <c r="J96" s="104"/>
      <c r="K96" s="104"/>
      <c r="L96" s="212">
        <f>ROUND(SUM(N88+N94),2)</f>
        <v>0</v>
      </c>
      <c r="M96" s="212"/>
      <c r="N96" s="212"/>
      <c r="O96" s="212"/>
      <c r="P96" s="212"/>
      <c r="Q96" s="212"/>
      <c r="R96" s="37"/>
    </row>
    <row r="97" spans="2:27" s="1" customFormat="1" ht="6.95" customHeight="1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</row>
    <row r="101" spans="2:27" s="1" customFormat="1" ht="6.95" customHeight="1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4"/>
    </row>
    <row r="102" spans="2:27" s="1" customFormat="1" ht="36.950000000000003" customHeight="1">
      <c r="B102" s="35"/>
      <c r="C102" s="202" t="s">
        <v>166</v>
      </c>
      <c r="D102" s="249"/>
      <c r="E102" s="249"/>
      <c r="F102" s="249"/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37"/>
    </row>
    <row r="103" spans="2:27" s="1" customFormat="1" ht="6.95" customHeigh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27" s="1" customFormat="1" ht="30" customHeight="1">
      <c r="B104" s="35"/>
      <c r="C104" s="32" t="s">
        <v>18</v>
      </c>
      <c r="D104" s="36"/>
      <c r="E104" s="36"/>
      <c r="F104" s="247" t="str">
        <f>F6</f>
        <v>Měnírna Výškovice - Rekonstrukce měnírny Výškovice</v>
      </c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36"/>
      <c r="R104" s="37"/>
    </row>
    <row r="105" spans="2:27" s="1" customFormat="1" ht="36.950000000000003" customHeight="1">
      <c r="B105" s="35"/>
      <c r="C105" s="69" t="s">
        <v>129</v>
      </c>
      <c r="D105" s="36"/>
      <c r="E105" s="36"/>
      <c r="F105" s="231" t="str">
        <f>F7</f>
        <v>4 - SO 01 Vzduchotechnika</v>
      </c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36"/>
      <c r="R105" s="37"/>
    </row>
    <row r="106" spans="2:27" s="1" customFormat="1" ht="6.95" customHeigh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27" s="1" customFormat="1" ht="18" customHeight="1">
      <c r="B107" s="35"/>
      <c r="C107" s="32" t="s">
        <v>22</v>
      </c>
      <c r="D107" s="36"/>
      <c r="E107" s="36"/>
      <c r="F107" s="30" t="str">
        <f>F9</f>
        <v>Výškovice</v>
      </c>
      <c r="G107" s="36"/>
      <c r="H107" s="36"/>
      <c r="I107" s="36"/>
      <c r="J107" s="36"/>
      <c r="K107" s="32" t="s">
        <v>24</v>
      </c>
      <c r="L107" s="36"/>
      <c r="M107" s="250" t="str">
        <f>IF(O9="","",O9)</f>
        <v>25. 10. 2018</v>
      </c>
      <c r="N107" s="250"/>
      <c r="O107" s="250"/>
      <c r="P107" s="250"/>
      <c r="Q107" s="36"/>
      <c r="R107" s="37"/>
    </row>
    <row r="108" spans="2:27" s="1" customFormat="1" ht="6.9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27" s="1" customFormat="1">
      <c r="B109" s="35"/>
      <c r="C109" s="32" t="s">
        <v>26</v>
      </c>
      <c r="D109" s="36"/>
      <c r="E109" s="36"/>
      <c r="F109" s="30" t="str">
        <f>E12</f>
        <v xml:space="preserve"> </v>
      </c>
      <c r="G109" s="36"/>
      <c r="H109" s="36"/>
      <c r="I109" s="36"/>
      <c r="J109" s="36"/>
      <c r="K109" s="32" t="s">
        <v>31</v>
      </c>
      <c r="L109" s="36"/>
      <c r="M109" s="204" t="str">
        <f>E18</f>
        <v xml:space="preserve"> </v>
      </c>
      <c r="N109" s="204"/>
      <c r="O109" s="204"/>
      <c r="P109" s="204"/>
      <c r="Q109" s="204"/>
      <c r="R109" s="37"/>
    </row>
    <row r="110" spans="2:27" s="1" customFormat="1" ht="14.45" customHeight="1">
      <c r="B110" s="35"/>
      <c r="C110" s="32" t="s">
        <v>30</v>
      </c>
      <c r="D110" s="36"/>
      <c r="E110" s="36"/>
      <c r="F110" s="30" t="str">
        <f>IF(E15="","",E15)</f>
        <v xml:space="preserve"> </v>
      </c>
      <c r="G110" s="36"/>
      <c r="H110" s="36"/>
      <c r="I110" s="36"/>
      <c r="J110" s="36"/>
      <c r="K110" s="32" t="s">
        <v>33</v>
      </c>
      <c r="L110" s="36"/>
      <c r="M110" s="204" t="str">
        <f>E21</f>
        <v xml:space="preserve"> </v>
      </c>
      <c r="N110" s="204"/>
      <c r="O110" s="204"/>
      <c r="P110" s="204"/>
      <c r="Q110" s="204"/>
      <c r="R110" s="37"/>
    </row>
    <row r="111" spans="2:27" s="1" customFormat="1" ht="10.3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27" s="8" customFormat="1" ht="29.25" customHeight="1">
      <c r="B112" s="131"/>
      <c r="C112" s="132" t="s">
        <v>167</v>
      </c>
      <c r="D112" s="133" t="s">
        <v>168</v>
      </c>
      <c r="E112" s="133" t="s">
        <v>56</v>
      </c>
      <c r="F112" s="274" t="s">
        <v>169</v>
      </c>
      <c r="G112" s="274"/>
      <c r="H112" s="274"/>
      <c r="I112" s="274"/>
      <c r="J112" s="133" t="s">
        <v>170</v>
      </c>
      <c r="K112" s="133" t="s">
        <v>171</v>
      </c>
      <c r="L112" s="274" t="s">
        <v>172</v>
      </c>
      <c r="M112" s="274"/>
      <c r="N112" s="274" t="s">
        <v>135</v>
      </c>
      <c r="O112" s="274"/>
      <c r="P112" s="274"/>
      <c r="Q112" s="275"/>
      <c r="R112" s="134"/>
      <c r="T112" s="76" t="s">
        <v>173</v>
      </c>
      <c r="U112" s="77" t="s">
        <v>38</v>
      </c>
      <c r="V112" s="77" t="s">
        <v>174</v>
      </c>
      <c r="W112" s="77" t="s">
        <v>175</v>
      </c>
      <c r="X112" s="77" t="s">
        <v>176</v>
      </c>
      <c r="Y112" s="77" t="s">
        <v>177</v>
      </c>
      <c r="Z112" s="77" t="s">
        <v>178</v>
      </c>
      <c r="AA112" s="78" t="s">
        <v>179</v>
      </c>
    </row>
    <row r="113" spans="2:65" s="1" customFormat="1" ht="29.25" customHeight="1">
      <c r="B113" s="35"/>
      <c r="C113" s="80" t="s">
        <v>131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276">
        <f>BK113</f>
        <v>0</v>
      </c>
      <c r="O113" s="277"/>
      <c r="P113" s="277"/>
      <c r="Q113" s="277"/>
      <c r="R113" s="37"/>
      <c r="T113" s="79"/>
      <c r="U113" s="51"/>
      <c r="V113" s="51"/>
      <c r="W113" s="135">
        <f>W114+W124+W130+W138</f>
        <v>0</v>
      </c>
      <c r="X113" s="51"/>
      <c r="Y113" s="135">
        <f>Y114+Y124+Y130+Y138</f>
        <v>0</v>
      </c>
      <c r="Z113" s="51"/>
      <c r="AA113" s="136">
        <f>AA114+AA124+AA130+AA138</f>
        <v>0</v>
      </c>
      <c r="AT113" s="22" t="s">
        <v>73</v>
      </c>
      <c r="AU113" s="22" t="s">
        <v>137</v>
      </c>
      <c r="BK113" s="137">
        <f>BK114+BK124+BK130+BK138</f>
        <v>0</v>
      </c>
    </row>
    <row r="114" spans="2:65" s="9" customFormat="1" ht="37.35" customHeight="1">
      <c r="B114" s="138"/>
      <c r="C114" s="139"/>
      <c r="D114" s="140" t="s">
        <v>1866</v>
      </c>
      <c r="E114" s="140"/>
      <c r="F114" s="140"/>
      <c r="G114" s="140"/>
      <c r="H114" s="140"/>
      <c r="I114" s="140"/>
      <c r="J114" s="140"/>
      <c r="K114" s="140"/>
      <c r="L114" s="140"/>
      <c r="M114" s="140"/>
      <c r="N114" s="287">
        <f>BK114</f>
        <v>0</v>
      </c>
      <c r="O114" s="288"/>
      <c r="P114" s="288"/>
      <c r="Q114" s="288"/>
      <c r="R114" s="141"/>
      <c r="T114" s="142"/>
      <c r="U114" s="139"/>
      <c r="V114" s="139"/>
      <c r="W114" s="143">
        <f>SUM(W115:W123)</f>
        <v>0</v>
      </c>
      <c r="X114" s="139"/>
      <c r="Y114" s="143">
        <f>SUM(Y115:Y123)</f>
        <v>0</v>
      </c>
      <c r="Z114" s="139"/>
      <c r="AA114" s="144">
        <f>SUM(AA115:AA123)</f>
        <v>0</v>
      </c>
      <c r="AR114" s="145" t="s">
        <v>80</v>
      </c>
      <c r="AT114" s="146" t="s">
        <v>73</v>
      </c>
      <c r="AU114" s="146" t="s">
        <v>74</v>
      </c>
      <c r="AY114" s="145" t="s">
        <v>180</v>
      </c>
      <c r="BK114" s="147">
        <f>SUM(BK115:BK123)</f>
        <v>0</v>
      </c>
    </row>
    <row r="115" spans="2:65" s="1" customFormat="1" ht="16.5" customHeight="1">
      <c r="B115" s="123"/>
      <c r="C115" s="149" t="s">
        <v>80</v>
      </c>
      <c r="D115" s="149" t="s">
        <v>181</v>
      </c>
      <c r="E115" s="150" t="s">
        <v>1870</v>
      </c>
      <c r="F115" s="239" t="s">
        <v>1871</v>
      </c>
      <c r="G115" s="239"/>
      <c r="H115" s="239"/>
      <c r="I115" s="239"/>
      <c r="J115" s="151" t="s">
        <v>1872</v>
      </c>
      <c r="K115" s="152">
        <v>6</v>
      </c>
      <c r="L115" s="266">
        <v>0</v>
      </c>
      <c r="M115" s="266"/>
      <c r="N115" s="266">
        <f>ROUND(L115*K115,2)</f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>V115*K115</f>
        <v>0</v>
      </c>
      <c r="X115" s="154">
        <v>0</v>
      </c>
      <c r="Y115" s="154">
        <f>X115*K115</f>
        <v>0</v>
      </c>
      <c r="Z115" s="154">
        <v>0</v>
      </c>
      <c r="AA115" s="155">
        <f>Z115*K115</f>
        <v>0</v>
      </c>
      <c r="AR115" s="22" t="s">
        <v>89</v>
      </c>
      <c r="AT115" s="22" t="s">
        <v>181</v>
      </c>
      <c r="AU115" s="22" t="s">
        <v>80</v>
      </c>
      <c r="AY115" s="22" t="s">
        <v>180</v>
      </c>
      <c r="BE115" s="156">
        <f>IF(U115="základní",N115,0)</f>
        <v>0</v>
      </c>
      <c r="BF115" s="156">
        <f>IF(U115="snížená",N115,0)</f>
        <v>0</v>
      </c>
      <c r="BG115" s="156">
        <f>IF(U115="zákl. přenesená",N115,0)</f>
        <v>0</v>
      </c>
      <c r="BH115" s="156">
        <f>IF(U115="sníž. přenesená",N115,0)</f>
        <v>0</v>
      </c>
      <c r="BI115" s="156">
        <f>IF(U115="nulová",N115,0)</f>
        <v>0</v>
      </c>
      <c r="BJ115" s="22" t="s">
        <v>80</v>
      </c>
      <c r="BK115" s="156">
        <f>ROUND(L115*K115,2)</f>
        <v>0</v>
      </c>
      <c r="BL115" s="22" t="s">
        <v>89</v>
      </c>
      <c r="BM115" s="22" t="s">
        <v>83</v>
      </c>
    </row>
    <row r="116" spans="2:65" s="1" customFormat="1" ht="36" customHeight="1">
      <c r="B116" s="35"/>
      <c r="C116" s="36"/>
      <c r="D116" s="36"/>
      <c r="E116" s="36"/>
      <c r="F116" s="283" t="s">
        <v>1873</v>
      </c>
      <c r="G116" s="284"/>
      <c r="H116" s="284"/>
      <c r="I116" s="284"/>
      <c r="J116" s="36"/>
      <c r="K116" s="36"/>
      <c r="L116" s="36"/>
      <c r="M116" s="36"/>
      <c r="N116" s="36"/>
      <c r="O116" s="36"/>
      <c r="P116" s="36"/>
      <c r="Q116" s="36"/>
      <c r="R116" s="37"/>
      <c r="T116" s="197"/>
      <c r="U116" s="36"/>
      <c r="V116" s="36"/>
      <c r="W116" s="36"/>
      <c r="X116" s="36"/>
      <c r="Y116" s="36"/>
      <c r="Z116" s="36"/>
      <c r="AA116" s="74"/>
      <c r="AT116" s="22" t="s">
        <v>1690</v>
      </c>
      <c r="AU116" s="22" t="s">
        <v>80</v>
      </c>
    </row>
    <row r="117" spans="2:65" s="1" customFormat="1" ht="25.5" customHeight="1">
      <c r="B117" s="123"/>
      <c r="C117" s="149" t="s">
        <v>80</v>
      </c>
      <c r="D117" s="149" t="s">
        <v>181</v>
      </c>
      <c r="E117" s="150" t="s">
        <v>1874</v>
      </c>
      <c r="F117" s="239" t="s">
        <v>1875</v>
      </c>
      <c r="G117" s="239"/>
      <c r="H117" s="239"/>
      <c r="I117" s="239"/>
      <c r="J117" s="151" t="s">
        <v>1872</v>
      </c>
      <c r="K117" s="152">
        <v>9</v>
      </c>
      <c r="L117" s="266">
        <v>0</v>
      </c>
      <c r="M117" s="266"/>
      <c r="N117" s="266">
        <f>ROUND(L117*K117,2)</f>
        <v>0</v>
      </c>
      <c r="O117" s="266"/>
      <c r="P117" s="266"/>
      <c r="Q117" s="266"/>
      <c r="R117" s="125"/>
      <c r="T117" s="153" t="s">
        <v>5</v>
      </c>
      <c r="U117" s="44" t="s">
        <v>39</v>
      </c>
      <c r="V117" s="154">
        <v>0</v>
      </c>
      <c r="W117" s="154">
        <f>V117*K117</f>
        <v>0</v>
      </c>
      <c r="X117" s="154">
        <v>0</v>
      </c>
      <c r="Y117" s="154">
        <f>X117*K117</f>
        <v>0</v>
      </c>
      <c r="Z117" s="154">
        <v>0</v>
      </c>
      <c r="AA117" s="155">
        <f>Z117*K117</f>
        <v>0</v>
      </c>
      <c r="AR117" s="22" t="s">
        <v>89</v>
      </c>
      <c r="AT117" s="22" t="s">
        <v>181</v>
      </c>
      <c r="AU117" s="22" t="s">
        <v>80</v>
      </c>
      <c r="AY117" s="22" t="s">
        <v>180</v>
      </c>
      <c r="BE117" s="156">
        <f>IF(U117="základní",N117,0)</f>
        <v>0</v>
      </c>
      <c r="BF117" s="156">
        <f>IF(U117="snížená",N117,0)</f>
        <v>0</v>
      </c>
      <c r="BG117" s="156">
        <f>IF(U117="zákl. přenesená",N117,0)</f>
        <v>0</v>
      </c>
      <c r="BH117" s="156">
        <f>IF(U117="sníž. přenesená",N117,0)</f>
        <v>0</v>
      </c>
      <c r="BI117" s="156">
        <f>IF(U117="nulová",N117,0)</f>
        <v>0</v>
      </c>
      <c r="BJ117" s="22" t="s">
        <v>80</v>
      </c>
      <c r="BK117" s="156">
        <f>ROUND(L117*K117,2)</f>
        <v>0</v>
      </c>
      <c r="BL117" s="22" t="s">
        <v>89</v>
      </c>
      <c r="BM117" s="22" t="s">
        <v>89</v>
      </c>
    </row>
    <row r="118" spans="2:65" s="1" customFormat="1" ht="24" customHeight="1">
      <c r="B118" s="35"/>
      <c r="C118" s="36"/>
      <c r="D118" s="36"/>
      <c r="E118" s="36"/>
      <c r="F118" s="283" t="s">
        <v>1876</v>
      </c>
      <c r="G118" s="284"/>
      <c r="H118" s="284"/>
      <c r="I118" s="284"/>
      <c r="J118" s="36"/>
      <c r="K118" s="36"/>
      <c r="L118" s="36"/>
      <c r="M118" s="36"/>
      <c r="N118" s="36"/>
      <c r="O118" s="36"/>
      <c r="P118" s="36"/>
      <c r="Q118" s="36"/>
      <c r="R118" s="37"/>
      <c r="T118" s="197"/>
      <c r="U118" s="36"/>
      <c r="V118" s="36"/>
      <c r="W118" s="36"/>
      <c r="X118" s="36"/>
      <c r="Y118" s="36"/>
      <c r="Z118" s="36"/>
      <c r="AA118" s="74"/>
      <c r="AT118" s="22" t="s">
        <v>1690</v>
      </c>
      <c r="AU118" s="22" t="s">
        <v>80</v>
      </c>
    </row>
    <row r="119" spans="2:65" s="1" customFormat="1" ht="16.5" customHeight="1">
      <c r="B119" s="123"/>
      <c r="C119" s="149" t="s">
        <v>80</v>
      </c>
      <c r="D119" s="149" t="s">
        <v>181</v>
      </c>
      <c r="E119" s="150" t="s">
        <v>1877</v>
      </c>
      <c r="F119" s="239" t="s">
        <v>1878</v>
      </c>
      <c r="G119" s="239"/>
      <c r="H119" s="239"/>
      <c r="I119" s="239"/>
      <c r="J119" s="151" t="s">
        <v>1872</v>
      </c>
      <c r="K119" s="152">
        <v>6</v>
      </c>
      <c r="L119" s="266">
        <v>0</v>
      </c>
      <c r="M119" s="266"/>
      <c r="N119" s="266">
        <f>ROUND(L119*K119,2)</f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>V119*K119</f>
        <v>0</v>
      </c>
      <c r="X119" s="154">
        <v>0</v>
      </c>
      <c r="Y119" s="154">
        <f>X119*K119</f>
        <v>0</v>
      </c>
      <c r="Z119" s="154">
        <v>0</v>
      </c>
      <c r="AA119" s="155">
        <f>Z119*K119</f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>IF(U119="základní",N119,0)</f>
        <v>0</v>
      </c>
      <c r="BF119" s="156">
        <f>IF(U119="snížená",N119,0)</f>
        <v>0</v>
      </c>
      <c r="BG119" s="156">
        <f>IF(U119="zákl. přenesená",N119,0)</f>
        <v>0</v>
      </c>
      <c r="BH119" s="156">
        <f>IF(U119="sníž. přenesená",N119,0)</f>
        <v>0</v>
      </c>
      <c r="BI119" s="156">
        <f>IF(U119="nulová",N119,0)</f>
        <v>0</v>
      </c>
      <c r="BJ119" s="22" t="s">
        <v>80</v>
      </c>
      <c r="BK119" s="156">
        <f>ROUND(L119*K119,2)</f>
        <v>0</v>
      </c>
      <c r="BL119" s="22" t="s">
        <v>89</v>
      </c>
      <c r="BM119" s="22" t="s">
        <v>203</v>
      </c>
    </row>
    <row r="120" spans="2:65" s="1" customFormat="1" ht="36" customHeight="1">
      <c r="B120" s="35"/>
      <c r="C120" s="36"/>
      <c r="D120" s="36"/>
      <c r="E120" s="36"/>
      <c r="F120" s="283" t="s">
        <v>1879</v>
      </c>
      <c r="G120" s="284"/>
      <c r="H120" s="284"/>
      <c r="I120" s="284"/>
      <c r="J120" s="36"/>
      <c r="K120" s="36"/>
      <c r="L120" s="36"/>
      <c r="M120" s="36"/>
      <c r="N120" s="36"/>
      <c r="O120" s="36"/>
      <c r="P120" s="36"/>
      <c r="Q120" s="36"/>
      <c r="R120" s="37"/>
      <c r="T120" s="197"/>
      <c r="U120" s="36"/>
      <c r="V120" s="36"/>
      <c r="W120" s="36"/>
      <c r="X120" s="36"/>
      <c r="Y120" s="36"/>
      <c r="Z120" s="36"/>
      <c r="AA120" s="74"/>
      <c r="AT120" s="22" t="s">
        <v>1690</v>
      </c>
      <c r="AU120" s="22" t="s">
        <v>80</v>
      </c>
    </row>
    <row r="121" spans="2:65" s="1" customFormat="1" ht="16.5" customHeight="1">
      <c r="B121" s="123"/>
      <c r="C121" s="149" t="s">
        <v>80</v>
      </c>
      <c r="D121" s="149" t="s">
        <v>181</v>
      </c>
      <c r="E121" s="150" t="s">
        <v>1880</v>
      </c>
      <c r="F121" s="239" t="s">
        <v>1881</v>
      </c>
      <c r="G121" s="239"/>
      <c r="H121" s="239"/>
      <c r="I121" s="239"/>
      <c r="J121" s="151" t="s">
        <v>1872</v>
      </c>
      <c r="K121" s="152">
        <v>1</v>
      </c>
      <c r="L121" s="266">
        <v>0</v>
      </c>
      <c r="M121" s="266"/>
      <c r="N121" s="266">
        <f>ROUND(L121*K121,2)</f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>V121*K121</f>
        <v>0</v>
      </c>
      <c r="X121" s="154">
        <v>0</v>
      </c>
      <c r="Y121" s="154">
        <f>X121*K121</f>
        <v>0</v>
      </c>
      <c r="Z121" s="154">
        <v>0</v>
      </c>
      <c r="AA121" s="155">
        <f>Z121*K121</f>
        <v>0</v>
      </c>
      <c r="AR121" s="22" t="s">
        <v>89</v>
      </c>
      <c r="AT121" s="22" t="s">
        <v>181</v>
      </c>
      <c r="AU121" s="22" t="s">
        <v>80</v>
      </c>
      <c r="AY121" s="22" t="s">
        <v>180</v>
      </c>
      <c r="BE121" s="156">
        <f>IF(U121="základní",N121,0)</f>
        <v>0</v>
      </c>
      <c r="BF121" s="156">
        <f>IF(U121="snížená",N121,0)</f>
        <v>0</v>
      </c>
      <c r="BG121" s="156">
        <f>IF(U121="zákl. přenesená",N121,0)</f>
        <v>0</v>
      </c>
      <c r="BH121" s="156">
        <f>IF(U121="sníž. přenesená",N121,0)</f>
        <v>0</v>
      </c>
      <c r="BI121" s="156">
        <f>IF(U121="nulová",N121,0)</f>
        <v>0</v>
      </c>
      <c r="BJ121" s="22" t="s">
        <v>80</v>
      </c>
      <c r="BK121" s="156">
        <f>ROUND(L121*K121,2)</f>
        <v>0</v>
      </c>
      <c r="BL121" s="22" t="s">
        <v>89</v>
      </c>
      <c r="BM121" s="22" t="s">
        <v>219</v>
      </c>
    </row>
    <row r="122" spans="2:65" s="1" customFormat="1" ht="48" customHeight="1">
      <c r="B122" s="35"/>
      <c r="C122" s="36"/>
      <c r="D122" s="36"/>
      <c r="E122" s="36"/>
      <c r="F122" s="283" t="s">
        <v>1882</v>
      </c>
      <c r="G122" s="284"/>
      <c r="H122" s="284"/>
      <c r="I122" s="284"/>
      <c r="J122" s="36"/>
      <c r="K122" s="36"/>
      <c r="L122" s="36"/>
      <c r="M122" s="36"/>
      <c r="N122" s="36"/>
      <c r="O122" s="36"/>
      <c r="P122" s="36"/>
      <c r="Q122" s="36"/>
      <c r="R122" s="37"/>
      <c r="T122" s="197"/>
      <c r="U122" s="36"/>
      <c r="V122" s="36"/>
      <c r="W122" s="36"/>
      <c r="X122" s="36"/>
      <c r="Y122" s="36"/>
      <c r="Z122" s="36"/>
      <c r="AA122" s="74"/>
      <c r="AT122" s="22" t="s">
        <v>1690</v>
      </c>
      <c r="AU122" s="22" t="s">
        <v>80</v>
      </c>
    </row>
    <row r="123" spans="2:65" s="1" customFormat="1" ht="25.5" customHeight="1">
      <c r="B123" s="123"/>
      <c r="C123" s="149" t="s">
        <v>80</v>
      </c>
      <c r="D123" s="149" t="s">
        <v>181</v>
      </c>
      <c r="E123" s="150" t="s">
        <v>1883</v>
      </c>
      <c r="F123" s="239" t="s">
        <v>1884</v>
      </c>
      <c r="G123" s="239"/>
      <c r="H123" s="239"/>
      <c r="I123" s="239"/>
      <c r="J123" s="151" t="s">
        <v>583</v>
      </c>
      <c r="K123" s="152">
        <v>15</v>
      </c>
      <c r="L123" s="266">
        <v>0</v>
      </c>
      <c r="M123" s="266"/>
      <c r="N123" s="266">
        <f>ROUND(L123*K123,2)</f>
        <v>0</v>
      </c>
      <c r="O123" s="266"/>
      <c r="P123" s="266"/>
      <c r="Q123" s="266"/>
      <c r="R123" s="125"/>
      <c r="T123" s="153" t="s">
        <v>5</v>
      </c>
      <c r="U123" s="44" t="s">
        <v>39</v>
      </c>
      <c r="V123" s="154">
        <v>0</v>
      </c>
      <c r="W123" s="154">
        <f>V123*K123</f>
        <v>0</v>
      </c>
      <c r="X123" s="154">
        <v>0</v>
      </c>
      <c r="Y123" s="154">
        <f>X123*K123</f>
        <v>0</v>
      </c>
      <c r="Z123" s="154">
        <v>0</v>
      </c>
      <c r="AA123" s="155">
        <f>Z123*K123</f>
        <v>0</v>
      </c>
      <c r="AR123" s="22" t="s">
        <v>89</v>
      </c>
      <c r="AT123" s="22" t="s">
        <v>181</v>
      </c>
      <c r="AU123" s="22" t="s">
        <v>80</v>
      </c>
      <c r="AY123" s="22" t="s">
        <v>180</v>
      </c>
      <c r="BE123" s="156">
        <f>IF(U123="základní",N123,0)</f>
        <v>0</v>
      </c>
      <c r="BF123" s="156">
        <f>IF(U123="snížená",N123,0)</f>
        <v>0</v>
      </c>
      <c r="BG123" s="156">
        <f>IF(U123="zákl. přenesená",N123,0)</f>
        <v>0</v>
      </c>
      <c r="BH123" s="156">
        <f>IF(U123="sníž. přenesená",N123,0)</f>
        <v>0</v>
      </c>
      <c r="BI123" s="156">
        <f>IF(U123="nulová",N123,0)</f>
        <v>0</v>
      </c>
      <c r="BJ123" s="22" t="s">
        <v>80</v>
      </c>
      <c r="BK123" s="156">
        <f>ROUND(L123*K123,2)</f>
        <v>0</v>
      </c>
      <c r="BL123" s="22" t="s">
        <v>89</v>
      </c>
      <c r="BM123" s="22" t="s">
        <v>239</v>
      </c>
    </row>
    <row r="124" spans="2:65" s="9" customFormat="1" ht="37.35" customHeight="1">
      <c r="B124" s="138"/>
      <c r="C124" s="139"/>
      <c r="D124" s="140" t="s">
        <v>1867</v>
      </c>
      <c r="E124" s="140"/>
      <c r="F124" s="140"/>
      <c r="G124" s="140"/>
      <c r="H124" s="140"/>
      <c r="I124" s="140"/>
      <c r="J124" s="140"/>
      <c r="K124" s="140"/>
      <c r="L124" s="140"/>
      <c r="M124" s="140"/>
      <c r="N124" s="285">
        <f>BK124</f>
        <v>0</v>
      </c>
      <c r="O124" s="286"/>
      <c r="P124" s="286"/>
      <c r="Q124" s="286"/>
      <c r="R124" s="141"/>
      <c r="T124" s="142"/>
      <c r="U124" s="139"/>
      <c r="V124" s="139"/>
      <c r="W124" s="143">
        <f>SUM(W125:W129)</f>
        <v>0</v>
      </c>
      <c r="X124" s="139"/>
      <c r="Y124" s="143">
        <f>SUM(Y125:Y129)</f>
        <v>0</v>
      </c>
      <c r="Z124" s="139"/>
      <c r="AA124" s="144">
        <f>SUM(AA125:AA129)</f>
        <v>0</v>
      </c>
      <c r="AR124" s="145" t="s">
        <v>80</v>
      </c>
      <c r="AT124" s="146" t="s">
        <v>73</v>
      </c>
      <c r="AU124" s="146" t="s">
        <v>74</v>
      </c>
      <c r="AY124" s="145" t="s">
        <v>180</v>
      </c>
      <c r="BK124" s="147">
        <f>SUM(BK125:BK129)</f>
        <v>0</v>
      </c>
    </row>
    <row r="125" spans="2:65" s="1" customFormat="1" ht="25.5" customHeight="1">
      <c r="B125" s="123"/>
      <c r="C125" s="149" t="s">
        <v>83</v>
      </c>
      <c r="D125" s="149" t="s">
        <v>181</v>
      </c>
      <c r="E125" s="150" t="s">
        <v>1885</v>
      </c>
      <c r="F125" s="239" t="s">
        <v>1886</v>
      </c>
      <c r="G125" s="239"/>
      <c r="H125" s="239"/>
      <c r="I125" s="239"/>
      <c r="J125" s="151" t="s">
        <v>1872</v>
      </c>
      <c r="K125" s="152">
        <v>1</v>
      </c>
      <c r="L125" s="266">
        <v>0</v>
      </c>
      <c r="M125" s="266"/>
      <c r="N125" s="266">
        <f>ROUND(L125*K125,2)</f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>V125*K125</f>
        <v>0</v>
      </c>
      <c r="X125" s="154">
        <v>0</v>
      </c>
      <c r="Y125" s="154">
        <f>X125*K125</f>
        <v>0</v>
      </c>
      <c r="Z125" s="154">
        <v>0</v>
      </c>
      <c r="AA125" s="155">
        <f>Z125*K125</f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>IF(U125="základní",N125,0)</f>
        <v>0</v>
      </c>
      <c r="BF125" s="156">
        <f>IF(U125="snížená",N125,0)</f>
        <v>0</v>
      </c>
      <c r="BG125" s="156">
        <f>IF(U125="zákl. přenesená",N125,0)</f>
        <v>0</v>
      </c>
      <c r="BH125" s="156">
        <f>IF(U125="sníž. přenesená",N125,0)</f>
        <v>0</v>
      </c>
      <c r="BI125" s="156">
        <f>IF(U125="nulová",N125,0)</f>
        <v>0</v>
      </c>
      <c r="BJ125" s="22" t="s">
        <v>80</v>
      </c>
      <c r="BK125" s="156">
        <f>ROUND(L125*K125,2)</f>
        <v>0</v>
      </c>
      <c r="BL125" s="22" t="s">
        <v>89</v>
      </c>
      <c r="BM125" s="22" t="s">
        <v>250</v>
      </c>
    </row>
    <row r="126" spans="2:65" s="1" customFormat="1" ht="36" customHeight="1">
      <c r="B126" s="35"/>
      <c r="C126" s="36"/>
      <c r="D126" s="36"/>
      <c r="E126" s="36"/>
      <c r="F126" s="283" t="s">
        <v>1887</v>
      </c>
      <c r="G126" s="284"/>
      <c r="H126" s="284"/>
      <c r="I126" s="284"/>
      <c r="J126" s="36"/>
      <c r="K126" s="36"/>
      <c r="L126" s="36"/>
      <c r="M126" s="36"/>
      <c r="N126" s="36"/>
      <c r="O126" s="36"/>
      <c r="P126" s="36"/>
      <c r="Q126" s="36"/>
      <c r="R126" s="37"/>
      <c r="T126" s="197"/>
      <c r="U126" s="36"/>
      <c r="V126" s="36"/>
      <c r="W126" s="36"/>
      <c r="X126" s="36"/>
      <c r="Y126" s="36"/>
      <c r="Z126" s="36"/>
      <c r="AA126" s="74"/>
      <c r="AT126" s="22" t="s">
        <v>1690</v>
      </c>
      <c r="AU126" s="22" t="s">
        <v>80</v>
      </c>
    </row>
    <row r="127" spans="2:65" s="1" customFormat="1" ht="16.5" customHeight="1">
      <c r="B127" s="123"/>
      <c r="C127" s="149" t="s">
        <v>74</v>
      </c>
      <c r="D127" s="149" t="s">
        <v>181</v>
      </c>
      <c r="E127" s="150" t="s">
        <v>1888</v>
      </c>
      <c r="F127" s="239" t="s">
        <v>1889</v>
      </c>
      <c r="G127" s="239"/>
      <c r="H127" s="239"/>
      <c r="I127" s="239"/>
      <c r="J127" s="151" t="s">
        <v>1872</v>
      </c>
      <c r="K127" s="152">
        <v>1</v>
      </c>
      <c r="L127" s="266">
        <v>0</v>
      </c>
      <c r="M127" s="266"/>
      <c r="N127" s="266">
        <f>ROUND(L127*K127,2)</f>
        <v>0</v>
      </c>
      <c r="O127" s="266"/>
      <c r="P127" s="266"/>
      <c r="Q127" s="266"/>
      <c r="R127" s="125"/>
      <c r="T127" s="153" t="s">
        <v>5</v>
      </c>
      <c r="U127" s="44" t="s">
        <v>39</v>
      </c>
      <c r="V127" s="154">
        <v>0</v>
      </c>
      <c r="W127" s="154">
        <f>V127*K127</f>
        <v>0</v>
      </c>
      <c r="X127" s="154">
        <v>0</v>
      </c>
      <c r="Y127" s="154">
        <f>X127*K127</f>
        <v>0</v>
      </c>
      <c r="Z127" s="154">
        <v>0</v>
      </c>
      <c r="AA127" s="155">
        <f>Z127*K127</f>
        <v>0</v>
      </c>
      <c r="AR127" s="22" t="s">
        <v>89</v>
      </c>
      <c r="AT127" s="22" t="s">
        <v>181</v>
      </c>
      <c r="AU127" s="22" t="s">
        <v>80</v>
      </c>
      <c r="AY127" s="22" t="s">
        <v>180</v>
      </c>
      <c r="BE127" s="156">
        <f>IF(U127="základní",N127,0)</f>
        <v>0</v>
      </c>
      <c r="BF127" s="156">
        <f>IF(U127="snížená",N127,0)</f>
        <v>0</v>
      </c>
      <c r="BG127" s="156">
        <f>IF(U127="zákl. přenesená",N127,0)</f>
        <v>0</v>
      </c>
      <c r="BH127" s="156">
        <f>IF(U127="sníž. přenesená",N127,0)</f>
        <v>0</v>
      </c>
      <c r="BI127" s="156">
        <f>IF(U127="nulová",N127,0)</f>
        <v>0</v>
      </c>
      <c r="BJ127" s="22" t="s">
        <v>80</v>
      </c>
      <c r="BK127" s="156">
        <f>ROUND(L127*K127,2)</f>
        <v>0</v>
      </c>
      <c r="BL127" s="22" t="s">
        <v>89</v>
      </c>
      <c r="BM127" s="22" t="s">
        <v>271</v>
      </c>
    </row>
    <row r="128" spans="2:65" s="1" customFormat="1" ht="48" customHeight="1">
      <c r="B128" s="35"/>
      <c r="C128" s="36"/>
      <c r="D128" s="36"/>
      <c r="E128" s="36"/>
      <c r="F128" s="283" t="s">
        <v>1890</v>
      </c>
      <c r="G128" s="284"/>
      <c r="H128" s="284"/>
      <c r="I128" s="284"/>
      <c r="J128" s="36"/>
      <c r="K128" s="36"/>
      <c r="L128" s="36"/>
      <c r="M128" s="36"/>
      <c r="N128" s="36"/>
      <c r="O128" s="36"/>
      <c r="P128" s="36"/>
      <c r="Q128" s="36"/>
      <c r="R128" s="37"/>
      <c r="T128" s="197"/>
      <c r="U128" s="36"/>
      <c r="V128" s="36"/>
      <c r="W128" s="36"/>
      <c r="X128" s="36"/>
      <c r="Y128" s="36"/>
      <c r="Z128" s="36"/>
      <c r="AA128" s="74"/>
      <c r="AT128" s="22" t="s">
        <v>1690</v>
      </c>
      <c r="AU128" s="22" t="s">
        <v>80</v>
      </c>
    </row>
    <row r="129" spans="2:65" s="1" customFormat="1" ht="25.5" customHeight="1">
      <c r="B129" s="123"/>
      <c r="C129" s="149" t="s">
        <v>83</v>
      </c>
      <c r="D129" s="149" t="s">
        <v>181</v>
      </c>
      <c r="E129" s="150" t="s">
        <v>1883</v>
      </c>
      <c r="F129" s="239" t="s">
        <v>1884</v>
      </c>
      <c r="G129" s="239"/>
      <c r="H129" s="239"/>
      <c r="I129" s="239"/>
      <c r="J129" s="151" t="s">
        <v>583</v>
      </c>
      <c r="K129" s="152">
        <v>5</v>
      </c>
      <c r="L129" s="266">
        <v>0</v>
      </c>
      <c r="M129" s="266"/>
      <c r="N129" s="266">
        <f>ROUND(L129*K129,2)</f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>V129*K129</f>
        <v>0</v>
      </c>
      <c r="X129" s="154">
        <v>0</v>
      </c>
      <c r="Y129" s="154">
        <f>X129*K129</f>
        <v>0</v>
      </c>
      <c r="Z129" s="154">
        <v>0</v>
      </c>
      <c r="AA129" s="155">
        <f>Z129*K129</f>
        <v>0</v>
      </c>
      <c r="AR129" s="22" t="s">
        <v>89</v>
      </c>
      <c r="AT129" s="22" t="s">
        <v>181</v>
      </c>
      <c r="AU129" s="22" t="s">
        <v>80</v>
      </c>
      <c r="AY129" s="22" t="s">
        <v>180</v>
      </c>
      <c r="BE129" s="156">
        <f>IF(U129="základní",N129,0)</f>
        <v>0</v>
      </c>
      <c r="BF129" s="156">
        <f>IF(U129="snížená",N129,0)</f>
        <v>0</v>
      </c>
      <c r="BG129" s="156">
        <f>IF(U129="zákl. přenesená",N129,0)</f>
        <v>0</v>
      </c>
      <c r="BH129" s="156">
        <f>IF(U129="sníž. přenesená",N129,0)</f>
        <v>0</v>
      </c>
      <c r="BI129" s="156">
        <f>IF(U129="nulová",N129,0)</f>
        <v>0</v>
      </c>
      <c r="BJ129" s="22" t="s">
        <v>80</v>
      </c>
      <c r="BK129" s="156">
        <f>ROUND(L129*K129,2)</f>
        <v>0</v>
      </c>
      <c r="BL129" s="22" t="s">
        <v>89</v>
      </c>
      <c r="BM129" s="22" t="s">
        <v>278</v>
      </c>
    </row>
    <row r="130" spans="2:65" s="9" customFormat="1" ht="37.35" customHeight="1">
      <c r="B130" s="138"/>
      <c r="C130" s="139"/>
      <c r="D130" s="140" t="s">
        <v>1868</v>
      </c>
      <c r="E130" s="140"/>
      <c r="F130" s="140"/>
      <c r="G130" s="140"/>
      <c r="H130" s="140"/>
      <c r="I130" s="140"/>
      <c r="J130" s="140"/>
      <c r="K130" s="140"/>
      <c r="L130" s="140"/>
      <c r="M130" s="140"/>
      <c r="N130" s="285">
        <f>BK130</f>
        <v>0</v>
      </c>
      <c r="O130" s="286"/>
      <c r="P130" s="286"/>
      <c r="Q130" s="286"/>
      <c r="R130" s="141"/>
      <c r="T130" s="142"/>
      <c r="U130" s="139"/>
      <c r="V130" s="139"/>
      <c r="W130" s="143">
        <f>SUM(W131:W137)</f>
        <v>0</v>
      </c>
      <c r="X130" s="139"/>
      <c r="Y130" s="143">
        <f>SUM(Y131:Y137)</f>
        <v>0</v>
      </c>
      <c r="Z130" s="139"/>
      <c r="AA130" s="144">
        <f>SUM(AA131:AA137)</f>
        <v>0</v>
      </c>
      <c r="AR130" s="145" t="s">
        <v>80</v>
      </c>
      <c r="AT130" s="146" t="s">
        <v>73</v>
      </c>
      <c r="AU130" s="146" t="s">
        <v>74</v>
      </c>
      <c r="AY130" s="145" t="s">
        <v>180</v>
      </c>
      <c r="BK130" s="147">
        <f>SUM(BK131:BK137)</f>
        <v>0</v>
      </c>
    </row>
    <row r="131" spans="2:65" s="1" customFormat="1" ht="25.5" customHeight="1">
      <c r="B131" s="123"/>
      <c r="C131" s="149" t="s">
        <v>1891</v>
      </c>
      <c r="D131" s="149" t="s">
        <v>181</v>
      </c>
      <c r="E131" s="150" t="s">
        <v>1892</v>
      </c>
      <c r="F131" s="239" t="s">
        <v>1893</v>
      </c>
      <c r="G131" s="239"/>
      <c r="H131" s="239"/>
      <c r="I131" s="239"/>
      <c r="J131" s="151" t="s">
        <v>433</v>
      </c>
      <c r="K131" s="152">
        <v>2</v>
      </c>
      <c r="L131" s="266">
        <v>0</v>
      </c>
      <c r="M131" s="266"/>
      <c r="N131" s="266">
        <f>ROUND(L131*K131,2)</f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>V131*K131</f>
        <v>0</v>
      </c>
      <c r="X131" s="154">
        <v>0</v>
      </c>
      <c r="Y131" s="154">
        <f>X131*K131</f>
        <v>0</v>
      </c>
      <c r="Z131" s="154">
        <v>0</v>
      </c>
      <c r="AA131" s="155">
        <f>Z131*K131</f>
        <v>0</v>
      </c>
      <c r="AR131" s="22" t="s">
        <v>89</v>
      </c>
      <c r="AT131" s="22" t="s">
        <v>181</v>
      </c>
      <c r="AU131" s="22" t="s">
        <v>80</v>
      </c>
      <c r="AY131" s="22" t="s">
        <v>180</v>
      </c>
      <c r="BE131" s="156">
        <f>IF(U131="základní",N131,0)</f>
        <v>0</v>
      </c>
      <c r="BF131" s="156">
        <f>IF(U131="snížená",N131,0)</f>
        <v>0</v>
      </c>
      <c r="BG131" s="156">
        <f>IF(U131="zákl. přenesená",N131,0)</f>
        <v>0</v>
      </c>
      <c r="BH131" s="156">
        <f>IF(U131="sníž. přenesená",N131,0)</f>
        <v>0</v>
      </c>
      <c r="BI131" s="156">
        <f>IF(U131="nulová",N131,0)</f>
        <v>0</v>
      </c>
      <c r="BJ131" s="22" t="s">
        <v>80</v>
      </c>
      <c r="BK131" s="156">
        <f>ROUND(L131*K131,2)</f>
        <v>0</v>
      </c>
      <c r="BL131" s="22" t="s">
        <v>89</v>
      </c>
      <c r="BM131" s="22" t="s">
        <v>287</v>
      </c>
    </row>
    <row r="132" spans="2:65" s="1" customFormat="1" ht="48" customHeight="1">
      <c r="B132" s="35"/>
      <c r="C132" s="36"/>
      <c r="D132" s="36"/>
      <c r="E132" s="36"/>
      <c r="F132" s="283" t="s">
        <v>1894</v>
      </c>
      <c r="G132" s="284"/>
      <c r="H132" s="284"/>
      <c r="I132" s="284"/>
      <c r="J132" s="36"/>
      <c r="K132" s="36"/>
      <c r="L132" s="36"/>
      <c r="M132" s="36"/>
      <c r="N132" s="36"/>
      <c r="O132" s="36"/>
      <c r="P132" s="36"/>
      <c r="Q132" s="36"/>
      <c r="R132" s="37"/>
      <c r="T132" s="197"/>
      <c r="U132" s="36"/>
      <c r="V132" s="36"/>
      <c r="W132" s="36"/>
      <c r="X132" s="36"/>
      <c r="Y132" s="36"/>
      <c r="Z132" s="36"/>
      <c r="AA132" s="74"/>
      <c r="AT132" s="22" t="s">
        <v>1690</v>
      </c>
      <c r="AU132" s="22" t="s">
        <v>80</v>
      </c>
    </row>
    <row r="133" spans="2:65" s="1" customFormat="1" ht="16.5" customHeight="1">
      <c r="B133" s="123"/>
      <c r="C133" s="149" t="s">
        <v>74</v>
      </c>
      <c r="D133" s="149" t="s">
        <v>181</v>
      </c>
      <c r="E133" s="150" t="s">
        <v>1895</v>
      </c>
      <c r="F133" s="239" t="s">
        <v>1896</v>
      </c>
      <c r="G133" s="239"/>
      <c r="H133" s="239"/>
      <c r="I133" s="239"/>
      <c r="J133" s="151" t="s">
        <v>433</v>
      </c>
      <c r="K133" s="152">
        <v>2</v>
      </c>
      <c r="L133" s="266">
        <v>0</v>
      </c>
      <c r="M133" s="266"/>
      <c r="N133" s="266">
        <f>ROUND(L133*K133,2)</f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>V133*K133</f>
        <v>0</v>
      </c>
      <c r="X133" s="154">
        <v>0</v>
      </c>
      <c r="Y133" s="154">
        <f>X133*K133</f>
        <v>0</v>
      </c>
      <c r="Z133" s="154">
        <v>0</v>
      </c>
      <c r="AA133" s="155">
        <f>Z133*K133</f>
        <v>0</v>
      </c>
      <c r="AR133" s="22" t="s">
        <v>89</v>
      </c>
      <c r="AT133" s="22" t="s">
        <v>181</v>
      </c>
      <c r="AU133" s="22" t="s">
        <v>80</v>
      </c>
      <c r="AY133" s="22" t="s">
        <v>180</v>
      </c>
      <c r="BE133" s="156">
        <f>IF(U133="základní",N133,0)</f>
        <v>0</v>
      </c>
      <c r="BF133" s="156">
        <f>IF(U133="snížená",N133,0)</f>
        <v>0</v>
      </c>
      <c r="BG133" s="156">
        <f>IF(U133="zákl. přenesená",N133,0)</f>
        <v>0</v>
      </c>
      <c r="BH133" s="156">
        <f>IF(U133="sníž. přenesená",N133,0)</f>
        <v>0</v>
      </c>
      <c r="BI133" s="156">
        <f>IF(U133="nulová",N133,0)</f>
        <v>0</v>
      </c>
      <c r="BJ133" s="22" t="s">
        <v>80</v>
      </c>
      <c r="BK133" s="156">
        <f>ROUND(L133*K133,2)</f>
        <v>0</v>
      </c>
      <c r="BL133" s="22" t="s">
        <v>89</v>
      </c>
      <c r="BM133" s="22" t="s">
        <v>296</v>
      </c>
    </row>
    <row r="134" spans="2:65" s="1" customFormat="1" ht="24" customHeight="1">
      <c r="B134" s="35"/>
      <c r="C134" s="36"/>
      <c r="D134" s="36"/>
      <c r="E134" s="36"/>
      <c r="F134" s="283" t="s">
        <v>1897</v>
      </c>
      <c r="G134" s="284"/>
      <c r="H134" s="284"/>
      <c r="I134" s="284"/>
      <c r="J134" s="36"/>
      <c r="K134" s="36"/>
      <c r="L134" s="36"/>
      <c r="M134" s="36"/>
      <c r="N134" s="36"/>
      <c r="O134" s="36"/>
      <c r="P134" s="36"/>
      <c r="Q134" s="36"/>
      <c r="R134" s="37"/>
      <c r="T134" s="197"/>
      <c r="U134" s="36"/>
      <c r="V134" s="36"/>
      <c r="W134" s="36"/>
      <c r="X134" s="36"/>
      <c r="Y134" s="36"/>
      <c r="Z134" s="36"/>
      <c r="AA134" s="74"/>
      <c r="AT134" s="22" t="s">
        <v>1690</v>
      </c>
      <c r="AU134" s="22" t="s">
        <v>80</v>
      </c>
    </row>
    <row r="135" spans="2:65" s="1" customFormat="1" ht="16.5" customHeight="1">
      <c r="B135" s="123"/>
      <c r="C135" s="149" t="s">
        <v>86</v>
      </c>
      <c r="D135" s="149" t="s">
        <v>181</v>
      </c>
      <c r="E135" s="150" t="s">
        <v>1898</v>
      </c>
      <c r="F135" s="239" t="s">
        <v>1899</v>
      </c>
      <c r="G135" s="239"/>
      <c r="H135" s="239"/>
      <c r="I135" s="239"/>
      <c r="J135" s="151" t="s">
        <v>1900</v>
      </c>
      <c r="K135" s="152">
        <v>1</v>
      </c>
      <c r="L135" s="266">
        <v>0</v>
      </c>
      <c r="M135" s="266"/>
      <c r="N135" s="266">
        <f>ROUND(L135*K135,2)</f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>V135*K135</f>
        <v>0</v>
      </c>
      <c r="X135" s="154">
        <v>0</v>
      </c>
      <c r="Y135" s="154">
        <f>X135*K135</f>
        <v>0</v>
      </c>
      <c r="Z135" s="154">
        <v>0</v>
      </c>
      <c r="AA135" s="155">
        <f>Z135*K135</f>
        <v>0</v>
      </c>
      <c r="AR135" s="22" t="s">
        <v>89</v>
      </c>
      <c r="AT135" s="22" t="s">
        <v>181</v>
      </c>
      <c r="AU135" s="22" t="s">
        <v>80</v>
      </c>
      <c r="AY135" s="22" t="s">
        <v>180</v>
      </c>
      <c r="BE135" s="156">
        <f>IF(U135="základní",N135,0)</f>
        <v>0</v>
      </c>
      <c r="BF135" s="156">
        <f>IF(U135="snížená",N135,0)</f>
        <v>0</v>
      </c>
      <c r="BG135" s="156">
        <f>IF(U135="zákl. přenesená",N135,0)</f>
        <v>0</v>
      </c>
      <c r="BH135" s="156">
        <f>IF(U135="sníž. přenesená",N135,0)</f>
        <v>0</v>
      </c>
      <c r="BI135" s="156">
        <f>IF(U135="nulová",N135,0)</f>
        <v>0</v>
      </c>
      <c r="BJ135" s="22" t="s">
        <v>80</v>
      </c>
      <c r="BK135" s="156">
        <f>ROUND(L135*K135,2)</f>
        <v>0</v>
      </c>
      <c r="BL135" s="22" t="s">
        <v>89</v>
      </c>
      <c r="BM135" s="22" t="s">
        <v>305</v>
      </c>
    </row>
    <row r="136" spans="2:65" s="1" customFormat="1" ht="16.5" customHeight="1">
      <c r="B136" s="35"/>
      <c r="C136" s="36"/>
      <c r="D136" s="36"/>
      <c r="E136" s="36"/>
      <c r="F136" s="283" t="s">
        <v>1901</v>
      </c>
      <c r="G136" s="284"/>
      <c r="H136" s="284"/>
      <c r="I136" s="284"/>
      <c r="J136" s="36"/>
      <c r="K136" s="36"/>
      <c r="L136" s="36"/>
      <c r="M136" s="36"/>
      <c r="N136" s="36"/>
      <c r="O136" s="36"/>
      <c r="P136" s="36"/>
      <c r="Q136" s="36"/>
      <c r="R136" s="37"/>
      <c r="T136" s="197"/>
      <c r="U136" s="36"/>
      <c r="V136" s="36"/>
      <c r="W136" s="36"/>
      <c r="X136" s="36"/>
      <c r="Y136" s="36"/>
      <c r="Z136" s="36"/>
      <c r="AA136" s="74"/>
      <c r="AT136" s="22" t="s">
        <v>1690</v>
      </c>
      <c r="AU136" s="22" t="s">
        <v>80</v>
      </c>
    </row>
    <row r="137" spans="2:65" s="1" customFormat="1" ht="25.5" customHeight="1">
      <c r="B137" s="123"/>
      <c r="C137" s="149" t="s">
        <v>86</v>
      </c>
      <c r="D137" s="149" t="s">
        <v>181</v>
      </c>
      <c r="E137" s="150" t="s">
        <v>1883</v>
      </c>
      <c r="F137" s="239" t="s">
        <v>1884</v>
      </c>
      <c r="G137" s="239"/>
      <c r="H137" s="239"/>
      <c r="I137" s="239"/>
      <c r="J137" s="151" t="s">
        <v>583</v>
      </c>
      <c r="K137" s="152">
        <v>15</v>
      </c>
      <c r="L137" s="266">
        <v>0</v>
      </c>
      <c r="M137" s="266"/>
      <c r="N137" s="266">
        <f>ROUND(L137*K137,2)</f>
        <v>0</v>
      </c>
      <c r="O137" s="266"/>
      <c r="P137" s="266"/>
      <c r="Q137" s="266"/>
      <c r="R137" s="125"/>
      <c r="T137" s="153" t="s">
        <v>5</v>
      </c>
      <c r="U137" s="44" t="s">
        <v>39</v>
      </c>
      <c r="V137" s="154">
        <v>0</v>
      </c>
      <c r="W137" s="154">
        <f>V137*K137</f>
        <v>0</v>
      </c>
      <c r="X137" s="154">
        <v>0</v>
      </c>
      <c r="Y137" s="154">
        <f>X137*K137</f>
        <v>0</v>
      </c>
      <c r="Z137" s="154">
        <v>0</v>
      </c>
      <c r="AA137" s="155">
        <f>Z137*K137</f>
        <v>0</v>
      </c>
      <c r="AR137" s="22" t="s">
        <v>89</v>
      </c>
      <c r="AT137" s="22" t="s">
        <v>181</v>
      </c>
      <c r="AU137" s="22" t="s">
        <v>80</v>
      </c>
      <c r="AY137" s="22" t="s">
        <v>180</v>
      </c>
      <c r="BE137" s="156">
        <f>IF(U137="základní",N137,0)</f>
        <v>0</v>
      </c>
      <c r="BF137" s="156">
        <f>IF(U137="snížená",N137,0)</f>
        <v>0</v>
      </c>
      <c r="BG137" s="156">
        <f>IF(U137="zákl. přenesená",N137,0)</f>
        <v>0</v>
      </c>
      <c r="BH137" s="156">
        <f>IF(U137="sníž. přenesená",N137,0)</f>
        <v>0</v>
      </c>
      <c r="BI137" s="156">
        <f>IF(U137="nulová",N137,0)</f>
        <v>0</v>
      </c>
      <c r="BJ137" s="22" t="s">
        <v>80</v>
      </c>
      <c r="BK137" s="156">
        <f>ROUND(L137*K137,2)</f>
        <v>0</v>
      </c>
      <c r="BL137" s="22" t="s">
        <v>89</v>
      </c>
      <c r="BM137" s="22" t="s">
        <v>319</v>
      </c>
    </row>
    <row r="138" spans="2:65" s="9" customFormat="1" ht="37.35" customHeight="1">
      <c r="B138" s="138"/>
      <c r="C138" s="139"/>
      <c r="D138" s="140" t="s">
        <v>1869</v>
      </c>
      <c r="E138" s="140"/>
      <c r="F138" s="140"/>
      <c r="G138" s="140"/>
      <c r="H138" s="140"/>
      <c r="I138" s="140"/>
      <c r="J138" s="140"/>
      <c r="K138" s="140"/>
      <c r="L138" s="140"/>
      <c r="M138" s="140"/>
      <c r="N138" s="285">
        <f>BK138</f>
        <v>0</v>
      </c>
      <c r="O138" s="286"/>
      <c r="P138" s="286"/>
      <c r="Q138" s="286"/>
      <c r="R138" s="141"/>
      <c r="T138" s="142"/>
      <c r="U138" s="139"/>
      <c r="V138" s="139"/>
      <c r="W138" s="143">
        <f>SUM(W139:W140)</f>
        <v>0</v>
      </c>
      <c r="X138" s="139"/>
      <c r="Y138" s="143">
        <f>SUM(Y139:Y140)</f>
        <v>0</v>
      </c>
      <c r="Z138" s="139"/>
      <c r="AA138" s="144">
        <f>SUM(AA139:AA140)</f>
        <v>0</v>
      </c>
      <c r="AR138" s="145" t="s">
        <v>197</v>
      </c>
      <c r="AT138" s="146" t="s">
        <v>73</v>
      </c>
      <c r="AU138" s="146" t="s">
        <v>74</v>
      </c>
      <c r="AY138" s="145" t="s">
        <v>180</v>
      </c>
      <c r="BK138" s="147">
        <f>SUM(BK139:BK140)</f>
        <v>0</v>
      </c>
    </row>
    <row r="139" spans="2:65" s="1" customFormat="1" ht="16.5" customHeight="1">
      <c r="B139" s="123"/>
      <c r="C139" s="149" t="s">
        <v>1902</v>
      </c>
      <c r="D139" s="149" t="s">
        <v>181</v>
      </c>
      <c r="E139" s="150" t="s">
        <v>1903</v>
      </c>
      <c r="F139" s="239" t="s">
        <v>1904</v>
      </c>
      <c r="G139" s="239"/>
      <c r="H139" s="239"/>
      <c r="I139" s="239"/>
      <c r="J139" s="151" t="s">
        <v>1905</v>
      </c>
      <c r="K139" s="152">
        <v>1</v>
      </c>
      <c r="L139" s="266">
        <v>0</v>
      </c>
      <c r="M139" s="266"/>
      <c r="N139" s="266">
        <f>ROUND(L139*K139,2)</f>
        <v>0</v>
      </c>
      <c r="O139" s="266"/>
      <c r="P139" s="266"/>
      <c r="Q139" s="266"/>
      <c r="R139" s="125"/>
      <c r="T139" s="153" t="s">
        <v>5</v>
      </c>
      <c r="U139" s="44" t="s">
        <v>39</v>
      </c>
      <c r="V139" s="154">
        <v>0</v>
      </c>
      <c r="W139" s="154">
        <f>V139*K139</f>
        <v>0</v>
      </c>
      <c r="X139" s="154">
        <v>0</v>
      </c>
      <c r="Y139" s="154">
        <f>X139*K139</f>
        <v>0</v>
      </c>
      <c r="Z139" s="154">
        <v>0</v>
      </c>
      <c r="AA139" s="155">
        <f>Z139*K139</f>
        <v>0</v>
      </c>
      <c r="AR139" s="22" t="s">
        <v>89</v>
      </c>
      <c r="AT139" s="22" t="s">
        <v>181</v>
      </c>
      <c r="AU139" s="22" t="s">
        <v>80</v>
      </c>
      <c r="AY139" s="22" t="s">
        <v>180</v>
      </c>
      <c r="BE139" s="156">
        <f>IF(U139="základní",N139,0)</f>
        <v>0</v>
      </c>
      <c r="BF139" s="156">
        <f>IF(U139="snížená",N139,0)</f>
        <v>0</v>
      </c>
      <c r="BG139" s="156">
        <f>IF(U139="zákl. přenesená",N139,0)</f>
        <v>0</v>
      </c>
      <c r="BH139" s="156">
        <f>IF(U139="sníž. přenesená",N139,0)</f>
        <v>0</v>
      </c>
      <c r="BI139" s="156">
        <f>IF(U139="nulová",N139,0)</f>
        <v>0</v>
      </c>
      <c r="BJ139" s="22" t="s">
        <v>80</v>
      </c>
      <c r="BK139" s="156">
        <f>ROUND(L139*K139,2)</f>
        <v>0</v>
      </c>
      <c r="BL139" s="22" t="s">
        <v>89</v>
      </c>
      <c r="BM139" s="22" t="s">
        <v>1906</v>
      </c>
    </row>
    <row r="140" spans="2:65" s="1" customFormat="1" ht="16.5" customHeight="1">
      <c r="B140" s="123"/>
      <c r="C140" s="149" t="s">
        <v>1907</v>
      </c>
      <c r="D140" s="149" t="s">
        <v>181</v>
      </c>
      <c r="E140" s="150" t="s">
        <v>1908</v>
      </c>
      <c r="F140" s="239" t="s">
        <v>1909</v>
      </c>
      <c r="G140" s="239"/>
      <c r="H140" s="239"/>
      <c r="I140" s="239"/>
      <c r="J140" s="151" t="s">
        <v>1905</v>
      </c>
      <c r="K140" s="152">
        <v>1</v>
      </c>
      <c r="L140" s="266">
        <v>0</v>
      </c>
      <c r="M140" s="266"/>
      <c r="N140" s="266">
        <f>ROUND(L140*K140,2)</f>
        <v>0</v>
      </c>
      <c r="O140" s="266"/>
      <c r="P140" s="266"/>
      <c r="Q140" s="266"/>
      <c r="R140" s="125"/>
      <c r="T140" s="153" t="s">
        <v>5</v>
      </c>
      <c r="U140" s="194" t="s">
        <v>39</v>
      </c>
      <c r="V140" s="195">
        <v>0</v>
      </c>
      <c r="W140" s="195">
        <f>V140*K140</f>
        <v>0</v>
      </c>
      <c r="X140" s="195">
        <v>0</v>
      </c>
      <c r="Y140" s="195">
        <f>X140*K140</f>
        <v>0</v>
      </c>
      <c r="Z140" s="195">
        <v>0</v>
      </c>
      <c r="AA140" s="196">
        <f>Z140*K140</f>
        <v>0</v>
      </c>
      <c r="AR140" s="22" t="s">
        <v>89</v>
      </c>
      <c r="AT140" s="22" t="s">
        <v>181</v>
      </c>
      <c r="AU140" s="22" t="s">
        <v>80</v>
      </c>
      <c r="AY140" s="22" t="s">
        <v>180</v>
      </c>
      <c r="BE140" s="156">
        <f>IF(U140="základní",N140,0)</f>
        <v>0</v>
      </c>
      <c r="BF140" s="156">
        <f>IF(U140="snížená",N140,0)</f>
        <v>0</v>
      </c>
      <c r="BG140" s="156">
        <f>IF(U140="zákl. přenesená",N140,0)</f>
        <v>0</v>
      </c>
      <c r="BH140" s="156">
        <f>IF(U140="sníž. přenesená",N140,0)</f>
        <v>0</v>
      </c>
      <c r="BI140" s="156">
        <f>IF(U140="nulová",N140,0)</f>
        <v>0</v>
      </c>
      <c r="BJ140" s="22" t="s">
        <v>80</v>
      </c>
      <c r="BK140" s="156">
        <f>ROUND(L140*K140,2)</f>
        <v>0</v>
      </c>
      <c r="BL140" s="22" t="s">
        <v>89</v>
      </c>
      <c r="BM140" s="22" t="s">
        <v>1910</v>
      </c>
    </row>
    <row r="141" spans="2:65" s="1" customFormat="1" ht="6.95" customHeight="1"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1"/>
    </row>
  </sheetData>
  <mergeCells count="110">
    <mergeCell ref="F135:I135"/>
    <mergeCell ref="L135:M135"/>
    <mergeCell ref="N135:Q135"/>
    <mergeCell ref="N130:Q130"/>
    <mergeCell ref="F131:I131"/>
    <mergeCell ref="F133:I133"/>
    <mergeCell ref="L131:M131"/>
    <mergeCell ref="N131:Q131"/>
    <mergeCell ref="F132:I132"/>
    <mergeCell ref="L133:M133"/>
    <mergeCell ref="N133:Q133"/>
    <mergeCell ref="F134:I134"/>
    <mergeCell ref="F125:I125"/>
    <mergeCell ref="F128:I128"/>
    <mergeCell ref="L125:M125"/>
    <mergeCell ref="N125:Q125"/>
    <mergeCell ref="F126:I126"/>
    <mergeCell ref="F127:I127"/>
    <mergeCell ref="L127:M127"/>
    <mergeCell ref="N127:Q127"/>
    <mergeCell ref="F129:I129"/>
    <mergeCell ref="L129:M129"/>
    <mergeCell ref="N129:Q129"/>
    <mergeCell ref="F123:I123"/>
    <mergeCell ref="F121:I121"/>
    <mergeCell ref="F120:I120"/>
    <mergeCell ref="L121:M121"/>
    <mergeCell ref="N121:Q121"/>
    <mergeCell ref="F122:I122"/>
    <mergeCell ref="L123:M123"/>
    <mergeCell ref="N123:Q123"/>
    <mergeCell ref="N124:Q124"/>
    <mergeCell ref="F115:I115"/>
    <mergeCell ref="F118:I118"/>
    <mergeCell ref="L115:M115"/>
    <mergeCell ref="N115:Q115"/>
    <mergeCell ref="F116:I116"/>
    <mergeCell ref="F117:I117"/>
    <mergeCell ref="L117:M117"/>
    <mergeCell ref="N117:Q117"/>
    <mergeCell ref="L119:M119"/>
    <mergeCell ref="N119:Q119"/>
    <mergeCell ref="F119:I119"/>
    <mergeCell ref="F105:P105"/>
    <mergeCell ref="M107:P107"/>
    <mergeCell ref="M109:Q109"/>
    <mergeCell ref="M110:Q110"/>
    <mergeCell ref="F112:I112"/>
    <mergeCell ref="L112:M112"/>
    <mergeCell ref="N112:Q112"/>
    <mergeCell ref="N113:Q113"/>
    <mergeCell ref="N114:Q114"/>
    <mergeCell ref="N88:Q88"/>
    <mergeCell ref="N89:Q89"/>
    <mergeCell ref="N90:Q90"/>
    <mergeCell ref="N91:Q91"/>
    <mergeCell ref="N92:Q92"/>
    <mergeCell ref="N94:Q94"/>
    <mergeCell ref="L96:Q96"/>
    <mergeCell ref="C102:Q102"/>
    <mergeCell ref="F104:P104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F139:I139"/>
    <mergeCell ref="F136:I136"/>
    <mergeCell ref="F137:I137"/>
    <mergeCell ref="L137:M137"/>
    <mergeCell ref="N137:Q137"/>
    <mergeCell ref="L139:M139"/>
    <mergeCell ref="N139:Q139"/>
    <mergeCell ref="F140:I140"/>
    <mergeCell ref="L140:M140"/>
    <mergeCell ref="N140:Q140"/>
    <mergeCell ref="N138:Q138"/>
  </mergeCells>
  <hyperlinks>
    <hyperlink ref="F1:G1" location="C2" display="1) Krycí list rozpočtu"/>
    <hyperlink ref="H1:K1" location="C86" display="2) Rekapitulace rozpočtu"/>
    <hyperlink ref="L1" location="C112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94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1911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N98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ROUND((SUM(BE98:BE99)+SUM(BE117:BE179)), 2)</f>
        <v>0</v>
      </c>
      <c r="I32" s="249"/>
      <c r="J32" s="249"/>
      <c r="K32" s="36"/>
      <c r="L32" s="36"/>
      <c r="M32" s="253">
        <f>ROUND(ROUND((SUM(BE98:BE99)+SUM(BE117:BE179)),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ROUND((SUM(BF98:BF99)+SUM(BF117:BF179)), 2)</f>
        <v>0</v>
      </c>
      <c r="I33" s="249"/>
      <c r="J33" s="249"/>
      <c r="K33" s="36"/>
      <c r="L33" s="36"/>
      <c r="M33" s="253">
        <f>ROUND(ROUND((SUM(BF98:BF99)+SUM(BF117:BF179)),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ROUND((SUM(BG98:BG99)+SUM(BG117:BG179)),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ROUND((SUM(BH98:BH99)+SUM(BH117:BH179)),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ROUND((SUM(BI98:BI99)+SUM(BI117:BI179)),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1 - Společná část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N117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1912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N118</f>
        <v>0</v>
      </c>
      <c r="O89" s="260"/>
      <c r="P89" s="260"/>
      <c r="Q89" s="260"/>
      <c r="R89" s="116"/>
    </row>
    <row r="90" spans="2:47" s="6" customFormat="1" ht="24.95" customHeight="1">
      <c r="B90" s="113"/>
      <c r="C90" s="114"/>
      <c r="D90" s="115" t="s">
        <v>1913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59">
        <f>N123</f>
        <v>0</v>
      </c>
      <c r="O90" s="260"/>
      <c r="P90" s="260"/>
      <c r="Q90" s="260"/>
      <c r="R90" s="116"/>
    </row>
    <row r="91" spans="2:47" s="6" customFormat="1" ht="24.95" customHeight="1">
      <c r="B91" s="113"/>
      <c r="C91" s="114"/>
      <c r="D91" s="115" t="s">
        <v>1914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59">
        <f>N127</f>
        <v>0</v>
      </c>
      <c r="O91" s="260"/>
      <c r="P91" s="260"/>
      <c r="Q91" s="260"/>
      <c r="R91" s="116"/>
    </row>
    <row r="92" spans="2:47" s="6" customFormat="1" ht="24.95" customHeight="1">
      <c r="B92" s="113"/>
      <c r="C92" s="114"/>
      <c r="D92" s="115" t="s">
        <v>1915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59">
        <f>N146</f>
        <v>0</v>
      </c>
      <c r="O92" s="260"/>
      <c r="P92" s="260"/>
      <c r="Q92" s="260"/>
      <c r="R92" s="116"/>
    </row>
    <row r="93" spans="2:47" s="6" customFormat="1" ht="24.95" customHeight="1">
      <c r="B93" s="113"/>
      <c r="C93" s="114"/>
      <c r="D93" s="115" t="s">
        <v>1916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59">
        <f>N154</f>
        <v>0</v>
      </c>
      <c r="O93" s="260"/>
      <c r="P93" s="260"/>
      <c r="Q93" s="260"/>
      <c r="R93" s="116"/>
    </row>
    <row r="94" spans="2:47" s="6" customFormat="1" ht="24.95" customHeight="1">
      <c r="B94" s="113"/>
      <c r="C94" s="114"/>
      <c r="D94" s="115" t="s">
        <v>1917</v>
      </c>
      <c r="E94" s="114"/>
      <c r="F94" s="114"/>
      <c r="G94" s="114"/>
      <c r="H94" s="114"/>
      <c r="I94" s="114"/>
      <c r="J94" s="114"/>
      <c r="K94" s="114"/>
      <c r="L94" s="114"/>
      <c r="M94" s="114"/>
      <c r="N94" s="259">
        <f>N161</f>
        <v>0</v>
      </c>
      <c r="O94" s="260"/>
      <c r="P94" s="260"/>
      <c r="Q94" s="260"/>
      <c r="R94" s="116"/>
    </row>
    <row r="95" spans="2:47" s="6" customFormat="1" ht="24.95" customHeight="1">
      <c r="B95" s="113"/>
      <c r="C95" s="114"/>
      <c r="D95" s="115" t="s">
        <v>1918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59">
        <f>N168</f>
        <v>0</v>
      </c>
      <c r="O95" s="260"/>
      <c r="P95" s="260"/>
      <c r="Q95" s="260"/>
      <c r="R95" s="116"/>
    </row>
    <row r="96" spans="2:47" s="6" customFormat="1" ht="24.95" customHeight="1">
      <c r="B96" s="113"/>
      <c r="C96" s="114"/>
      <c r="D96" s="115" t="s">
        <v>1919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59">
        <f>N174</f>
        <v>0</v>
      </c>
      <c r="O96" s="260"/>
      <c r="P96" s="260"/>
      <c r="Q96" s="260"/>
      <c r="R96" s="116"/>
    </row>
    <row r="97" spans="2:21" s="1" customFormat="1" ht="21.7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21" s="1" customFormat="1" ht="29.25" customHeight="1">
      <c r="B98" s="35"/>
      <c r="C98" s="112" t="s">
        <v>164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58">
        <v>0</v>
      </c>
      <c r="O98" s="263"/>
      <c r="P98" s="263"/>
      <c r="Q98" s="263"/>
      <c r="R98" s="37"/>
      <c r="T98" s="121"/>
      <c r="U98" s="122" t="s">
        <v>38</v>
      </c>
    </row>
    <row r="99" spans="2:21" s="1" customFormat="1" ht="18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21" s="1" customFormat="1" ht="29.25" customHeight="1">
      <c r="B100" s="35"/>
      <c r="C100" s="103" t="s">
        <v>122</v>
      </c>
      <c r="D100" s="104"/>
      <c r="E100" s="104"/>
      <c r="F100" s="104"/>
      <c r="G100" s="104"/>
      <c r="H100" s="104"/>
      <c r="I100" s="104"/>
      <c r="J100" s="104"/>
      <c r="K100" s="104"/>
      <c r="L100" s="212">
        <f>ROUND(SUM(N88+N98),2)</f>
        <v>0</v>
      </c>
      <c r="M100" s="212"/>
      <c r="N100" s="212"/>
      <c r="O100" s="212"/>
      <c r="P100" s="212"/>
      <c r="Q100" s="212"/>
      <c r="R100" s="37"/>
    </row>
    <row r="101" spans="2:21" s="1" customFormat="1" ht="6.95" customHeight="1"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1"/>
    </row>
    <row r="105" spans="2:21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6" spans="2:21" s="1" customFormat="1" ht="36.950000000000003" customHeight="1">
      <c r="B106" s="35"/>
      <c r="C106" s="202" t="s">
        <v>166</v>
      </c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37"/>
    </row>
    <row r="107" spans="2:21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21" s="1" customFormat="1" ht="30" customHeight="1">
      <c r="B108" s="35"/>
      <c r="C108" s="32" t="s">
        <v>18</v>
      </c>
      <c r="D108" s="36"/>
      <c r="E108" s="36"/>
      <c r="F108" s="247" t="str">
        <f>F6</f>
        <v>Měnírna Výškovice - Rekonstrukce měnírny Výškovice</v>
      </c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36"/>
      <c r="R108" s="37"/>
    </row>
    <row r="109" spans="2:21" s="1" customFormat="1" ht="36.950000000000003" customHeight="1">
      <c r="B109" s="35"/>
      <c r="C109" s="69" t="s">
        <v>129</v>
      </c>
      <c r="D109" s="36"/>
      <c r="E109" s="36"/>
      <c r="F109" s="231" t="str">
        <f>F7</f>
        <v>PS 1 - Společná část</v>
      </c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36"/>
      <c r="R109" s="37"/>
    </row>
    <row r="110" spans="2:21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21" s="1" customFormat="1" ht="18" customHeight="1">
      <c r="B111" s="35"/>
      <c r="C111" s="32" t="s">
        <v>22</v>
      </c>
      <c r="D111" s="36"/>
      <c r="E111" s="36"/>
      <c r="F111" s="30" t="str">
        <f>F9</f>
        <v>Výškovice</v>
      </c>
      <c r="G111" s="36"/>
      <c r="H111" s="36"/>
      <c r="I111" s="36"/>
      <c r="J111" s="36"/>
      <c r="K111" s="32" t="s">
        <v>24</v>
      </c>
      <c r="L111" s="36"/>
      <c r="M111" s="250" t="str">
        <f>IF(O9="","",O9)</f>
        <v>25. 10. 2018</v>
      </c>
      <c r="N111" s="250"/>
      <c r="O111" s="250"/>
      <c r="P111" s="250"/>
      <c r="Q111" s="36"/>
      <c r="R111" s="37"/>
    </row>
    <row r="112" spans="2:21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>
      <c r="B113" s="35"/>
      <c r="C113" s="32" t="s">
        <v>26</v>
      </c>
      <c r="D113" s="36"/>
      <c r="E113" s="36"/>
      <c r="F113" s="30" t="str">
        <f>E12</f>
        <v xml:space="preserve"> </v>
      </c>
      <c r="G113" s="36"/>
      <c r="H113" s="36"/>
      <c r="I113" s="36"/>
      <c r="J113" s="36"/>
      <c r="K113" s="32" t="s">
        <v>31</v>
      </c>
      <c r="L113" s="36"/>
      <c r="M113" s="204" t="str">
        <f>E18</f>
        <v xml:space="preserve"> </v>
      </c>
      <c r="N113" s="204"/>
      <c r="O113" s="204"/>
      <c r="P113" s="204"/>
      <c r="Q113" s="204"/>
      <c r="R113" s="37"/>
    </row>
    <row r="114" spans="2:65" s="1" customFormat="1" ht="14.45" customHeight="1">
      <c r="B114" s="35"/>
      <c r="C114" s="32" t="s">
        <v>30</v>
      </c>
      <c r="D114" s="36"/>
      <c r="E114" s="36"/>
      <c r="F114" s="30" t="str">
        <f>IF(E15="","",E15)</f>
        <v xml:space="preserve"> </v>
      </c>
      <c r="G114" s="36"/>
      <c r="H114" s="36"/>
      <c r="I114" s="36"/>
      <c r="J114" s="36"/>
      <c r="K114" s="32" t="s">
        <v>33</v>
      </c>
      <c r="L114" s="36"/>
      <c r="M114" s="204" t="str">
        <f>E21</f>
        <v xml:space="preserve"> </v>
      </c>
      <c r="N114" s="204"/>
      <c r="O114" s="204"/>
      <c r="P114" s="204"/>
      <c r="Q114" s="204"/>
      <c r="R114" s="37"/>
    </row>
    <row r="115" spans="2:65" s="1" customFormat="1" ht="10.3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8" customFormat="1" ht="29.25" customHeight="1">
      <c r="B116" s="131"/>
      <c r="C116" s="132" t="s">
        <v>167</v>
      </c>
      <c r="D116" s="133" t="s">
        <v>168</v>
      </c>
      <c r="E116" s="133" t="s">
        <v>56</v>
      </c>
      <c r="F116" s="274" t="s">
        <v>169</v>
      </c>
      <c r="G116" s="274"/>
      <c r="H116" s="274"/>
      <c r="I116" s="274"/>
      <c r="J116" s="133" t="s">
        <v>170</v>
      </c>
      <c r="K116" s="133" t="s">
        <v>171</v>
      </c>
      <c r="L116" s="274" t="s">
        <v>172</v>
      </c>
      <c r="M116" s="274"/>
      <c r="N116" s="274" t="s">
        <v>135</v>
      </c>
      <c r="O116" s="274"/>
      <c r="P116" s="274"/>
      <c r="Q116" s="275"/>
      <c r="R116" s="134"/>
      <c r="T116" s="76" t="s">
        <v>173</v>
      </c>
      <c r="U116" s="77" t="s">
        <v>38</v>
      </c>
      <c r="V116" s="77" t="s">
        <v>174</v>
      </c>
      <c r="W116" s="77" t="s">
        <v>175</v>
      </c>
      <c r="X116" s="77" t="s">
        <v>176</v>
      </c>
      <c r="Y116" s="77" t="s">
        <v>177</v>
      </c>
      <c r="Z116" s="77" t="s">
        <v>178</v>
      </c>
      <c r="AA116" s="78" t="s">
        <v>179</v>
      </c>
    </row>
    <row r="117" spans="2:65" s="1" customFormat="1" ht="29.25" customHeight="1">
      <c r="B117" s="35"/>
      <c r="C117" s="80" t="s">
        <v>131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76">
        <f>BK117</f>
        <v>0</v>
      </c>
      <c r="O117" s="277"/>
      <c r="P117" s="277"/>
      <c r="Q117" s="277"/>
      <c r="R117" s="37"/>
      <c r="T117" s="79"/>
      <c r="U117" s="51"/>
      <c r="V117" s="51"/>
      <c r="W117" s="135">
        <f>W118+W123+W127+W146+W154+W161+W168+W174</f>
        <v>0</v>
      </c>
      <c r="X117" s="51"/>
      <c r="Y117" s="135">
        <f>Y118+Y123+Y127+Y146+Y154+Y161+Y168+Y174</f>
        <v>0</v>
      </c>
      <c r="Z117" s="51"/>
      <c r="AA117" s="136">
        <f>AA118+AA123+AA127+AA146+AA154+AA161+AA168+AA174</f>
        <v>0</v>
      </c>
      <c r="AT117" s="22" t="s">
        <v>73</v>
      </c>
      <c r="AU117" s="22" t="s">
        <v>137</v>
      </c>
      <c r="BK117" s="137">
        <f>BK118+BK123+BK127+BK146+BK154+BK161+BK168+BK174</f>
        <v>0</v>
      </c>
    </row>
    <row r="118" spans="2:65" s="9" customFormat="1" ht="37.35" customHeight="1">
      <c r="B118" s="138"/>
      <c r="C118" s="139"/>
      <c r="D118" s="140" t="s">
        <v>1912</v>
      </c>
      <c r="E118" s="140"/>
      <c r="F118" s="140"/>
      <c r="G118" s="140"/>
      <c r="H118" s="140"/>
      <c r="I118" s="140"/>
      <c r="J118" s="140"/>
      <c r="K118" s="140"/>
      <c r="L118" s="140"/>
      <c r="M118" s="140"/>
      <c r="N118" s="287">
        <f>BK118</f>
        <v>0</v>
      </c>
      <c r="O118" s="288"/>
      <c r="P118" s="288"/>
      <c r="Q118" s="288"/>
      <c r="R118" s="141"/>
      <c r="T118" s="142"/>
      <c r="U118" s="139"/>
      <c r="V118" s="139"/>
      <c r="W118" s="143">
        <f>SUM(W119:W122)</f>
        <v>0</v>
      </c>
      <c r="X118" s="139"/>
      <c r="Y118" s="143">
        <f>SUM(Y119:Y122)</f>
        <v>0</v>
      </c>
      <c r="Z118" s="139"/>
      <c r="AA118" s="144">
        <f>SUM(AA119:AA122)</f>
        <v>0</v>
      </c>
      <c r="AR118" s="145" t="s">
        <v>80</v>
      </c>
      <c r="AT118" s="146" t="s">
        <v>73</v>
      </c>
      <c r="AU118" s="146" t="s">
        <v>74</v>
      </c>
      <c r="AY118" s="145" t="s">
        <v>180</v>
      </c>
      <c r="BK118" s="147">
        <f>SUM(BK119:BK122)</f>
        <v>0</v>
      </c>
    </row>
    <row r="119" spans="2:65" s="1" customFormat="1" ht="25.5" customHeight="1">
      <c r="B119" s="123"/>
      <c r="C119" s="149" t="s">
        <v>74</v>
      </c>
      <c r="D119" s="149" t="s">
        <v>181</v>
      </c>
      <c r="E119" s="150" t="s">
        <v>1920</v>
      </c>
      <c r="F119" s="239" t="s">
        <v>1921</v>
      </c>
      <c r="G119" s="239"/>
      <c r="H119" s="239"/>
      <c r="I119" s="239"/>
      <c r="J119" s="151" t="s">
        <v>317</v>
      </c>
      <c r="K119" s="152">
        <v>90</v>
      </c>
      <c r="L119" s="266">
        <v>0</v>
      </c>
      <c r="M119" s="266"/>
      <c r="N119" s="266">
        <f>ROUND(L119*K119,2)</f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>V119*K119</f>
        <v>0</v>
      </c>
      <c r="X119" s="154">
        <v>0</v>
      </c>
      <c r="Y119" s="154">
        <f>X119*K119</f>
        <v>0</v>
      </c>
      <c r="Z119" s="154">
        <v>0</v>
      </c>
      <c r="AA119" s="155">
        <f>Z119*K119</f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>IF(U119="základní",N119,0)</f>
        <v>0</v>
      </c>
      <c r="BF119" s="156">
        <f>IF(U119="snížená",N119,0)</f>
        <v>0</v>
      </c>
      <c r="BG119" s="156">
        <f>IF(U119="zákl. přenesená",N119,0)</f>
        <v>0</v>
      </c>
      <c r="BH119" s="156">
        <f>IF(U119="sníž. přenesená",N119,0)</f>
        <v>0</v>
      </c>
      <c r="BI119" s="156">
        <f>IF(U119="nulová",N119,0)</f>
        <v>0</v>
      </c>
      <c r="BJ119" s="22" t="s">
        <v>80</v>
      </c>
      <c r="BK119" s="156">
        <f>ROUND(L119*K119,2)</f>
        <v>0</v>
      </c>
      <c r="BL119" s="22" t="s">
        <v>89</v>
      </c>
      <c r="BM119" s="22" t="s">
        <v>83</v>
      </c>
    </row>
    <row r="120" spans="2:65" s="1" customFormat="1" ht="38.25" customHeight="1">
      <c r="B120" s="123"/>
      <c r="C120" s="149" t="s">
        <v>74</v>
      </c>
      <c r="D120" s="149" t="s">
        <v>181</v>
      </c>
      <c r="E120" s="150" t="s">
        <v>1922</v>
      </c>
      <c r="F120" s="239" t="s">
        <v>1923</v>
      </c>
      <c r="G120" s="239"/>
      <c r="H120" s="239"/>
      <c r="I120" s="239"/>
      <c r="J120" s="151" t="s">
        <v>433</v>
      </c>
      <c r="K120" s="152">
        <v>6</v>
      </c>
      <c r="L120" s="266">
        <v>0</v>
      </c>
      <c r="M120" s="266"/>
      <c r="N120" s="266">
        <f>ROUND(L120*K120,2)</f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>V120*K120</f>
        <v>0</v>
      </c>
      <c r="X120" s="154">
        <v>0</v>
      </c>
      <c r="Y120" s="154">
        <f>X120*K120</f>
        <v>0</v>
      </c>
      <c r="Z120" s="154">
        <v>0</v>
      </c>
      <c r="AA120" s="155">
        <f>Z120*K120</f>
        <v>0</v>
      </c>
      <c r="AR120" s="22" t="s">
        <v>89</v>
      </c>
      <c r="AT120" s="22" t="s">
        <v>181</v>
      </c>
      <c r="AU120" s="22" t="s">
        <v>80</v>
      </c>
      <c r="AY120" s="22" t="s">
        <v>180</v>
      </c>
      <c r="BE120" s="156">
        <f>IF(U120="základní",N120,0)</f>
        <v>0</v>
      </c>
      <c r="BF120" s="156">
        <f>IF(U120="snížená",N120,0)</f>
        <v>0</v>
      </c>
      <c r="BG120" s="156">
        <f>IF(U120="zákl. přenesená",N120,0)</f>
        <v>0</v>
      </c>
      <c r="BH120" s="156">
        <f>IF(U120="sníž. přenesená",N120,0)</f>
        <v>0</v>
      </c>
      <c r="BI120" s="156">
        <f>IF(U120="nulová",N120,0)</f>
        <v>0</v>
      </c>
      <c r="BJ120" s="22" t="s">
        <v>80</v>
      </c>
      <c r="BK120" s="156">
        <f>ROUND(L120*K120,2)</f>
        <v>0</v>
      </c>
      <c r="BL120" s="22" t="s">
        <v>89</v>
      </c>
      <c r="BM120" s="22" t="s">
        <v>89</v>
      </c>
    </row>
    <row r="121" spans="2:65" s="1" customFormat="1" ht="25.5" customHeight="1">
      <c r="B121" s="123"/>
      <c r="C121" s="149" t="s">
        <v>74</v>
      </c>
      <c r="D121" s="149" t="s">
        <v>181</v>
      </c>
      <c r="E121" s="150" t="s">
        <v>1924</v>
      </c>
      <c r="F121" s="239" t="s">
        <v>1925</v>
      </c>
      <c r="G121" s="239"/>
      <c r="H121" s="239"/>
      <c r="I121" s="239"/>
      <c r="J121" s="151" t="s">
        <v>433</v>
      </c>
      <c r="K121" s="152">
        <v>2</v>
      </c>
      <c r="L121" s="266">
        <v>0</v>
      </c>
      <c r="M121" s="266"/>
      <c r="N121" s="266">
        <f>ROUND(L121*K121,2)</f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>V121*K121</f>
        <v>0</v>
      </c>
      <c r="X121" s="154">
        <v>0</v>
      </c>
      <c r="Y121" s="154">
        <f>X121*K121</f>
        <v>0</v>
      </c>
      <c r="Z121" s="154">
        <v>0</v>
      </c>
      <c r="AA121" s="155">
        <f>Z121*K121</f>
        <v>0</v>
      </c>
      <c r="AR121" s="22" t="s">
        <v>89</v>
      </c>
      <c r="AT121" s="22" t="s">
        <v>181</v>
      </c>
      <c r="AU121" s="22" t="s">
        <v>80</v>
      </c>
      <c r="AY121" s="22" t="s">
        <v>180</v>
      </c>
      <c r="BE121" s="156">
        <f>IF(U121="základní",N121,0)</f>
        <v>0</v>
      </c>
      <c r="BF121" s="156">
        <f>IF(U121="snížená",N121,0)</f>
        <v>0</v>
      </c>
      <c r="BG121" s="156">
        <f>IF(U121="zákl. přenesená",N121,0)</f>
        <v>0</v>
      </c>
      <c r="BH121" s="156">
        <f>IF(U121="sníž. přenesená",N121,0)</f>
        <v>0</v>
      </c>
      <c r="BI121" s="156">
        <f>IF(U121="nulová",N121,0)</f>
        <v>0</v>
      </c>
      <c r="BJ121" s="22" t="s">
        <v>80</v>
      </c>
      <c r="BK121" s="156">
        <f>ROUND(L121*K121,2)</f>
        <v>0</v>
      </c>
      <c r="BL121" s="22" t="s">
        <v>89</v>
      </c>
      <c r="BM121" s="22" t="s">
        <v>203</v>
      </c>
    </row>
    <row r="122" spans="2:65" s="1" customFormat="1" ht="25.5" customHeight="1">
      <c r="B122" s="123"/>
      <c r="C122" s="149" t="s">
        <v>74</v>
      </c>
      <c r="D122" s="149" t="s">
        <v>181</v>
      </c>
      <c r="E122" s="150" t="s">
        <v>1926</v>
      </c>
      <c r="F122" s="239" t="s">
        <v>1927</v>
      </c>
      <c r="G122" s="239"/>
      <c r="H122" s="239"/>
      <c r="I122" s="239"/>
      <c r="J122" s="151" t="s">
        <v>317</v>
      </c>
      <c r="K122" s="152">
        <v>17</v>
      </c>
      <c r="L122" s="266">
        <v>0</v>
      </c>
      <c r="M122" s="266"/>
      <c r="N122" s="266">
        <f>ROUND(L122*K122,2)</f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>V122*K122</f>
        <v>0</v>
      </c>
      <c r="X122" s="154">
        <v>0</v>
      </c>
      <c r="Y122" s="154">
        <f>X122*K122</f>
        <v>0</v>
      </c>
      <c r="Z122" s="154">
        <v>0</v>
      </c>
      <c r="AA122" s="155">
        <f>Z122*K122</f>
        <v>0</v>
      </c>
      <c r="AR122" s="22" t="s">
        <v>89</v>
      </c>
      <c r="AT122" s="22" t="s">
        <v>181</v>
      </c>
      <c r="AU122" s="22" t="s">
        <v>80</v>
      </c>
      <c r="AY122" s="22" t="s">
        <v>180</v>
      </c>
      <c r="BE122" s="156">
        <f>IF(U122="základní",N122,0)</f>
        <v>0</v>
      </c>
      <c r="BF122" s="156">
        <f>IF(U122="snížená",N122,0)</f>
        <v>0</v>
      </c>
      <c r="BG122" s="156">
        <f>IF(U122="zákl. přenesená",N122,0)</f>
        <v>0</v>
      </c>
      <c r="BH122" s="156">
        <f>IF(U122="sníž. přenesená",N122,0)</f>
        <v>0</v>
      </c>
      <c r="BI122" s="156">
        <f>IF(U122="nulová",N122,0)</f>
        <v>0</v>
      </c>
      <c r="BJ122" s="22" t="s">
        <v>80</v>
      </c>
      <c r="BK122" s="156">
        <f>ROUND(L122*K122,2)</f>
        <v>0</v>
      </c>
      <c r="BL122" s="22" t="s">
        <v>89</v>
      </c>
      <c r="BM122" s="22" t="s">
        <v>219</v>
      </c>
    </row>
    <row r="123" spans="2:65" s="9" customFormat="1" ht="37.35" customHeight="1">
      <c r="B123" s="138"/>
      <c r="C123" s="139"/>
      <c r="D123" s="140" t="s">
        <v>1913</v>
      </c>
      <c r="E123" s="140"/>
      <c r="F123" s="140"/>
      <c r="G123" s="140"/>
      <c r="H123" s="140"/>
      <c r="I123" s="140"/>
      <c r="J123" s="140"/>
      <c r="K123" s="140"/>
      <c r="L123" s="140"/>
      <c r="M123" s="140"/>
      <c r="N123" s="285">
        <f>BK123</f>
        <v>0</v>
      </c>
      <c r="O123" s="286"/>
      <c r="P123" s="286"/>
      <c r="Q123" s="286"/>
      <c r="R123" s="141"/>
      <c r="T123" s="142"/>
      <c r="U123" s="139"/>
      <c r="V123" s="139"/>
      <c r="W123" s="143">
        <f>SUM(W124:W126)</f>
        <v>0</v>
      </c>
      <c r="X123" s="139"/>
      <c r="Y123" s="143">
        <f>SUM(Y124:Y126)</f>
        <v>0</v>
      </c>
      <c r="Z123" s="139"/>
      <c r="AA123" s="144">
        <f>SUM(AA124:AA126)</f>
        <v>0</v>
      </c>
      <c r="AR123" s="145" t="s">
        <v>80</v>
      </c>
      <c r="AT123" s="146" t="s">
        <v>73</v>
      </c>
      <c r="AU123" s="146" t="s">
        <v>74</v>
      </c>
      <c r="AY123" s="145" t="s">
        <v>180</v>
      </c>
      <c r="BK123" s="147">
        <f>SUM(BK124:BK126)</f>
        <v>0</v>
      </c>
    </row>
    <row r="124" spans="2:65" s="1" customFormat="1" ht="16.5" customHeight="1">
      <c r="B124" s="123"/>
      <c r="C124" s="149" t="s">
        <v>74</v>
      </c>
      <c r="D124" s="149" t="s">
        <v>181</v>
      </c>
      <c r="E124" s="150" t="s">
        <v>1928</v>
      </c>
      <c r="F124" s="239" t="s">
        <v>1929</v>
      </c>
      <c r="G124" s="239"/>
      <c r="H124" s="239"/>
      <c r="I124" s="239"/>
      <c r="J124" s="151" t="s">
        <v>317</v>
      </c>
      <c r="K124" s="152">
        <v>56</v>
      </c>
      <c r="L124" s="266">
        <v>0</v>
      </c>
      <c r="M124" s="266"/>
      <c r="N124" s="266">
        <f>ROUND(L124*K124,2)</f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>V124*K124</f>
        <v>0</v>
      </c>
      <c r="X124" s="154">
        <v>0</v>
      </c>
      <c r="Y124" s="154">
        <f>X124*K124</f>
        <v>0</v>
      </c>
      <c r="Z124" s="154">
        <v>0</v>
      </c>
      <c r="AA124" s="155">
        <f>Z124*K124</f>
        <v>0</v>
      </c>
      <c r="AR124" s="22" t="s">
        <v>89</v>
      </c>
      <c r="AT124" s="22" t="s">
        <v>181</v>
      </c>
      <c r="AU124" s="22" t="s">
        <v>80</v>
      </c>
      <c r="AY124" s="22" t="s">
        <v>180</v>
      </c>
      <c r="BE124" s="156">
        <f>IF(U124="základní",N124,0)</f>
        <v>0</v>
      </c>
      <c r="BF124" s="156">
        <f>IF(U124="snížená",N124,0)</f>
        <v>0</v>
      </c>
      <c r="BG124" s="156">
        <f>IF(U124="zákl. přenesená",N124,0)</f>
        <v>0</v>
      </c>
      <c r="BH124" s="156">
        <f>IF(U124="sníž. přenesená",N124,0)</f>
        <v>0</v>
      </c>
      <c r="BI124" s="156">
        <f>IF(U124="nulová",N124,0)</f>
        <v>0</v>
      </c>
      <c r="BJ124" s="22" t="s">
        <v>80</v>
      </c>
      <c r="BK124" s="156">
        <f>ROUND(L124*K124,2)</f>
        <v>0</v>
      </c>
      <c r="BL124" s="22" t="s">
        <v>89</v>
      </c>
      <c r="BM124" s="22" t="s">
        <v>239</v>
      </c>
    </row>
    <row r="125" spans="2:65" s="1" customFormat="1" ht="25.5" customHeight="1">
      <c r="B125" s="123"/>
      <c r="C125" s="149" t="s">
        <v>74</v>
      </c>
      <c r="D125" s="149" t="s">
        <v>181</v>
      </c>
      <c r="E125" s="150" t="s">
        <v>1930</v>
      </c>
      <c r="F125" s="239" t="s">
        <v>1931</v>
      </c>
      <c r="G125" s="239"/>
      <c r="H125" s="239"/>
      <c r="I125" s="239"/>
      <c r="J125" s="151" t="s">
        <v>184</v>
      </c>
      <c r="K125" s="152">
        <v>1</v>
      </c>
      <c r="L125" s="266">
        <v>0</v>
      </c>
      <c r="M125" s="266"/>
      <c r="N125" s="266">
        <f>ROUND(L125*K125,2)</f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>V125*K125</f>
        <v>0</v>
      </c>
      <c r="X125" s="154">
        <v>0</v>
      </c>
      <c r="Y125" s="154">
        <f>X125*K125</f>
        <v>0</v>
      </c>
      <c r="Z125" s="154">
        <v>0</v>
      </c>
      <c r="AA125" s="155">
        <f>Z125*K125</f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>IF(U125="základní",N125,0)</f>
        <v>0</v>
      </c>
      <c r="BF125" s="156">
        <f>IF(U125="snížená",N125,0)</f>
        <v>0</v>
      </c>
      <c r="BG125" s="156">
        <f>IF(U125="zákl. přenesená",N125,0)</f>
        <v>0</v>
      </c>
      <c r="BH125" s="156">
        <f>IF(U125="sníž. přenesená",N125,0)</f>
        <v>0</v>
      </c>
      <c r="BI125" s="156">
        <f>IF(U125="nulová",N125,0)</f>
        <v>0</v>
      </c>
      <c r="BJ125" s="22" t="s">
        <v>80</v>
      </c>
      <c r="BK125" s="156">
        <f>ROUND(L125*K125,2)</f>
        <v>0</v>
      </c>
      <c r="BL125" s="22" t="s">
        <v>89</v>
      </c>
      <c r="BM125" s="22" t="s">
        <v>250</v>
      </c>
    </row>
    <row r="126" spans="2:65" s="1" customFormat="1" ht="25.5" customHeight="1">
      <c r="B126" s="123"/>
      <c r="C126" s="149" t="s">
        <v>74</v>
      </c>
      <c r="D126" s="149" t="s">
        <v>181</v>
      </c>
      <c r="E126" s="150" t="s">
        <v>1932</v>
      </c>
      <c r="F126" s="239" t="s">
        <v>1933</v>
      </c>
      <c r="G126" s="239"/>
      <c r="H126" s="239"/>
      <c r="I126" s="239"/>
      <c r="J126" s="151" t="s">
        <v>184</v>
      </c>
      <c r="K126" s="152">
        <v>2</v>
      </c>
      <c r="L126" s="266">
        <v>0</v>
      </c>
      <c r="M126" s="266"/>
      <c r="N126" s="266">
        <f>ROUND(L126*K126,2)</f>
        <v>0</v>
      </c>
      <c r="O126" s="266"/>
      <c r="P126" s="266"/>
      <c r="Q126" s="266"/>
      <c r="R126" s="125"/>
      <c r="T126" s="153" t="s">
        <v>5</v>
      </c>
      <c r="U126" s="44" t="s">
        <v>39</v>
      </c>
      <c r="V126" s="154">
        <v>0</v>
      </c>
      <c r="W126" s="154">
        <f>V126*K126</f>
        <v>0</v>
      </c>
      <c r="X126" s="154">
        <v>0</v>
      </c>
      <c r="Y126" s="154">
        <f>X126*K126</f>
        <v>0</v>
      </c>
      <c r="Z126" s="154">
        <v>0</v>
      </c>
      <c r="AA126" s="155">
        <f>Z126*K126</f>
        <v>0</v>
      </c>
      <c r="AR126" s="22" t="s">
        <v>89</v>
      </c>
      <c r="AT126" s="22" t="s">
        <v>181</v>
      </c>
      <c r="AU126" s="22" t="s">
        <v>80</v>
      </c>
      <c r="AY126" s="22" t="s">
        <v>180</v>
      </c>
      <c r="BE126" s="156">
        <f>IF(U126="základní",N126,0)</f>
        <v>0</v>
      </c>
      <c r="BF126" s="156">
        <f>IF(U126="snížená",N126,0)</f>
        <v>0</v>
      </c>
      <c r="BG126" s="156">
        <f>IF(U126="zákl. přenesená",N126,0)</f>
        <v>0</v>
      </c>
      <c r="BH126" s="156">
        <f>IF(U126="sníž. přenesená",N126,0)</f>
        <v>0</v>
      </c>
      <c r="BI126" s="156">
        <f>IF(U126="nulová",N126,0)</f>
        <v>0</v>
      </c>
      <c r="BJ126" s="22" t="s">
        <v>80</v>
      </c>
      <c r="BK126" s="156">
        <f>ROUND(L126*K126,2)</f>
        <v>0</v>
      </c>
      <c r="BL126" s="22" t="s">
        <v>89</v>
      </c>
      <c r="BM126" s="22" t="s">
        <v>271</v>
      </c>
    </row>
    <row r="127" spans="2:65" s="9" customFormat="1" ht="37.35" customHeight="1">
      <c r="B127" s="138"/>
      <c r="C127" s="139"/>
      <c r="D127" s="140" t="s">
        <v>1914</v>
      </c>
      <c r="E127" s="140"/>
      <c r="F127" s="140"/>
      <c r="G127" s="140"/>
      <c r="H127" s="140"/>
      <c r="I127" s="140"/>
      <c r="J127" s="140"/>
      <c r="K127" s="140"/>
      <c r="L127" s="140"/>
      <c r="M127" s="140"/>
      <c r="N127" s="285">
        <f>BK127</f>
        <v>0</v>
      </c>
      <c r="O127" s="286"/>
      <c r="P127" s="286"/>
      <c r="Q127" s="286"/>
      <c r="R127" s="141"/>
      <c r="T127" s="142"/>
      <c r="U127" s="139"/>
      <c r="V127" s="139"/>
      <c r="W127" s="143">
        <f>SUM(W128:W145)</f>
        <v>0</v>
      </c>
      <c r="X127" s="139"/>
      <c r="Y127" s="143">
        <f>SUM(Y128:Y145)</f>
        <v>0</v>
      </c>
      <c r="Z127" s="139"/>
      <c r="AA127" s="144">
        <f>SUM(AA128:AA145)</f>
        <v>0</v>
      </c>
      <c r="AR127" s="145" t="s">
        <v>80</v>
      </c>
      <c r="AT127" s="146" t="s">
        <v>73</v>
      </c>
      <c r="AU127" s="146" t="s">
        <v>74</v>
      </c>
      <c r="AY127" s="145" t="s">
        <v>180</v>
      </c>
      <c r="BK127" s="147">
        <f>SUM(BK128:BK145)</f>
        <v>0</v>
      </c>
    </row>
    <row r="128" spans="2:65" s="1" customFormat="1" ht="25.5" customHeight="1">
      <c r="B128" s="123"/>
      <c r="C128" s="149" t="s">
        <v>74</v>
      </c>
      <c r="D128" s="149" t="s">
        <v>181</v>
      </c>
      <c r="E128" s="150" t="s">
        <v>1934</v>
      </c>
      <c r="F128" s="239" t="s">
        <v>1935</v>
      </c>
      <c r="G128" s="239"/>
      <c r="H128" s="239"/>
      <c r="I128" s="239"/>
      <c r="J128" s="151" t="s">
        <v>433</v>
      </c>
      <c r="K128" s="152">
        <v>13</v>
      </c>
      <c r="L128" s="266">
        <v>0</v>
      </c>
      <c r="M128" s="266"/>
      <c r="N128" s="266">
        <f t="shared" ref="N128:N145" si="0">ROUND(L128*K128,2)</f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 t="shared" ref="W128:W145" si="1">V128*K128</f>
        <v>0</v>
      </c>
      <c r="X128" s="154">
        <v>0</v>
      </c>
      <c r="Y128" s="154">
        <f t="shared" ref="Y128:Y145" si="2">X128*K128</f>
        <v>0</v>
      </c>
      <c r="Z128" s="154">
        <v>0</v>
      </c>
      <c r="AA128" s="155">
        <f t="shared" ref="AA128:AA145" si="3">Z128*K128</f>
        <v>0</v>
      </c>
      <c r="AR128" s="22" t="s">
        <v>89</v>
      </c>
      <c r="AT128" s="22" t="s">
        <v>181</v>
      </c>
      <c r="AU128" s="22" t="s">
        <v>80</v>
      </c>
      <c r="AY128" s="22" t="s">
        <v>180</v>
      </c>
      <c r="BE128" s="156">
        <f t="shared" ref="BE128:BE145" si="4">IF(U128="základní",N128,0)</f>
        <v>0</v>
      </c>
      <c r="BF128" s="156">
        <f t="shared" ref="BF128:BF145" si="5">IF(U128="snížená",N128,0)</f>
        <v>0</v>
      </c>
      <c r="BG128" s="156">
        <f t="shared" ref="BG128:BG145" si="6">IF(U128="zákl. přenesená",N128,0)</f>
        <v>0</v>
      </c>
      <c r="BH128" s="156">
        <f t="shared" ref="BH128:BH145" si="7">IF(U128="sníž. přenesená",N128,0)</f>
        <v>0</v>
      </c>
      <c r="BI128" s="156">
        <f t="shared" ref="BI128:BI145" si="8">IF(U128="nulová",N128,0)</f>
        <v>0</v>
      </c>
      <c r="BJ128" s="22" t="s">
        <v>80</v>
      </c>
      <c r="BK128" s="156">
        <f t="shared" ref="BK128:BK145" si="9">ROUND(L128*K128,2)</f>
        <v>0</v>
      </c>
      <c r="BL128" s="22" t="s">
        <v>89</v>
      </c>
      <c r="BM128" s="22" t="s">
        <v>278</v>
      </c>
    </row>
    <row r="129" spans="2:65" s="1" customFormat="1" ht="25.5" customHeight="1">
      <c r="B129" s="123"/>
      <c r="C129" s="149" t="s">
        <v>74</v>
      </c>
      <c r="D129" s="149" t="s">
        <v>181</v>
      </c>
      <c r="E129" s="150" t="s">
        <v>1936</v>
      </c>
      <c r="F129" s="239" t="s">
        <v>1937</v>
      </c>
      <c r="G129" s="239"/>
      <c r="H129" s="239"/>
      <c r="I129" s="239"/>
      <c r="J129" s="151" t="s">
        <v>433</v>
      </c>
      <c r="K129" s="152">
        <v>8</v>
      </c>
      <c r="L129" s="266">
        <v>0</v>
      </c>
      <c r="M129" s="266"/>
      <c r="N129" s="266">
        <f t="shared" si="0"/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 t="shared" si="1"/>
        <v>0</v>
      </c>
      <c r="X129" s="154">
        <v>0</v>
      </c>
      <c r="Y129" s="154">
        <f t="shared" si="2"/>
        <v>0</v>
      </c>
      <c r="Z129" s="154">
        <v>0</v>
      </c>
      <c r="AA129" s="155">
        <f t="shared" si="3"/>
        <v>0</v>
      </c>
      <c r="AR129" s="22" t="s">
        <v>89</v>
      </c>
      <c r="AT129" s="22" t="s">
        <v>181</v>
      </c>
      <c r="AU129" s="22" t="s">
        <v>80</v>
      </c>
      <c r="AY129" s="22" t="s">
        <v>180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22" t="s">
        <v>80</v>
      </c>
      <c r="BK129" s="156">
        <f t="shared" si="9"/>
        <v>0</v>
      </c>
      <c r="BL129" s="22" t="s">
        <v>89</v>
      </c>
      <c r="BM129" s="22" t="s">
        <v>287</v>
      </c>
    </row>
    <row r="130" spans="2:65" s="1" customFormat="1" ht="25.5" customHeight="1">
      <c r="B130" s="123"/>
      <c r="C130" s="149" t="s">
        <v>74</v>
      </c>
      <c r="D130" s="149" t="s">
        <v>181</v>
      </c>
      <c r="E130" s="150" t="s">
        <v>1938</v>
      </c>
      <c r="F130" s="239" t="s">
        <v>1939</v>
      </c>
      <c r="G130" s="239"/>
      <c r="H130" s="239"/>
      <c r="I130" s="239"/>
      <c r="J130" s="151" t="s">
        <v>433</v>
      </c>
      <c r="K130" s="152">
        <v>3</v>
      </c>
      <c r="L130" s="266">
        <v>0</v>
      </c>
      <c r="M130" s="266"/>
      <c r="N130" s="266">
        <f t="shared" si="0"/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 t="shared" si="1"/>
        <v>0</v>
      </c>
      <c r="X130" s="154">
        <v>0</v>
      </c>
      <c r="Y130" s="154">
        <f t="shared" si="2"/>
        <v>0</v>
      </c>
      <c r="Z130" s="154">
        <v>0</v>
      </c>
      <c r="AA130" s="155">
        <f t="shared" si="3"/>
        <v>0</v>
      </c>
      <c r="AR130" s="22" t="s">
        <v>89</v>
      </c>
      <c r="AT130" s="22" t="s">
        <v>181</v>
      </c>
      <c r="AU130" s="22" t="s">
        <v>80</v>
      </c>
      <c r="AY130" s="22" t="s">
        <v>180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22" t="s">
        <v>80</v>
      </c>
      <c r="BK130" s="156">
        <f t="shared" si="9"/>
        <v>0</v>
      </c>
      <c r="BL130" s="22" t="s">
        <v>89</v>
      </c>
      <c r="BM130" s="22" t="s">
        <v>296</v>
      </c>
    </row>
    <row r="131" spans="2:65" s="1" customFormat="1" ht="16.5" customHeight="1">
      <c r="B131" s="123"/>
      <c r="C131" s="149" t="s">
        <v>74</v>
      </c>
      <c r="D131" s="149" t="s">
        <v>181</v>
      </c>
      <c r="E131" s="150" t="s">
        <v>1940</v>
      </c>
      <c r="F131" s="239" t="s">
        <v>1941</v>
      </c>
      <c r="G131" s="239"/>
      <c r="H131" s="239"/>
      <c r="I131" s="239"/>
      <c r="J131" s="151" t="s">
        <v>433</v>
      </c>
      <c r="K131" s="152">
        <v>6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 t="shared" si="1"/>
        <v>0</v>
      </c>
      <c r="X131" s="154">
        <v>0</v>
      </c>
      <c r="Y131" s="154">
        <f t="shared" si="2"/>
        <v>0</v>
      </c>
      <c r="Z131" s="154">
        <v>0</v>
      </c>
      <c r="AA131" s="155">
        <f t="shared" si="3"/>
        <v>0</v>
      </c>
      <c r="AR131" s="22" t="s">
        <v>89</v>
      </c>
      <c r="AT131" s="22" t="s">
        <v>181</v>
      </c>
      <c r="AU131" s="22" t="s">
        <v>80</v>
      </c>
      <c r="AY131" s="22" t="s">
        <v>180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22" t="s">
        <v>80</v>
      </c>
      <c r="BK131" s="156">
        <f t="shared" si="9"/>
        <v>0</v>
      </c>
      <c r="BL131" s="22" t="s">
        <v>89</v>
      </c>
      <c r="BM131" s="22" t="s">
        <v>305</v>
      </c>
    </row>
    <row r="132" spans="2:65" s="1" customFormat="1" ht="38.25" customHeight="1">
      <c r="B132" s="123"/>
      <c r="C132" s="149" t="s">
        <v>74</v>
      </c>
      <c r="D132" s="149" t="s">
        <v>181</v>
      </c>
      <c r="E132" s="150" t="s">
        <v>1942</v>
      </c>
      <c r="F132" s="239" t="s">
        <v>1943</v>
      </c>
      <c r="G132" s="239"/>
      <c r="H132" s="239"/>
      <c r="I132" s="239"/>
      <c r="J132" s="151" t="s">
        <v>433</v>
      </c>
      <c r="K132" s="152">
        <v>6</v>
      </c>
      <c r="L132" s="266">
        <v>0</v>
      </c>
      <c r="M132" s="266"/>
      <c r="N132" s="266">
        <f t="shared" si="0"/>
        <v>0</v>
      </c>
      <c r="O132" s="266"/>
      <c r="P132" s="266"/>
      <c r="Q132" s="266"/>
      <c r="R132" s="125"/>
      <c r="T132" s="153" t="s">
        <v>5</v>
      </c>
      <c r="U132" s="44" t="s">
        <v>39</v>
      </c>
      <c r="V132" s="154">
        <v>0</v>
      </c>
      <c r="W132" s="154">
        <f t="shared" si="1"/>
        <v>0</v>
      </c>
      <c r="X132" s="154">
        <v>0</v>
      </c>
      <c r="Y132" s="154">
        <f t="shared" si="2"/>
        <v>0</v>
      </c>
      <c r="Z132" s="154">
        <v>0</v>
      </c>
      <c r="AA132" s="155">
        <f t="shared" si="3"/>
        <v>0</v>
      </c>
      <c r="AR132" s="22" t="s">
        <v>89</v>
      </c>
      <c r="AT132" s="22" t="s">
        <v>181</v>
      </c>
      <c r="AU132" s="22" t="s">
        <v>80</v>
      </c>
      <c r="AY132" s="22" t="s">
        <v>180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22" t="s">
        <v>80</v>
      </c>
      <c r="BK132" s="156">
        <f t="shared" si="9"/>
        <v>0</v>
      </c>
      <c r="BL132" s="22" t="s">
        <v>89</v>
      </c>
      <c r="BM132" s="22" t="s">
        <v>319</v>
      </c>
    </row>
    <row r="133" spans="2:65" s="1" customFormat="1" ht="16.5" customHeight="1">
      <c r="B133" s="123"/>
      <c r="C133" s="149" t="s">
        <v>74</v>
      </c>
      <c r="D133" s="149" t="s">
        <v>181</v>
      </c>
      <c r="E133" s="150" t="s">
        <v>1944</v>
      </c>
      <c r="F133" s="239" t="s">
        <v>1945</v>
      </c>
      <c r="G133" s="239"/>
      <c r="H133" s="239"/>
      <c r="I133" s="239"/>
      <c r="J133" s="151" t="s">
        <v>433</v>
      </c>
      <c r="K133" s="152">
        <v>3</v>
      </c>
      <c r="L133" s="266">
        <v>0</v>
      </c>
      <c r="M133" s="266"/>
      <c r="N133" s="266">
        <f t="shared" si="0"/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 t="shared" si="1"/>
        <v>0</v>
      </c>
      <c r="X133" s="154">
        <v>0</v>
      </c>
      <c r="Y133" s="154">
        <f t="shared" si="2"/>
        <v>0</v>
      </c>
      <c r="Z133" s="154">
        <v>0</v>
      </c>
      <c r="AA133" s="155">
        <f t="shared" si="3"/>
        <v>0</v>
      </c>
      <c r="AR133" s="22" t="s">
        <v>89</v>
      </c>
      <c r="AT133" s="22" t="s">
        <v>181</v>
      </c>
      <c r="AU133" s="22" t="s">
        <v>80</v>
      </c>
      <c r="AY133" s="22" t="s">
        <v>180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22" t="s">
        <v>80</v>
      </c>
      <c r="BK133" s="156">
        <f t="shared" si="9"/>
        <v>0</v>
      </c>
      <c r="BL133" s="22" t="s">
        <v>89</v>
      </c>
      <c r="BM133" s="22" t="s">
        <v>328</v>
      </c>
    </row>
    <row r="134" spans="2:65" s="1" customFormat="1" ht="25.5" customHeight="1">
      <c r="B134" s="123"/>
      <c r="C134" s="149" t="s">
        <v>74</v>
      </c>
      <c r="D134" s="149" t="s">
        <v>181</v>
      </c>
      <c r="E134" s="150" t="s">
        <v>1946</v>
      </c>
      <c r="F134" s="239" t="s">
        <v>1947</v>
      </c>
      <c r="G134" s="239"/>
      <c r="H134" s="239"/>
      <c r="I134" s="239"/>
      <c r="J134" s="151" t="s">
        <v>433</v>
      </c>
      <c r="K134" s="152">
        <v>6</v>
      </c>
      <c r="L134" s="266">
        <v>0</v>
      </c>
      <c r="M134" s="266"/>
      <c r="N134" s="266">
        <f t="shared" si="0"/>
        <v>0</v>
      </c>
      <c r="O134" s="266"/>
      <c r="P134" s="266"/>
      <c r="Q134" s="266"/>
      <c r="R134" s="125"/>
      <c r="T134" s="153" t="s">
        <v>5</v>
      </c>
      <c r="U134" s="44" t="s">
        <v>39</v>
      </c>
      <c r="V134" s="154">
        <v>0</v>
      </c>
      <c r="W134" s="154">
        <f t="shared" si="1"/>
        <v>0</v>
      </c>
      <c r="X134" s="154">
        <v>0</v>
      </c>
      <c r="Y134" s="154">
        <f t="shared" si="2"/>
        <v>0</v>
      </c>
      <c r="Z134" s="154">
        <v>0</v>
      </c>
      <c r="AA134" s="155">
        <f t="shared" si="3"/>
        <v>0</v>
      </c>
      <c r="AR134" s="22" t="s">
        <v>89</v>
      </c>
      <c r="AT134" s="22" t="s">
        <v>181</v>
      </c>
      <c r="AU134" s="22" t="s">
        <v>80</v>
      </c>
      <c r="AY134" s="22" t="s">
        <v>180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22" t="s">
        <v>80</v>
      </c>
      <c r="BK134" s="156">
        <f t="shared" si="9"/>
        <v>0</v>
      </c>
      <c r="BL134" s="22" t="s">
        <v>89</v>
      </c>
      <c r="BM134" s="22" t="s">
        <v>337</v>
      </c>
    </row>
    <row r="135" spans="2:65" s="1" customFormat="1" ht="25.5" customHeight="1">
      <c r="B135" s="123"/>
      <c r="C135" s="149" t="s">
        <v>74</v>
      </c>
      <c r="D135" s="149" t="s">
        <v>181</v>
      </c>
      <c r="E135" s="150" t="s">
        <v>1948</v>
      </c>
      <c r="F135" s="239" t="s">
        <v>1949</v>
      </c>
      <c r="G135" s="239"/>
      <c r="H135" s="239"/>
      <c r="I135" s="239"/>
      <c r="J135" s="151" t="s">
        <v>317</v>
      </c>
      <c r="K135" s="152">
        <v>257</v>
      </c>
      <c r="L135" s="266">
        <v>0</v>
      </c>
      <c r="M135" s="266"/>
      <c r="N135" s="266">
        <f t="shared" si="0"/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 t="shared" si="1"/>
        <v>0</v>
      </c>
      <c r="X135" s="154">
        <v>0</v>
      </c>
      <c r="Y135" s="154">
        <f t="shared" si="2"/>
        <v>0</v>
      </c>
      <c r="Z135" s="154">
        <v>0</v>
      </c>
      <c r="AA135" s="155">
        <f t="shared" si="3"/>
        <v>0</v>
      </c>
      <c r="AR135" s="22" t="s">
        <v>89</v>
      </c>
      <c r="AT135" s="22" t="s">
        <v>181</v>
      </c>
      <c r="AU135" s="22" t="s">
        <v>80</v>
      </c>
      <c r="AY135" s="22" t="s">
        <v>180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22" t="s">
        <v>80</v>
      </c>
      <c r="BK135" s="156">
        <f t="shared" si="9"/>
        <v>0</v>
      </c>
      <c r="BL135" s="22" t="s">
        <v>89</v>
      </c>
      <c r="BM135" s="22" t="s">
        <v>345</v>
      </c>
    </row>
    <row r="136" spans="2:65" s="1" customFormat="1" ht="25.5" customHeight="1">
      <c r="B136" s="123"/>
      <c r="C136" s="149" t="s">
        <v>74</v>
      </c>
      <c r="D136" s="149" t="s">
        <v>181</v>
      </c>
      <c r="E136" s="150" t="s">
        <v>1950</v>
      </c>
      <c r="F136" s="239" t="s">
        <v>1951</v>
      </c>
      <c r="G136" s="239"/>
      <c r="H136" s="239"/>
      <c r="I136" s="239"/>
      <c r="J136" s="151" t="s">
        <v>433</v>
      </c>
      <c r="K136" s="152">
        <v>120</v>
      </c>
      <c r="L136" s="266">
        <v>0</v>
      </c>
      <c r="M136" s="266"/>
      <c r="N136" s="266">
        <f t="shared" si="0"/>
        <v>0</v>
      </c>
      <c r="O136" s="266"/>
      <c r="P136" s="266"/>
      <c r="Q136" s="266"/>
      <c r="R136" s="125"/>
      <c r="T136" s="153" t="s">
        <v>5</v>
      </c>
      <c r="U136" s="44" t="s">
        <v>39</v>
      </c>
      <c r="V136" s="154">
        <v>0</v>
      </c>
      <c r="W136" s="154">
        <f t="shared" si="1"/>
        <v>0</v>
      </c>
      <c r="X136" s="154">
        <v>0</v>
      </c>
      <c r="Y136" s="154">
        <f t="shared" si="2"/>
        <v>0</v>
      </c>
      <c r="Z136" s="154">
        <v>0</v>
      </c>
      <c r="AA136" s="155">
        <f t="shared" si="3"/>
        <v>0</v>
      </c>
      <c r="AR136" s="22" t="s">
        <v>89</v>
      </c>
      <c r="AT136" s="22" t="s">
        <v>181</v>
      </c>
      <c r="AU136" s="22" t="s">
        <v>80</v>
      </c>
      <c r="AY136" s="22" t="s">
        <v>180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22" t="s">
        <v>80</v>
      </c>
      <c r="BK136" s="156">
        <f t="shared" si="9"/>
        <v>0</v>
      </c>
      <c r="BL136" s="22" t="s">
        <v>89</v>
      </c>
      <c r="BM136" s="22" t="s">
        <v>353</v>
      </c>
    </row>
    <row r="137" spans="2:65" s="1" customFormat="1" ht="38.25" customHeight="1">
      <c r="B137" s="123"/>
      <c r="C137" s="149" t="s">
        <v>74</v>
      </c>
      <c r="D137" s="149" t="s">
        <v>181</v>
      </c>
      <c r="E137" s="150" t="s">
        <v>1952</v>
      </c>
      <c r="F137" s="239" t="s">
        <v>1953</v>
      </c>
      <c r="G137" s="239"/>
      <c r="H137" s="239"/>
      <c r="I137" s="239"/>
      <c r="J137" s="151" t="s">
        <v>433</v>
      </c>
      <c r="K137" s="152">
        <v>28</v>
      </c>
      <c r="L137" s="266">
        <v>0</v>
      </c>
      <c r="M137" s="266"/>
      <c r="N137" s="266">
        <f t="shared" si="0"/>
        <v>0</v>
      </c>
      <c r="O137" s="266"/>
      <c r="P137" s="266"/>
      <c r="Q137" s="266"/>
      <c r="R137" s="125"/>
      <c r="T137" s="153" t="s">
        <v>5</v>
      </c>
      <c r="U137" s="44" t="s">
        <v>39</v>
      </c>
      <c r="V137" s="154">
        <v>0</v>
      </c>
      <c r="W137" s="154">
        <f t="shared" si="1"/>
        <v>0</v>
      </c>
      <c r="X137" s="154">
        <v>0</v>
      </c>
      <c r="Y137" s="154">
        <f t="shared" si="2"/>
        <v>0</v>
      </c>
      <c r="Z137" s="154">
        <v>0</v>
      </c>
      <c r="AA137" s="155">
        <f t="shared" si="3"/>
        <v>0</v>
      </c>
      <c r="AR137" s="22" t="s">
        <v>89</v>
      </c>
      <c r="AT137" s="22" t="s">
        <v>181</v>
      </c>
      <c r="AU137" s="22" t="s">
        <v>80</v>
      </c>
      <c r="AY137" s="22" t="s">
        <v>180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22" t="s">
        <v>80</v>
      </c>
      <c r="BK137" s="156">
        <f t="shared" si="9"/>
        <v>0</v>
      </c>
      <c r="BL137" s="22" t="s">
        <v>89</v>
      </c>
      <c r="BM137" s="22" t="s">
        <v>381</v>
      </c>
    </row>
    <row r="138" spans="2:65" s="1" customFormat="1" ht="16.5" customHeight="1">
      <c r="B138" s="123"/>
      <c r="C138" s="149" t="s">
        <v>74</v>
      </c>
      <c r="D138" s="149" t="s">
        <v>181</v>
      </c>
      <c r="E138" s="150" t="s">
        <v>1954</v>
      </c>
      <c r="F138" s="239" t="s">
        <v>1955</v>
      </c>
      <c r="G138" s="239"/>
      <c r="H138" s="239"/>
      <c r="I138" s="239"/>
      <c r="J138" s="151" t="s">
        <v>433</v>
      </c>
      <c r="K138" s="152">
        <v>44</v>
      </c>
      <c r="L138" s="266">
        <v>0</v>
      </c>
      <c r="M138" s="266"/>
      <c r="N138" s="266">
        <f t="shared" si="0"/>
        <v>0</v>
      </c>
      <c r="O138" s="266"/>
      <c r="P138" s="266"/>
      <c r="Q138" s="266"/>
      <c r="R138" s="125"/>
      <c r="T138" s="153" t="s">
        <v>5</v>
      </c>
      <c r="U138" s="44" t="s">
        <v>39</v>
      </c>
      <c r="V138" s="154">
        <v>0</v>
      </c>
      <c r="W138" s="154">
        <f t="shared" si="1"/>
        <v>0</v>
      </c>
      <c r="X138" s="154">
        <v>0</v>
      </c>
      <c r="Y138" s="154">
        <f t="shared" si="2"/>
        <v>0</v>
      </c>
      <c r="Z138" s="154">
        <v>0</v>
      </c>
      <c r="AA138" s="155">
        <f t="shared" si="3"/>
        <v>0</v>
      </c>
      <c r="AR138" s="22" t="s">
        <v>89</v>
      </c>
      <c r="AT138" s="22" t="s">
        <v>181</v>
      </c>
      <c r="AU138" s="22" t="s">
        <v>80</v>
      </c>
      <c r="AY138" s="22" t="s">
        <v>180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22" t="s">
        <v>80</v>
      </c>
      <c r="BK138" s="156">
        <f t="shared" si="9"/>
        <v>0</v>
      </c>
      <c r="BL138" s="22" t="s">
        <v>89</v>
      </c>
      <c r="BM138" s="22" t="s">
        <v>398</v>
      </c>
    </row>
    <row r="139" spans="2:65" s="1" customFormat="1" ht="25.5" customHeight="1">
      <c r="B139" s="123"/>
      <c r="C139" s="149" t="s">
        <v>74</v>
      </c>
      <c r="D139" s="149" t="s">
        <v>181</v>
      </c>
      <c r="E139" s="150" t="s">
        <v>1956</v>
      </c>
      <c r="F139" s="239" t="s">
        <v>1957</v>
      </c>
      <c r="G139" s="239"/>
      <c r="H139" s="239"/>
      <c r="I139" s="239"/>
      <c r="J139" s="151" t="s">
        <v>433</v>
      </c>
      <c r="K139" s="152">
        <v>6</v>
      </c>
      <c r="L139" s="266">
        <v>0</v>
      </c>
      <c r="M139" s="266"/>
      <c r="N139" s="266">
        <f t="shared" si="0"/>
        <v>0</v>
      </c>
      <c r="O139" s="266"/>
      <c r="P139" s="266"/>
      <c r="Q139" s="266"/>
      <c r="R139" s="125"/>
      <c r="T139" s="153" t="s">
        <v>5</v>
      </c>
      <c r="U139" s="44" t="s">
        <v>39</v>
      </c>
      <c r="V139" s="154">
        <v>0</v>
      </c>
      <c r="W139" s="154">
        <f t="shared" si="1"/>
        <v>0</v>
      </c>
      <c r="X139" s="154">
        <v>0</v>
      </c>
      <c r="Y139" s="154">
        <f t="shared" si="2"/>
        <v>0</v>
      </c>
      <c r="Z139" s="154">
        <v>0</v>
      </c>
      <c r="AA139" s="155">
        <f t="shared" si="3"/>
        <v>0</v>
      </c>
      <c r="AR139" s="22" t="s">
        <v>89</v>
      </c>
      <c r="AT139" s="22" t="s">
        <v>181</v>
      </c>
      <c r="AU139" s="22" t="s">
        <v>80</v>
      </c>
      <c r="AY139" s="22" t="s">
        <v>180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22" t="s">
        <v>80</v>
      </c>
      <c r="BK139" s="156">
        <f t="shared" si="9"/>
        <v>0</v>
      </c>
      <c r="BL139" s="22" t="s">
        <v>89</v>
      </c>
      <c r="BM139" s="22" t="s">
        <v>411</v>
      </c>
    </row>
    <row r="140" spans="2:65" s="1" customFormat="1" ht="25.5" customHeight="1">
      <c r="B140" s="123"/>
      <c r="C140" s="149" t="s">
        <v>74</v>
      </c>
      <c r="D140" s="149" t="s">
        <v>181</v>
      </c>
      <c r="E140" s="150" t="s">
        <v>1958</v>
      </c>
      <c r="F140" s="239" t="s">
        <v>1959</v>
      </c>
      <c r="G140" s="239"/>
      <c r="H140" s="239"/>
      <c r="I140" s="239"/>
      <c r="J140" s="151" t="s">
        <v>433</v>
      </c>
      <c r="K140" s="152">
        <v>6</v>
      </c>
      <c r="L140" s="266">
        <v>0</v>
      </c>
      <c r="M140" s="266"/>
      <c r="N140" s="266">
        <f t="shared" si="0"/>
        <v>0</v>
      </c>
      <c r="O140" s="266"/>
      <c r="P140" s="266"/>
      <c r="Q140" s="266"/>
      <c r="R140" s="125"/>
      <c r="T140" s="153" t="s">
        <v>5</v>
      </c>
      <c r="U140" s="44" t="s">
        <v>39</v>
      </c>
      <c r="V140" s="154">
        <v>0</v>
      </c>
      <c r="W140" s="154">
        <f t="shared" si="1"/>
        <v>0</v>
      </c>
      <c r="X140" s="154">
        <v>0</v>
      </c>
      <c r="Y140" s="154">
        <f t="shared" si="2"/>
        <v>0</v>
      </c>
      <c r="Z140" s="154">
        <v>0</v>
      </c>
      <c r="AA140" s="155">
        <f t="shared" si="3"/>
        <v>0</v>
      </c>
      <c r="AR140" s="22" t="s">
        <v>89</v>
      </c>
      <c r="AT140" s="22" t="s">
        <v>181</v>
      </c>
      <c r="AU140" s="22" t="s">
        <v>80</v>
      </c>
      <c r="AY140" s="22" t="s">
        <v>180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22" t="s">
        <v>80</v>
      </c>
      <c r="BK140" s="156">
        <f t="shared" si="9"/>
        <v>0</v>
      </c>
      <c r="BL140" s="22" t="s">
        <v>89</v>
      </c>
      <c r="BM140" s="22" t="s">
        <v>430</v>
      </c>
    </row>
    <row r="141" spans="2:65" s="1" customFormat="1" ht="25.5" customHeight="1">
      <c r="B141" s="123"/>
      <c r="C141" s="149" t="s">
        <v>74</v>
      </c>
      <c r="D141" s="149" t="s">
        <v>181</v>
      </c>
      <c r="E141" s="150" t="s">
        <v>1960</v>
      </c>
      <c r="F141" s="239" t="s">
        <v>1961</v>
      </c>
      <c r="G141" s="239"/>
      <c r="H141" s="239"/>
      <c r="I141" s="239"/>
      <c r="J141" s="151" t="s">
        <v>317</v>
      </c>
      <c r="K141" s="152">
        <v>200</v>
      </c>
      <c r="L141" s="266">
        <v>0</v>
      </c>
      <c r="M141" s="266"/>
      <c r="N141" s="266">
        <f t="shared" si="0"/>
        <v>0</v>
      </c>
      <c r="O141" s="266"/>
      <c r="P141" s="266"/>
      <c r="Q141" s="266"/>
      <c r="R141" s="125"/>
      <c r="T141" s="153" t="s">
        <v>5</v>
      </c>
      <c r="U141" s="44" t="s">
        <v>39</v>
      </c>
      <c r="V141" s="154">
        <v>0</v>
      </c>
      <c r="W141" s="154">
        <f t="shared" si="1"/>
        <v>0</v>
      </c>
      <c r="X141" s="154">
        <v>0</v>
      </c>
      <c r="Y141" s="154">
        <f t="shared" si="2"/>
        <v>0</v>
      </c>
      <c r="Z141" s="154">
        <v>0</v>
      </c>
      <c r="AA141" s="155">
        <f t="shared" si="3"/>
        <v>0</v>
      </c>
      <c r="AR141" s="22" t="s">
        <v>89</v>
      </c>
      <c r="AT141" s="22" t="s">
        <v>181</v>
      </c>
      <c r="AU141" s="22" t="s">
        <v>80</v>
      </c>
      <c r="AY141" s="22" t="s">
        <v>180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22" t="s">
        <v>80</v>
      </c>
      <c r="BK141" s="156">
        <f t="shared" si="9"/>
        <v>0</v>
      </c>
      <c r="BL141" s="22" t="s">
        <v>89</v>
      </c>
      <c r="BM141" s="22" t="s">
        <v>446</v>
      </c>
    </row>
    <row r="142" spans="2:65" s="1" customFormat="1" ht="25.5" customHeight="1">
      <c r="B142" s="123"/>
      <c r="C142" s="149" t="s">
        <v>74</v>
      </c>
      <c r="D142" s="149" t="s">
        <v>181</v>
      </c>
      <c r="E142" s="150" t="s">
        <v>1962</v>
      </c>
      <c r="F142" s="239" t="s">
        <v>1963</v>
      </c>
      <c r="G142" s="239"/>
      <c r="H142" s="239"/>
      <c r="I142" s="239"/>
      <c r="J142" s="151" t="s">
        <v>433</v>
      </c>
      <c r="K142" s="152">
        <v>21</v>
      </c>
      <c r="L142" s="266">
        <v>0</v>
      </c>
      <c r="M142" s="266"/>
      <c r="N142" s="266">
        <f t="shared" si="0"/>
        <v>0</v>
      </c>
      <c r="O142" s="266"/>
      <c r="P142" s="266"/>
      <c r="Q142" s="266"/>
      <c r="R142" s="125"/>
      <c r="T142" s="153" t="s">
        <v>5</v>
      </c>
      <c r="U142" s="44" t="s">
        <v>39</v>
      </c>
      <c r="V142" s="154">
        <v>0</v>
      </c>
      <c r="W142" s="154">
        <f t="shared" si="1"/>
        <v>0</v>
      </c>
      <c r="X142" s="154">
        <v>0</v>
      </c>
      <c r="Y142" s="154">
        <f t="shared" si="2"/>
        <v>0</v>
      </c>
      <c r="Z142" s="154">
        <v>0</v>
      </c>
      <c r="AA142" s="155">
        <f t="shared" si="3"/>
        <v>0</v>
      </c>
      <c r="AR142" s="22" t="s">
        <v>89</v>
      </c>
      <c r="AT142" s="22" t="s">
        <v>181</v>
      </c>
      <c r="AU142" s="22" t="s">
        <v>80</v>
      </c>
      <c r="AY142" s="22" t="s">
        <v>180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22" t="s">
        <v>80</v>
      </c>
      <c r="BK142" s="156">
        <f t="shared" si="9"/>
        <v>0</v>
      </c>
      <c r="BL142" s="22" t="s">
        <v>89</v>
      </c>
      <c r="BM142" s="22" t="s">
        <v>457</v>
      </c>
    </row>
    <row r="143" spans="2:65" s="1" customFormat="1" ht="25.5" customHeight="1">
      <c r="B143" s="123"/>
      <c r="C143" s="149" t="s">
        <v>74</v>
      </c>
      <c r="D143" s="149" t="s">
        <v>181</v>
      </c>
      <c r="E143" s="150" t="s">
        <v>1964</v>
      </c>
      <c r="F143" s="239" t="s">
        <v>1965</v>
      </c>
      <c r="G143" s="239"/>
      <c r="H143" s="239"/>
      <c r="I143" s="239"/>
      <c r="J143" s="151" t="s">
        <v>433</v>
      </c>
      <c r="K143" s="152">
        <v>6</v>
      </c>
      <c r="L143" s="266">
        <v>0</v>
      </c>
      <c r="M143" s="266"/>
      <c r="N143" s="266">
        <f t="shared" si="0"/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 t="shared" si="1"/>
        <v>0</v>
      </c>
      <c r="X143" s="154">
        <v>0</v>
      </c>
      <c r="Y143" s="154">
        <f t="shared" si="2"/>
        <v>0</v>
      </c>
      <c r="Z143" s="154">
        <v>0</v>
      </c>
      <c r="AA143" s="155">
        <f t="shared" si="3"/>
        <v>0</v>
      </c>
      <c r="AR143" s="22" t="s">
        <v>89</v>
      </c>
      <c r="AT143" s="22" t="s">
        <v>181</v>
      </c>
      <c r="AU143" s="22" t="s">
        <v>80</v>
      </c>
      <c r="AY143" s="22" t="s">
        <v>180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22" t="s">
        <v>80</v>
      </c>
      <c r="BK143" s="156">
        <f t="shared" si="9"/>
        <v>0</v>
      </c>
      <c r="BL143" s="22" t="s">
        <v>89</v>
      </c>
      <c r="BM143" s="22" t="s">
        <v>466</v>
      </c>
    </row>
    <row r="144" spans="2:65" s="1" customFormat="1" ht="16.5" customHeight="1">
      <c r="B144" s="123"/>
      <c r="C144" s="149" t="s">
        <v>74</v>
      </c>
      <c r="D144" s="149" t="s">
        <v>181</v>
      </c>
      <c r="E144" s="150" t="s">
        <v>1966</v>
      </c>
      <c r="F144" s="239" t="s">
        <v>1967</v>
      </c>
      <c r="G144" s="239"/>
      <c r="H144" s="239"/>
      <c r="I144" s="239"/>
      <c r="J144" s="151" t="s">
        <v>1905</v>
      </c>
      <c r="K144" s="152">
        <v>1</v>
      </c>
      <c r="L144" s="266">
        <v>0</v>
      </c>
      <c r="M144" s="266"/>
      <c r="N144" s="266">
        <f t="shared" si="0"/>
        <v>0</v>
      </c>
      <c r="O144" s="266"/>
      <c r="P144" s="266"/>
      <c r="Q144" s="266"/>
      <c r="R144" s="125"/>
      <c r="T144" s="153" t="s">
        <v>5</v>
      </c>
      <c r="U144" s="44" t="s">
        <v>39</v>
      </c>
      <c r="V144" s="154">
        <v>0</v>
      </c>
      <c r="W144" s="154">
        <f t="shared" si="1"/>
        <v>0</v>
      </c>
      <c r="X144" s="154">
        <v>0</v>
      </c>
      <c r="Y144" s="154">
        <f t="shared" si="2"/>
        <v>0</v>
      </c>
      <c r="Z144" s="154">
        <v>0</v>
      </c>
      <c r="AA144" s="155">
        <f t="shared" si="3"/>
        <v>0</v>
      </c>
      <c r="AR144" s="22" t="s">
        <v>89</v>
      </c>
      <c r="AT144" s="22" t="s">
        <v>181</v>
      </c>
      <c r="AU144" s="22" t="s">
        <v>80</v>
      </c>
      <c r="AY144" s="22" t="s">
        <v>180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22" t="s">
        <v>80</v>
      </c>
      <c r="BK144" s="156">
        <f t="shared" si="9"/>
        <v>0</v>
      </c>
      <c r="BL144" s="22" t="s">
        <v>89</v>
      </c>
      <c r="BM144" s="22" t="s">
        <v>481</v>
      </c>
    </row>
    <row r="145" spans="2:65" s="1" customFormat="1" ht="25.5" customHeight="1">
      <c r="B145" s="123"/>
      <c r="C145" s="149" t="s">
        <v>74</v>
      </c>
      <c r="D145" s="149" t="s">
        <v>181</v>
      </c>
      <c r="E145" s="150" t="s">
        <v>1968</v>
      </c>
      <c r="F145" s="239" t="s">
        <v>1969</v>
      </c>
      <c r="G145" s="239"/>
      <c r="H145" s="239"/>
      <c r="I145" s="239"/>
      <c r="J145" s="151" t="s">
        <v>433</v>
      </c>
      <c r="K145" s="152">
        <v>1</v>
      </c>
      <c r="L145" s="266">
        <v>0</v>
      </c>
      <c r="M145" s="266"/>
      <c r="N145" s="266">
        <f t="shared" si="0"/>
        <v>0</v>
      </c>
      <c r="O145" s="266"/>
      <c r="P145" s="266"/>
      <c r="Q145" s="266"/>
      <c r="R145" s="125"/>
      <c r="T145" s="153" t="s">
        <v>5</v>
      </c>
      <c r="U145" s="44" t="s">
        <v>39</v>
      </c>
      <c r="V145" s="154">
        <v>0</v>
      </c>
      <c r="W145" s="154">
        <f t="shared" si="1"/>
        <v>0</v>
      </c>
      <c r="X145" s="154">
        <v>0</v>
      </c>
      <c r="Y145" s="154">
        <f t="shared" si="2"/>
        <v>0</v>
      </c>
      <c r="Z145" s="154">
        <v>0</v>
      </c>
      <c r="AA145" s="155">
        <f t="shared" si="3"/>
        <v>0</v>
      </c>
      <c r="AR145" s="22" t="s">
        <v>89</v>
      </c>
      <c r="AT145" s="22" t="s">
        <v>181</v>
      </c>
      <c r="AU145" s="22" t="s">
        <v>80</v>
      </c>
      <c r="AY145" s="22" t="s">
        <v>180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22" t="s">
        <v>80</v>
      </c>
      <c r="BK145" s="156">
        <f t="shared" si="9"/>
        <v>0</v>
      </c>
      <c r="BL145" s="22" t="s">
        <v>89</v>
      </c>
      <c r="BM145" s="22" t="s">
        <v>490</v>
      </c>
    </row>
    <row r="146" spans="2:65" s="9" customFormat="1" ht="37.35" customHeight="1">
      <c r="B146" s="138"/>
      <c r="C146" s="139"/>
      <c r="D146" s="140" t="s">
        <v>1915</v>
      </c>
      <c r="E146" s="140"/>
      <c r="F146" s="140"/>
      <c r="G146" s="140"/>
      <c r="H146" s="140"/>
      <c r="I146" s="140"/>
      <c r="J146" s="140"/>
      <c r="K146" s="140"/>
      <c r="L146" s="140"/>
      <c r="M146" s="140"/>
      <c r="N146" s="285">
        <f>BK146</f>
        <v>0</v>
      </c>
      <c r="O146" s="286"/>
      <c r="P146" s="286"/>
      <c r="Q146" s="286"/>
      <c r="R146" s="141"/>
      <c r="T146" s="142"/>
      <c r="U146" s="139"/>
      <c r="V146" s="139"/>
      <c r="W146" s="143">
        <f>SUM(W147:W153)</f>
        <v>0</v>
      </c>
      <c r="X146" s="139"/>
      <c r="Y146" s="143">
        <f>SUM(Y147:Y153)</f>
        <v>0</v>
      </c>
      <c r="Z146" s="139"/>
      <c r="AA146" s="144">
        <f>SUM(AA147:AA153)</f>
        <v>0</v>
      </c>
      <c r="AR146" s="145" t="s">
        <v>80</v>
      </c>
      <c r="AT146" s="146" t="s">
        <v>73</v>
      </c>
      <c r="AU146" s="146" t="s">
        <v>74</v>
      </c>
      <c r="AY146" s="145" t="s">
        <v>180</v>
      </c>
      <c r="BK146" s="147">
        <f>SUM(BK147:BK153)</f>
        <v>0</v>
      </c>
    </row>
    <row r="147" spans="2:65" s="1" customFormat="1" ht="25.5" customHeight="1">
      <c r="B147" s="123"/>
      <c r="C147" s="149" t="s">
        <v>74</v>
      </c>
      <c r="D147" s="149" t="s">
        <v>181</v>
      </c>
      <c r="E147" s="150" t="s">
        <v>1970</v>
      </c>
      <c r="F147" s="239" t="s">
        <v>1971</v>
      </c>
      <c r="G147" s="239"/>
      <c r="H147" s="239"/>
      <c r="I147" s="239"/>
      <c r="J147" s="151" t="s">
        <v>317</v>
      </c>
      <c r="K147" s="152">
        <v>100</v>
      </c>
      <c r="L147" s="266">
        <v>0</v>
      </c>
      <c r="M147" s="266"/>
      <c r="N147" s="266">
        <f t="shared" ref="N147:N153" si="10">ROUND(L147*K147,2)</f>
        <v>0</v>
      </c>
      <c r="O147" s="266"/>
      <c r="P147" s="266"/>
      <c r="Q147" s="266"/>
      <c r="R147" s="125"/>
      <c r="T147" s="153" t="s">
        <v>5</v>
      </c>
      <c r="U147" s="44" t="s">
        <v>39</v>
      </c>
      <c r="V147" s="154">
        <v>0</v>
      </c>
      <c r="W147" s="154">
        <f t="shared" ref="W147:W153" si="11">V147*K147</f>
        <v>0</v>
      </c>
      <c r="X147" s="154">
        <v>0</v>
      </c>
      <c r="Y147" s="154">
        <f t="shared" ref="Y147:Y153" si="12">X147*K147</f>
        <v>0</v>
      </c>
      <c r="Z147" s="154">
        <v>0</v>
      </c>
      <c r="AA147" s="155">
        <f t="shared" ref="AA147:AA153" si="13">Z147*K147</f>
        <v>0</v>
      </c>
      <c r="AR147" s="22" t="s">
        <v>89</v>
      </c>
      <c r="AT147" s="22" t="s">
        <v>181</v>
      </c>
      <c r="AU147" s="22" t="s">
        <v>80</v>
      </c>
      <c r="AY147" s="22" t="s">
        <v>180</v>
      </c>
      <c r="BE147" s="156">
        <f t="shared" ref="BE147:BE153" si="14">IF(U147="základní",N147,0)</f>
        <v>0</v>
      </c>
      <c r="BF147" s="156">
        <f t="shared" ref="BF147:BF153" si="15">IF(U147="snížená",N147,0)</f>
        <v>0</v>
      </c>
      <c r="BG147" s="156">
        <f t="shared" ref="BG147:BG153" si="16">IF(U147="zákl. přenesená",N147,0)</f>
        <v>0</v>
      </c>
      <c r="BH147" s="156">
        <f t="shared" ref="BH147:BH153" si="17">IF(U147="sníž. přenesená",N147,0)</f>
        <v>0</v>
      </c>
      <c r="BI147" s="156">
        <f t="shared" ref="BI147:BI153" si="18">IF(U147="nulová",N147,0)</f>
        <v>0</v>
      </c>
      <c r="BJ147" s="22" t="s">
        <v>80</v>
      </c>
      <c r="BK147" s="156">
        <f t="shared" ref="BK147:BK153" si="19">ROUND(L147*K147,2)</f>
        <v>0</v>
      </c>
      <c r="BL147" s="22" t="s">
        <v>89</v>
      </c>
      <c r="BM147" s="22" t="s">
        <v>502</v>
      </c>
    </row>
    <row r="148" spans="2:65" s="1" customFormat="1" ht="25.5" customHeight="1">
      <c r="B148" s="123"/>
      <c r="C148" s="149" t="s">
        <v>74</v>
      </c>
      <c r="D148" s="149" t="s">
        <v>181</v>
      </c>
      <c r="E148" s="150" t="s">
        <v>1972</v>
      </c>
      <c r="F148" s="239" t="s">
        <v>1973</v>
      </c>
      <c r="G148" s="239"/>
      <c r="H148" s="239"/>
      <c r="I148" s="239"/>
      <c r="J148" s="151" t="s">
        <v>433</v>
      </c>
      <c r="K148" s="152">
        <v>60</v>
      </c>
      <c r="L148" s="266">
        <v>0</v>
      </c>
      <c r="M148" s="266"/>
      <c r="N148" s="266">
        <f t="shared" si="10"/>
        <v>0</v>
      </c>
      <c r="O148" s="266"/>
      <c r="P148" s="266"/>
      <c r="Q148" s="266"/>
      <c r="R148" s="125"/>
      <c r="T148" s="153" t="s">
        <v>5</v>
      </c>
      <c r="U148" s="44" t="s">
        <v>39</v>
      </c>
      <c r="V148" s="154">
        <v>0</v>
      </c>
      <c r="W148" s="154">
        <f t="shared" si="11"/>
        <v>0</v>
      </c>
      <c r="X148" s="154">
        <v>0</v>
      </c>
      <c r="Y148" s="154">
        <f t="shared" si="12"/>
        <v>0</v>
      </c>
      <c r="Z148" s="154">
        <v>0</v>
      </c>
      <c r="AA148" s="155">
        <f t="shared" si="13"/>
        <v>0</v>
      </c>
      <c r="AR148" s="22" t="s">
        <v>89</v>
      </c>
      <c r="AT148" s="22" t="s">
        <v>181</v>
      </c>
      <c r="AU148" s="22" t="s">
        <v>80</v>
      </c>
      <c r="AY148" s="22" t="s">
        <v>180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22" t="s">
        <v>80</v>
      </c>
      <c r="BK148" s="156">
        <f t="shared" si="19"/>
        <v>0</v>
      </c>
      <c r="BL148" s="22" t="s">
        <v>89</v>
      </c>
      <c r="BM148" s="22" t="s">
        <v>511</v>
      </c>
    </row>
    <row r="149" spans="2:65" s="1" customFormat="1" ht="16.5" customHeight="1">
      <c r="B149" s="123"/>
      <c r="C149" s="149" t="s">
        <v>74</v>
      </c>
      <c r="D149" s="149" t="s">
        <v>181</v>
      </c>
      <c r="E149" s="150" t="s">
        <v>1974</v>
      </c>
      <c r="F149" s="239" t="s">
        <v>1975</v>
      </c>
      <c r="G149" s="239"/>
      <c r="H149" s="239"/>
      <c r="I149" s="239"/>
      <c r="J149" s="151" t="s">
        <v>433</v>
      </c>
      <c r="K149" s="152">
        <v>120</v>
      </c>
      <c r="L149" s="266">
        <v>0</v>
      </c>
      <c r="M149" s="266"/>
      <c r="N149" s="266">
        <f t="shared" si="10"/>
        <v>0</v>
      </c>
      <c r="O149" s="266"/>
      <c r="P149" s="266"/>
      <c r="Q149" s="266"/>
      <c r="R149" s="125"/>
      <c r="T149" s="153" t="s">
        <v>5</v>
      </c>
      <c r="U149" s="44" t="s">
        <v>39</v>
      </c>
      <c r="V149" s="154">
        <v>0</v>
      </c>
      <c r="W149" s="154">
        <f t="shared" si="11"/>
        <v>0</v>
      </c>
      <c r="X149" s="154">
        <v>0</v>
      </c>
      <c r="Y149" s="154">
        <f t="shared" si="12"/>
        <v>0</v>
      </c>
      <c r="Z149" s="154">
        <v>0</v>
      </c>
      <c r="AA149" s="155">
        <f t="shared" si="13"/>
        <v>0</v>
      </c>
      <c r="AR149" s="22" t="s">
        <v>89</v>
      </c>
      <c r="AT149" s="22" t="s">
        <v>181</v>
      </c>
      <c r="AU149" s="22" t="s">
        <v>80</v>
      </c>
      <c r="AY149" s="22" t="s">
        <v>180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22" t="s">
        <v>80</v>
      </c>
      <c r="BK149" s="156">
        <f t="shared" si="19"/>
        <v>0</v>
      </c>
      <c r="BL149" s="22" t="s">
        <v>89</v>
      </c>
      <c r="BM149" s="22" t="s">
        <v>519</v>
      </c>
    </row>
    <row r="150" spans="2:65" s="1" customFormat="1" ht="16.5" customHeight="1">
      <c r="B150" s="123"/>
      <c r="C150" s="149" t="s">
        <v>74</v>
      </c>
      <c r="D150" s="149" t="s">
        <v>181</v>
      </c>
      <c r="E150" s="150" t="s">
        <v>1976</v>
      </c>
      <c r="F150" s="239" t="s">
        <v>1977</v>
      </c>
      <c r="G150" s="239"/>
      <c r="H150" s="239"/>
      <c r="I150" s="239"/>
      <c r="J150" s="151" t="s">
        <v>433</v>
      </c>
      <c r="K150" s="152">
        <v>120</v>
      </c>
      <c r="L150" s="266">
        <v>0</v>
      </c>
      <c r="M150" s="266"/>
      <c r="N150" s="266">
        <f t="shared" si="10"/>
        <v>0</v>
      </c>
      <c r="O150" s="266"/>
      <c r="P150" s="266"/>
      <c r="Q150" s="266"/>
      <c r="R150" s="125"/>
      <c r="T150" s="153" t="s">
        <v>5</v>
      </c>
      <c r="U150" s="44" t="s">
        <v>39</v>
      </c>
      <c r="V150" s="154">
        <v>0</v>
      </c>
      <c r="W150" s="154">
        <f t="shared" si="11"/>
        <v>0</v>
      </c>
      <c r="X150" s="154">
        <v>0</v>
      </c>
      <c r="Y150" s="154">
        <f t="shared" si="12"/>
        <v>0</v>
      </c>
      <c r="Z150" s="154">
        <v>0</v>
      </c>
      <c r="AA150" s="155">
        <f t="shared" si="13"/>
        <v>0</v>
      </c>
      <c r="AR150" s="22" t="s">
        <v>89</v>
      </c>
      <c r="AT150" s="22" t="s">
        <v>181</v>
      </c>
      <c r="AU150" s="22" t="s">
        <v>80</v>
      </c>
      <c r="AY150" s="22" t="s">
        <v>180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22" t="s">
        <v>80</v>
      </c>
      <c r="BK150" s="156">
        <f t="shared" si="19"/>
        <v>0</v>
      </c>
      <c r="BL150" s="22" t="s">
        <v>89</v>
      </c>
      <c r="BM150" s="22" t="s">
        <v>527</v>
      </c>
    </row>
    <row r="151" spans="2:65" s="1" customFormat="1" ht="25.5" customHeight="1">
      <c r="B151" s="123"/>
      <c r="C151" s="149" t="s">
        <v>74</v>
      </c>
      <c r="D151" s="149" t="s">
        <v>181</v>
      </c>
      <c r="E151" s="150" t="s">
        <v>1978</v>
      </c>
      <c r="F151" s="239" t="s">
        <v>1979</v>
      </c>
      <c r="G151" s="239"/>
      <c r="H151" s="239"/>
      <c r="I151" s="239"/>
      <c r="J151" s="151" t="s">
        <v>583</v>
      </c>
      <c r="K151" s="152">
        <v>200</v>
      </c>
      <c r="L151" s="266">
        <v>0</v>
      </c>
      <c r="M151" s="266"/>
      <c r="N151" s="266">
        <f t="shared" si="10"/>
        <v>0</v>
      </c>
      <c r="O151" s="266"/>
      <c r="P151" s="266"/>
      <c r="Q151" s="266"/>
      <c r="R151" s="125"/>
      <c r="T151" s="153" t="s">
        <v>5</v>
      </c>
      <c r="U151" s="44" t="s">
        <v>39</v>
      </c>
      <c r="V151" s="154">
        <v>0</v>
      </c>
      <c r="W151" s="154">
        <f t="shared" si="11"/>
        <v>0</v>
      </c>
      <c r="X151" s="154">
        <v>0</v>
      </c>
      <c r="Y151" s="154">
        <f t="shared" si="12"/>
        <v>0</v>
      </c>
      <c r="Z151" s="154">
        <v>0</v>
      </c>
      <c r="AA151" s="155">
        <f t="shared" si="13"/>
        <v>0</v>
      </c>
      <c r="AR151" s="22" t="s">
        <v>89</v>
      </c>
      <c r="AT151" s="22" t="s">
        <v>181</v>
      </c>
      <c r="AU151" s="22" t="s">
        <v>80</v>
      </c>
      <c r="AY151" s="22" t="s">
        <v>180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22" t="s">
        <v>80</v>
      </c>
      <c r="BK151" s="156">
        <f t="shared" si="19"/>
        <v>0</v>
      </c>
      <c r="BL151" s="22" t="s">
        <v>89</v>
      </c>
      <c r="BM151" s="22" t="s">
        <v>539</v>
      </c>
    </row>
    <row r="152" spans="2:65" s="1" customFormat="1" ht="25.5" customHeight="1">
      <c r="B152" s="123"/>
      <c r="C152" s="149" t="s">
        <v>74</v>
      </c>
      <c r="D152" s="149" t="s">
        <v>181</v>
      </c>
      <c r="E152" s="150" t="s">
        <v>1980</v>
      </c>
      <c r="F152" s="239" t="s">
        <v>1981</v>
      </c>
      <c r="G152" s="239"/>
      <c r="H152" s="239"/>
      <c r="I152" s="239"/>
      <c r="J152" s="151" t="s">
        <v>862</v>
      </c>
      <c r="K152" s="152">
        <v>0.2</v>
      </c>
      <c r="L152" s="266">
        <v>0</v>
      </c>
      <c r="M152" s="266"/>
      <c r="N152" s="266">
        <f t="shared" si="10"/>
        <v>0</v>
      </c>
      <c r="O152" s="266"/>
      <c r="P152" s="266"/>
      <c r="Q152" s="266"/>
      <c r="R152" s="125"/>
      <c r="T152" s="153" t="s">
        <v>5</v>
      </c>
      <c r="U152" s="44" t="s">
        <v>39</v>
      </c>
      <c r="V152" s="154">
        <v>0</v>
      </c>
      <c r="W152" s="154">
        <f t="shared" si="11"/>
        <v>0</v>
      </c>
      <c r="X152" s="154">
        <v>0</v>
      </c>
      <c r="Y152" s="154">
        <f t="shared" si="12"/>
        <v>0</v>
      </c>
      <c r="Z152" s="154">
        <v>0</v>
      </c>
      <c r="AA152" s="155">
        <f t="shared" si="13"/>
        <v>0</v>
      </c>
      <c r="AR152" s="22" t="s">
        <v>89</v>
      </c>
      <c r="AT152" s="22" t="s">
        <v>181</v>
      </c>
      <c r="AU152" s="22" t="s">
        <v>80</v>
      </c>
      <c r="AY152" s="22" t="s">
        <v>180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22" t="s">
        <v>80</v>
      </c>
      <c r="BK152" s="156">
        <f t="shared" si="19"/>
        <v>0</v>
      </c>
      <c r="BL152" s="22" t="s">
        <v>89</v>
      </c>
      <c r="BM152" s="22" t="s">
        <v>550</v>
      </c>
    </row>
    <row r="153" spans="2:65" s="1" customFormat="1" ht="25.5" customHeight="1">
      <c r="B153" s="123"/>
      <c r="C153" s="149" t="s">
        <v>74</v>
      </c>
      <c r="D153" s="149" t="s">
        <v>181</v>
      </c>
      <c r="E153" s="150" t="s">
        <v>1982</v>
      </c>
      <c r="F153" s="239" t="s">
        <v>1983</v>
      </c>
      <c r="G153" s="239"/>
      <c r="H153" s="239"/>
      <c r="I153" s="239"/>
      <c r="J153" s="151" t="s">
        <v>862</v>
      </c>
      <c r="K153" s="152">
        <v>0.4</v>
      </c>
      <c r="L153" s="266">
        <v>0</v>
      </c>
      <c r="M153" s="266"/>
      <c r="N153" s="266">
        <f t="shared" si="10"/>
        <v>0</v>
      </c>
      <c r="O153" s="266"/>
      <c r="P153" s="266"/>
      <c r="Q153" s="266"/>
      <c r="R153" s="125"/>
      <c r="T153" s="153" t="s">
        <v>5</v>
      </c>
      <c r="U153" s="44" t="s">
        <v>39</v>
      </c>
      <c r="V153" s="154">
        <v>0</v>
      </c>
      <c r="W153" s="154">
        <f t="shared" si="11"/>
        <v>0</v>
      </c>
      <c r="X153" s="154">
        <v>0</v>
      </c>
      <c r="Y153" s="154">
        <f t="shared" si="12"/>
        <v>0</v>
      </c>
      <c r="Z153" s="154">
        <v>0</v>
      </c>
      <c r="AA153" s="155">
        <f t="shared" si="13"/>
        <v>0</v>
      </c>
      <c r="AR153" s="22" t="s">
        <v>89</v>
      </c>
      <c r="AT153" s="22" t="s">
        <v>181</v>
      </c>
      <c r="AU153" s="22" t="s">
        <v>80</v>
      </c>
      <c r="AY153" s="22" t="s">
        <v>180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22" t="s">
        <v>80</v>
      </c>
      <c r="BK153" s="156">
        <f t="shared" si="19"/>
        <v>0</v>
      </c>
      <c r="BL153" s="22" t="s">
        <v>89</v>
      </c>
      <c r="BM153" s="22" t="s">
        <v>559</v>
      </c>
    </row>
    <row r="154" spans="2:65" s="9" customFormat="1" ht="37.35" customHeight="1">
      <c r="B154" s="138"/>
      <c r="C154" s="139"/>
      <c r="D154" s="140" t="s">
        <v>1916</v>
      </c>
      <c r="E154" s="140"/>
      <c r="F154" s="140"/>
      <c r="G154" s="140"/>
      <c r="H154" s="140"/>
      <c r="I154" s="140"/>
      <c r="J154" s="140"/>
      <c r="K154" s="140"/>
      <c r="L154" s="140"/>
      <c r="M154" s="140"/>
      <c r="N154" s="285">
        <f>BK154</f>
        <v>0</v>
      </c>
      <c r="O154" s="286"/>
      <c r="P154" s="286"/>
      <c r="Q154" s="286"/>
      <c r="R154" s="141"/>
      <c r="T154" s="142"/>
      <c r="U154" s="139"/>
      <c r="V154" s="139"/>
      <c r="W154" s="143">
        <f>SUM(W155:W160)</f>
        <v>0</v>
      </c>
      <c r="X154" s="139"/>
      <c r="Y154" s="143">
        <f>SUM(Y155:Y160)</f>
        <v>0</v>
      </c>
      <c r="Z154" s="139"/>
      <c r="AA154" s="144">
        <f>SUM(AA155:AA160)</f>
        <v>0</v>
      </c>
      <c r="AR154" s="145" t="s">
        <v>80</v>
      </c>
      <c r="AT154" s="146" t="s">
        <v>73</v>
      </c>
      <c r="AU154" s="146" t="s">
        <v>74</v>
      </c>
      <c r="AY154" s="145" t="s">
        <v>180</v>
      </c>
      <c r="BK154" s="147">
        <f>SUM(BK155:BK160)</f>
        <v>0</v>
      </c>
    </row>
    <row r="155" spans="2:65" s="1" customFormat="1" ht="25.5" customHeight="1">
      <c r="B155" s="123"/>
      <c r="C155" s="149" t="s">
        <v>74</v>
      </c>
      <c r="D155" s="149" t="s">
        <v>181</v>
      </c>
      <c r="E155" s="150" t="s">
        <v>1984</v>
      </c>
      <c r="F155" s="239" t="s">
        <v>1985</v>
      </c>
      <c r="G155" s="239"/>
      <c r="H155" s="239"/>
      <c r="I155" s="239"/>
      <c r="J155" s="151" t="s">
        <v>433</v>
      </c>
      <c r="K155" s="152">
        <v>70</v>
      </c>
      <c r="L155" s="266">
        <v>0</v>
      </c>
      <c r="M155" s="266"/>
      <c r="N155" s="266">
        <f t="shared" ref="N155:N160" si="20">ROUND(L155*K155,2)</f>
        <v>0</v>
      </c>
      <c r="O155" s="266"/>
      <c r="P155" s="266"/>
      <c r="Q155" s="266"/>
      <c r="R155" s="125"/>
      <c r="T155" s="153" t="s">
        <v>5</v>
      </c>
      <c r="U155" s="44" t="s">
        <v>39</v>
      </c>
      <c r="V155" s="154">
        <v>0</v>
      </c>
      <c r="W155" s="154">
        <f t="shared" ref="W155:W160" si="21">V155*K155</f>
        <v>0</v>
      </c>
      <c r="X155" s="154">
        <v>0</v>
      </c>
      <c r="Y155" s="154">
        <f t="shared" ref="Y155:Y160" si="22">X155*K155</f>
        <v>0</v>
      </c>
      <c r="Z155" s="154">
        <v>0</v>
      </c>
      <c r="AA155" s="155">
        <f t="shared" ref="AA155:AA160" si="23">Z155*K155</f>
        <v>0</v>
      </c>
      <c r="AR155" s="22" t="s">
        <v>89</v>
      </c>
      <c r="AT155" s="22" t="s">
        <v>181</v>
      </c>
      <c r="AU155" s="22" t="s">
        <v>80</v>
      </c>
      <c r="AY155" s="22" t="s">
        <v>180</v>
      </c>
      <c r="BE155" s="156">
        <f t="shared" ref="BE155:BE160" si="24">IF(U155="základní",N155,0)</f>
        <v>0</v>
      </c>
      <c r="BF155" s="156">
        <f t="shared" ref="BF155:BF160" si="25">IF(U155="snížená",N155,0)</f>
        <v>0</v>
      </c>
      <c r="BG155" s="156">
        <f t="shared" ref="BG155:BG160" si="26">IF(U155="zákl. přenesená",N155,0)</f>
        <v>0</v>
      </c>
      <c r="BH155" s="156">
        <f t="shared" ref="BH155:BH160" si="27">IF(U155="sníž. přenesená",N155,0)</f>
        <v>0</v>
      </c>
      <c r="BI155" s="156">
        <f t="shared" ref="BI155:BI160" si="28">IF(U155="nulová",N155,0)</f>
        <v>0</v>
      </c>
      <c r="BJ155" s="22" t="s">
        <v>80</v>
      </c>
      <c r="BK155" s="156">
        <f t="shared" ref="BK155:BK160" si="29">ROUND(L155*K155,2)</f>
        <v>0</v>
      </c>
      <c r="BL155" s="22" t="s">
        <v>89</v>
      </c>
      <c r="BM155" s="22" t="s">
        <v>569</v>
      </c>
    </row>
    <row r="156" spans="2:65" s="1" customFormat="1" ht="16.5" customHeight="1">
      <c r="B156" s="123"/>
      <c r="C156" s="149" t="s">
        <v>74</v>
      </c>
      <c r="D156" s="149" t="s">
        <v>181</v>
      </c>
      <c r="E156" s="150" t="s">
        <v>1986</v>
      </c>
      <c r="F156" s="239" t="s">
        <v>1987</v>
      </c>
      <c r="G156" s="239"/>
      <c r="H156" s="239"/>
      <c r="I156" s="239"/>
      <c r="J156" s="151" t="s">
        <v>433</v>
      </c>
      <c r="K156" s="152">
        <v>35</v>
      </c>
      <c r="L156" s="266">
        <v>0</v>
      </c>
      <c r="M156" s="266"/>
      <c r="N156" s="266">
        <f t="shared" si="20"/>
        <v>0</v>
      </c>
      <c r="O156" s="266"/>
      <c r="P156" s="266"/>
      <c r="Q156" s="266"/>
      <c r="R156" s="125"/>
      <c r="T156" s="153" t="s">
        <v>5</v>
      </c>
      <c r="U156" s="44" t="s">
        <v>39</v>
      </c>
      <c r="V156" s="154">
        <v>0</v>
      </c>
      <c r="W156" s="154">
        <f t="shared" si="21"/>
        <v>0</v>
      </c>
      <c r="X156" s="154">
        <v>0</v>
      </c>
      <c r="Y156" s="154">
        <f t="shared" si="22"/>
        <v>0</v>
      </c>
      <c r="Z156" s="154">
        <v>0</v>
      </c>
      <c r="AA156" s="155">
        <f t="shared" si="23"/>
        <v>0</v>
      </c>
      <c r="AR156" s="22" t="s">
        <v>89</v>
      </c>
      <c r="AT156" s="22" t="s">
        <v>181</v>
      </c>
      <c r="AU156" s="22" t="s">
        <v>80</v>
      </c>
      <c r="AY156" s="22" t="s">
        <v>180</v>
      </c>
      <c r="BE156" s="156">
        <f t="shared" si="24"/>
        <v>0</v>
      </c>
      <c r="BF156" s="156">
        <f t="shared" si="25"/>
        <v>0</v>
      </c>
      <c r="BG156" s="156">
        <f t="shared" si="26"/>
        <v>0</v>
      </c>
      <c r="BH156" s="156">
        <f t="shared" si="27"/>
        <v>0</v>
      </c>
      <c r="BI156" s="156">
        <f t="shared" si="28"/>
        <v>0</v>
      </c>
      <c r="BJ156" s="22" t="s">
        <v>80</v>
      </c>
      <c r="BK156" s="156">
        <f t="shared" si="29"/>
        <v>0</v>
      </c>
      <c r="BL156" s="22" t="s">
        <v>89</v>
      </c>
      <c r="BM156" s="22" t="s">
        <v>580</v>
      </c>
    </row>
    <row r="157" spans="2:65" s="1" customFormat="1" ht="16.5" customHeight="1">
      <c r="B157" s="123"/>
      <c r="C157" s="149" t="s">
        <v>74</v>
      </c>
      <c r="D157" s="149" t="s">
        <v>181</v>
      </c>
      <c r="E157" s="150" t="s">
        <v>1988</v>
      </c>
      <c r="F157" s="239" t="s">
        <v>1989</v>
      </c>
      <c r="G157" s="239"/>
      <c r="H157" s="239"/>
      <c r="I157" s="239"/>
      <c r="J157" s="151" t="s">
        <v>433</v>
      </c>
      <c r="K157" s="152">
        <v>4</v>
      </c>
      <c r="L157" s="266">
        <v>0</v>
      </c>
      <c r="M157" s="266"/>
      <c r="N157" s="266">
        <f t="shared" si="20"/>
        <v>0</v>
      </c>
      <c r="O157" s="266"/>
      <c r="P157" s="266"/>
      <c r="Q157" s="266"/>
      <c r="R157" s="125"/>
      <c r="T157" s="153" t="s">
        <v>5</v>
      </c>
      <c r="U157" s="44" t="s">
        <v>39</v>
      </c>
      <c r="V157" s="154">
        <v>0</v>
      </c>
      <c r="W157" s="154">
        <f t="shared" si="21"/>
        <v>0</v>
      </c>
      <c r="X157" s="154">
        <v>0</v>
      </c>
      <c r="Y157" s="154">
        <f t="shared" si="22"/>
        <v>0</v>
      </c>
      <c r="Z157" s="154">
        <v>0</v>
      </c>
      <c r="AA157" s="155">
        <f t="shared" si="23"/>
        <v>0</v>
      </c>
      <c r="AR157" s="22" t="s">
        <v>89</v>
      </c>
      <c r="AT157" s="22" t="s">
        <v>181</v>
      </c>
      <c r="AU157" s="22" t="s">
        <v>80</v>
      </c>
      <c r="AY157" s="22" t="s">
        <v>180</v>
      </c>
      <c r="BE157" s="156">
        <f t="shared" si="24"/>
        <v>0</v>
      </c>
      <c r="BF157" s="156">
        <f t="shared" si="25"/>
        <v>0</v>
      </c>
      <c r="BG157" s="156">
        <f t="shared" si="26"/>
        <v>0</v>
      </c>
      <c r="BH157" s="156">
        <f t="shared" si="27"/>
        <v>0</v>
      </c>
      <c r="BI157" s="156">
        <f t="shared" si="28"/>
        <v>0</v>
      </c>
      <c r="BJ157" s="22" t="s">
        <v>80</v>
      </c>
      <c r="BK157" s="156">
        <f t="shared" si="29"/>
        <v>0</v>
      </c>
      <c r="BL157" s="22" t="s">
        <v>89</v>
      </c>
      <c r="BM157" s="22" t="s">
        <v>590</v>
      </c>
    </row>
    <row r="158" spans="2:65" s="1" customFormat="1" ht="16.5" customHeight="1">
      <c r="B158" s="123"/>
      <c r="C158" s="149" t="s">
        <v>74</v>
      </c>
      <c r="D158" s="149" t="s">
        <v>181</v>
      </c>
      <c r="E158" s="150" t="s">
        <v>1990</v>
      </c>
      <c r="F158" s="239" t="s">
        <v>1991</v>
      </c>
      <c r="G158" s="239"/>
      <c r="H158" s="239"/>
      <c r="I158" s="239"/>
      <c r="J158" s="151" t="s">
        <v>433</v>
      </c>
      <c r="K158" s="152">
        <v>2</v>
      </c>
      <c r="L158" s="266">
        <v>0</v>
      </c>
      <c r="M158" s="266"/>
      <c r="N158" s="266">
        <f t="shared" si="20"/>
        <v>0</v>
      </c>
      <c r="O158" s="266"/>
      <c r="P158" s="266"/>
      <c r="Q158" s="266"/>
      <c r="R158" s="125"/>
      <c r="T158" s="153" t="s">
        <v>5</v>
      </c>
      <c r="U158" s="44" t="s">
        <v>39</v>
      </c>
      <c r="V158" s="154">
        <v>0</v>
      </c>
      <c r="W158" s="154">
        <f t="shared" si="21"/>
        <v>0</v>
      </c>
      <c r="X158" s="154">
        <v>0</v>
      </c>
      <c r="Y158" s="154">
        <f t="shared" si="22"/>
        <v>0</v>
      </c>
      <c r="Z158" s="154">
        <v>0</v>
      </c>
      <c r="AA158" s="155">
        <f t="shared" si="23"/>
        <v>0</v>
      </c>
      <c r="AR158" s="22" t="s">
        <v>89</v>
      </c>
      <c r="AT158" s="22" t="s">
        <v>181</v>
      </c>
      <c r="AU158" s="22" t="s">
        <v>80</v>
      </c>
      <c r="AY158" s="22" t="s">
        <v>180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22" t="s">
        <v>80</v>
      </c>
      <c r="BK158" s="156">
        <f t="shared" si="29"/>
        <v>0</v>
      </c>
      <c r="BL158" s="22" t="s">
        <v>89</v>
      </c>
      <c r="BM158" s="22" t="s">
        <v>600</v>
      </c>
    </row>
    <row r="159" spans="2:65" s="1" customFormat="1" ht="16.5" customHeight="1">
      <c r="B159" s="123"/>
      <c r="C159" s="149" t="s">
        <v>74</v>
      </c>
      <c r="D159" s="149" t="s">
        <v>181</v>
      </c>
      <c r="E159" s="150" t="s">
        <v>1992</v>
      </c>
      <c r="F159" s="239" t="s">
        <v>1993</v>
      </c>
      <c r="G159" s="239"/>
      <c r="H159" s="239"/>
      <c r="I159" s="239"/>
      <c r="J159" s="151" t="s">
        <v>433</v>
      </c>
      <c r="K159" s="152">
        <v>70</v>
      </c>
      <c r="L159" s="266">
        <v>0</v>
      </c>
      <c r="M159" s="266"/>
      <c r="N159" s="266">
        <f t="shared" si="20"/>
        <v>0</v>
      </c>
      <c r="O159" s="266"/>
      <c r="P159" s="266"/>
      <c r="Q159" s="266"/>
      <c r="R159" s="125"/>
      <c r="T159" s="153" t="s">
        <v>5</v>
      </c>
      <c r="U159" s="44" t="s">
        <v>39</v>
      </c>
      <c r="V159" s="154">
        <v>0</v>
      </c>
      <c r="W159" s="154">
        <f t="shared" si="21"/>
        <v>0</v>
      </c>
      <c r="X159" s="154">
        <v>0</v>
      </c>
      <c r="Y159" s="154">
        <f t="shared" si="22"/>
        <v>0</v>
      </c>
      <c r="Z159" s="154">
        <v>0</v>
      </c>
      <c r="AA159" s="155">
        <f t="shared" si="23"/>
        <v>0</v>
      </c>
      <c r="AR159" s="22" t="s">
        <v>89</v>
      </c>
      <c r="AT159" s="22" t="s">
        <v>181</v>
      </c>
      <c r="AU159" s="22" t="s">
        <v>80</v>
      </c>
      <c r="AY159" s="22" t="s">
        <v>180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22" t="s">
        <v>80</v>
      </c>
      <c r="BK159" s="156">
        <f t="shared" si="29"/>
        <v>0</v>
      </c>
      <c r="BL159" s="22" t="s">
        <v>89</v>
      </c>
      <c r="BM159" s="22" t="s">
        <v>612</v>
      </c>
    </row>
    <row r="160" spans="2:65" s="1" customFormat="1" ht="25.5" customHeight="1">
      <c r="B160" s="123"/>
      <c r="C160" s="149" t="s">
        <v>74</v>
      </c>
      <c r="D160" s="149" t="s">
        <v>181</v>
      </c>
      <c r="E160" s="150" t="s">
        <v>1994</v>
      </c>
      <c r="F160" s="239" t="s">
        <v>1981</v>
      </c>
      <c r="G160" s="239"/>
      <c r="H160" s="239"/>
      <c r="I160" s="239"/>
      <c r="J160" s="151" t="s">
        <v>862</v>
      </c>
      <c r="K160" s="152">
        <v>0.2</v>
      </c>
      <c r="L160" s="266">
        <v>0</v>
      </c>
      <c r="M160" s="266"/>
      <c r="N160" s="266">
        <f t="shared" si="20"/>
        <v>0</v>
      </c>
      <c r="O160" s="266"/>
      <c r="P160" s="266"/>
      <c r="Q160" s="266"/>
      <c r="R160" s="125"/>
      <c r="T160" s="153" t="s">
        <v>5</v>
      </c>
      <c r="U160" s="44" t="s">
        <v>39</v>
      </c>
      <c r="V160" s="154">
        <v>0</v>
      </c>
      <c r="W160" s="154">
        <f t="shared" si="21"/>
        <v>0</v>
      </c>
      <c r="X160" s="154">
        <v>0</v>
      </c>
      <c r="Y160" s="154">
        <f t="shared" si="22"/>
        <v>0</v>
      </c>
      <c r="Z160" s="154">
        <v>0</v>
      </c>
      <c r="AA160" s="155">
        <f t="shared" si="23"/>
        <v>0</v>
      </c>
      <c r="AR160" s="22" t="s">
        <v>89</v>
      </c>
      <c r="AT160" s="22" t="s">
        <v>181</v>
      </c>
      <c r="AU160" s="22" t="s">
        <v>80</v>
      </c>
      <c r="AY160" s="22" t="s">
        <v>180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22" t="s">
        <v>80</v>
      </c>
      <c r="BK160" s="156">
        <f t="shared" si="29"/>
        <v>0</v>
      </c>
      <c r="BL160" s="22" t="s">
        <v>89</v>
      </c>
      <c r="BM160" s="22" t="s">
        <v>623</v>
      </c>
    </row>
    <row r="161" spans="2:65" s="9" customFormat="1" ht="37.35" customHeight="1">
      <c r="B161" s="138"/>
      <c r="C161" s="139"/>
      <c r="D161" s="140" t="s">
        <v>1917</v>
      </c>
      <c r="E161" s="140"/>
      <c r="F161" s="140"/>
      <c r="G161" s="140"/>
      <c r="H161" s="140"/>
      <c r="I161" s="140"/>
      <c r="J161" s="140"/>
      <c r="K161" s="140"/>
      <c r="L161" s="140"/>
      <c r="M161" s="140"/>
      <c r="N161" s="285">
        <f>BK161</f>
        <v>0</v>
      </c>
      <c r="O161" s="286"/>
      <c r="P161" s="286"/>
      <c r="Q161" s="286"/>
      <c r="R161" s="141"/>
      <c r="T161" s="142"/>
      <c r="U161" s="139"/>
      <c r="V161" s="139"/>
      <c r="W161" s="143">
        <f>SUM(W162:W167)</f>
        <v>0</v>
      </c>
      <c r="X161" s="139"/>
      <c r="Y161" s="143">
        <f>SUM(Y162:Y167)</f>
        <v>0</v>
      </c>
      <c r="Z161" s="139"/>
      <c r="AA161" s="144">
        <f>SUM(AA162:AA167)</f>
        <v>0</v>
      </c>
      <c r="AR161" s="145" t="s">
        <v>80</v>
      </c>
      <c r="AT161" s="146" t="s">
        <v>73</v>
      </c>
      <c r="AU161" s="146" t="s">
        <v>74</v>
      </c>
      <c r="AY161" s="145" t="s">
        <v>180</v>
      </c>
      <c r="BK161" s="147">
        <f>SUM(BK162:BK167)</f>
        <v>0</v>
      </c>
    </row>
    <row r="162" spans="2:65" s="1" customFormat="1" ht="25.5" customHeight="1">
      <c r="B162" s="123"/>
      <c r="C162" s="149" t="s">
        <v>74</v>
      </c>
      <c r="D162" s="149" t="s">
        <v>181</v>
      </c>
      <c r="E162" s="150" t="s">
        <v>1995</v>
      </c>
      <c r="F162" s="239" t="s">
        <v>1996</v>
      </c>
      <c r="G162" s="239"/>
      <c r="H162" s="239"/>
      <c r="I162" s="239"/>
      <c r="J162" s="151" t="s">
        <v>317</v>
      </c>
      <c r="K162" s="152">
        <v>200</v>
      </c>
      <c r="L162" s="266">
        <v>0</v>
      </c>
      <c r="M162" s="266"/>
      <c r="N162" s="266">
        <f t="shared" ref="N162:N167" si="30">ROUND(L162*K162,2)</f>
        <v>0</v>
      </c>
      <c r="O162" s="266"/>
      <c r="P162" s="266"/>
      <c r="Q162" s="266"/>
      <c r="R162" s="125"/>
      <c r="T162" s="153" t="s">
        <v>5</v>
      </c>
      <c r="U162" s="44" t="s">
        <v>39</v>
      </c>
      <c r="V162" s="154">
        <v>0</v>
      </c>
      <c r="W162" s="154">
        <f t="shared" ref="W162:W167" si="31">V162*K162</f>
        <v>0</v>
      </c>
      <c r="X162" s="154">
        <v>0</v>
      </c>
      <c r="Y162" s="154">
        <f t="shared" ref="Y162:Y167" si="32">X162*K162</f>
        <v>0</v>
      </c>
      <c r="Z162" s="154">
        <v>0</v>
      </c>
      <c r="AA162" s="155">
        <f t="shared" ref="AA162:AA167" si="33">Z162*K162</f>
        <v>0</v>
      </c>
      <c r="AR162" s="22" t="s">
        <v>89</v>
      </c>
      <c r="AT162" s="22" t="s">
        <v>181</v>
      </c>
      <c r="AU162" s="22" t="s">
        <v>80</v>
      </c>
      <c r="AY162" s="22" t="s">
        <v>180</v>
      </c>
      <c r="BE162" s="156">
        <f t="shared" ref="BE162:BE167" si="34">IF(U162="základní",N162,0)</f>
        <v>0</v>
      </c>
      <c r="BF162" s="156">
        <f t="shared" ref="BF162:BF167" si="35">IF(U162="snížená",N162,0)</f>
        <v>0</v>
      </c>
      <c r="BG162" s="156">
        <f t="shared" ref="BG162:BG167" si="36">IF(U162="zákl. přenesená",N162,0)</f>
        <v>0</v>
      </c>
      <c r="BH162" s="156">
        <f t="shared" ref="BH162:BH167" si="37">IF(U162="sníž. přenesená",N162,0)</f>
        <v>0</v>
      </c>
      <c r="BI162" s="156">
        <f t="shared" ref="BI162:BI167" si="38">IF(U162="nulová",N162,0)</f>
        <v>0</v>
      </c>
      <c r="BJ162" s="22" t="s">
        <v>80</v>
      </c>
      <c r="BK162" s="156">
        <f t="shared" ref="BK162:BK167" si="39">ROUND(L162*K162,2)</f>
        <v>0</v>
      </c>
      <c r="BL162" s="22" t="s">
        <v>89</v>
      </c>
      <c r="BM162" s="22" t="s">
        <v>634</v>
      </c>
    </row>
    <row r="163" spans="2:65" s="1" customFormat="1" ht="16.5" customHeight="1">
      <c r="B163" s="123"/>
      <c r="C163" s="149" t="s">
        <v>74</v>
      </c>
      <c r="D163" s="149" t="s">
        <v>181</v>
      </c>
      <c r="E163" s="150" t="s">
        <v>1997</v>
      </c>
      <c r="F163" s="239" t="s">
        <v>1998</v>
      </c>
      <c r="G163" s="239"/>
      <c r="H163" s="239"/>
      <c r="I163" s="239"/>
      <c r="J163" s="151" t="s">
        <v>433</v>
      </c>
      <c r="K163" s="152">
        <v>100</v>
      </c>
      <c r="L163" s="266">
        <v>0</v>
      </c>
      <c r="M163" s="266"/>
      <c r="N163" s="266">
        <f t="shared" si="30"/>
        <v>0</v>
      </c>
      <c r="O163" s="266"/>
      <c r="P163" s="266"/>
      <c r="Q163" s="266"/>
      <c r="R163" s="125"/>
      <c r="T163" s="153" t="s">
        <v>5</v>
      </c>
      <c r="U163" s="44" t="s">
        <v>39</v>
      </c>
      <c r="V163" s="154">
        <v>0</v>
      </c>
      <c r="W163" s="154">
        <f t="shared" si="31"/>
        <v>0</v>
      </c>
      <c r="X163" s="154">
        <v>0</v>
      </c>
      <c r="Y163" s="154">
        <f t="shared" si="32"/>
        <v>0</v>
      </c>
      <c r="Z163" s="154">
        <v>0</v>
      </c>
      <c r="AA163" s="155">
        <f t="shared" si="33"/>
        <v>0</v>
      </c>
      <c r="AR163" s="22" t="s">
        <v>89</v>
      </c>
      <c r="AT163" s="22" t="s">
        <v>181</v>
      </c>
      <c r="AU163" s="22" t="s">
        <v>80</v>
      </c>
      <c r="AY163" s="22" t="s">
        <v>180</v>
      </c>
      <c r="BE163" s="156">
        <f t="shared" si="34"/>
        <v>0</v>
      </c>
      <c r="BF163" s="156">
        <f t="shared" si="35"/>
        <v>0</v>
      </c>
      <c r="BG163" s="156">
        <f t="shared" si="36"/>
        <v>0</v>
      </c>
      <c r="BH163" s="156">
        <f t="shared" si="37"/>
        <v>0</v>
      </c>
      <c r="BI163" s="156">
        <f t="shared" si="38"/>
        <v>0</v>
      </c>
      <c r="BJ163" s="22" t="s">
        <v>80</v>
      </c>
      <c r="BK163" s="156">
        <f t="shared" si="39"/>
        <v>0</v>
      </c>
      <c r="BL163" s="22" t="s">
        <v>89</v>
      </c>
      <c r="BM163" s="22" t="s">
        <v>647</v>
      </c>
    </row>
    <row r="164" spans="2:65" s="1" customFormat="1" ht="25.5" customHeight="1">
      <c r="B164" s="123"/>
      <c r="C164" s="149" t="s">
        <v>74</v>
      </c>
      <c r="D164" s="149" t="s">
        <v>181</v>
      </c>
      <c r="E164" s="150" t="s">
        <v>1999</v>
      </c>
      <c r="F164" s="239" t="s">
        <v>2000</v>
      </c>
      <c r="G164" s="239"/>
      <c r="H164" s="239"/>
      <c r="I164" s="239"/>
      <c r="J164" s="151" t="s">
        <v>433</v>
      </c>
      <c r="K164" s="152">
        <v>40</v>
      </c>
      <c r="L164" s="266">
        <v>0</v>
      </c>
      <c r="M164" s="266"/>
      <c r="N164" s="266">
        <f t="shared" si="30"/>
        <v>0</v>
      </c>
      <c r="O164" s="266"/>
      <c r="P164" s="266"/>
      <c r="Q164" s="266"/>
      <c r="R164" s="125"/>
      <c r="T164" s="153" t="s">
        <v>5</v>
      </c>
      <c r="U164" s="44" t="s">
        <v>39</v>
      </c>
      <c r="V164" s="154">
        <v>0</v>
      </c>
      <c r="W164" s="154">
        <f t="shared" si="31"/>
        <v>0</v>
      </c>
      <c r="X164" s="154">
        <v>0</v>
      </c>
      <c r="Y164" s="154">
        <f t="shared" si="32"/>
        <v>0</v>
      </c>
      <c r="Z164" s="154">
        <v>0</v>
      </c>
      <c r="AA164" s="155">
        <f t="shared" si="33"/>
        <v>0</v>
      </c>
      <c r="AR164" s="22" t="s">
        <v>89</v>
      </c>
      <c r="AT164" s="22" t="s">
        <v>181</v>
      </c>
      <c r="AU164" s="22" t="s">
        <v>80</v>
      </c>
      <c r="AY164" s="22" t="s">
        <v>180</v>
      </c>
      <c r="BE164" s="156">
        <f t="shared" si="34"/>
        <v>0</v>
      </c>
      <c r="BF164" s="156">
        <f t="shared" si="35"/>
        <v>0</v>
      </c>
      <c r="BG164" s="156">
        <f t="shared" si="36"/>
        <v>0</v>
      </c>
      <c r="BH164" s="156">
        <f t="shared" si="37"/>
        <v>0</v>
      </c>
      <c r="BI164" s="156">
        <f t="shared" si="38"/>
        <v>0</v>
      </c>
      <c r="BJ164" s="22" t="s">
        <v>80</v>
      </c>
      <c r="BK164" s="156">
        <f t="shared" si="39"/>
        <v>0</v>
      </c>
      <c r="BL164" s="22" t="s">
        <v>89</v>
      </c>
      <c r="BM164" s="22" t="s">
        <v>657</v>
      </c>
    </row>
    <row r="165" spans="2:65" s="1" customFormat="1" ht="16.5" customHeight="1">
      <c r="B165" s="123"/>
      <c r="C165" s="149" t="s">
        <v>74</v>
      </c>
      <c r="D165" s="149" t="s">
        <v>181</v>
      </c>
      <c r="E165" s="150" t="s">
        <v>2001</v>
      </c>
      <c r="F165" s="239" t="s">
        <v>2002</v>
      </c>
      <c r="G165" s="239"/>
      <c r="H165" s="239"/>
      <c r="I165" s="239"/>
      <c r="J165" s="151" t="s">
        <v>433</v>
      </c>
      <c r="K165" s="152">
        <v>2</v>
      </c>
      <c r="L165" s="266">
        <v>0</v>
      </c>
      <c r="M165" s="266"/>
      <c r="N165" s="266">
        <f t="shared" si="30"/>
        <v>0</v>
      </c>
      <c r="O165" s="266"/>
      <c r="P165" s="266"/>
      <c r="Q165" s="266"/>
      <c r="R165" s="125"/>
      <c r="T165" s="153" t="s">
        <v>5</v>
      </c>
      <c r="U165" s="44" t="s">
        <v>39</v>
      </c>
      <c r="V165" s="154">
        <v>0</v>
      </c>
      <c r="W165" s="154">
        <f t="shared" si="31"/>
        <v>0</v>
      </c>
      <c r="X165" s="154">
        <v>0</v>
      </c>
      <c r="Y165" s="154">
        <f t="shared" si="32"/>
        <v>0</v>
      </c>
      <c r="Z165" s="154">
        <v>0</v>
      </c>
      <c r="AA165" s="155">
        <f t="shared" si="33"/>
        <v>0</v>
      </c>
      <c r="AR165" s="22" t="s">
        <v>89</v>
      </c>
      <c r="AT165" s="22" t="s">
        <v>181</v>
      </c>
      <c r="AU165" s="22" t="s">
        <v>80</v>
      </c>
      <c r="AY165" s="22" t="s">
        <v>180</v>
      </c>
      <c r="BE165" s="156">
        <f t="shared" si="34"/>
        <v>0</v>
      </c>
      <c r="BF165" s="156">
        <f t="shared" si="35"/>
        <v>0</v>
      </c>
      <c r="BG165" s="156">
        <f t="shared" si="36"/>
        <v>0</v>
      </c>
      <c r="BH165" s="156">
        <f t="shared" si="37"/>
        <v>0</v>
      </c>
      <c r="BI165" s="156">
        <f t="shared" si="38"/>
        <v>0</v>
      </c>
      <c r="BJ165" s="22" t="s">
        <v>80</v>
      </c>
      <c r="BK165" s="156">
        <f t="shared" si="39"/>
        <v>0</v>
      </c>
      <c r="BL165" s="22" t="s">
        <v>89</v>
      </c>
      <c r="BM165" s="22" t="s">
        <v>679</v>
      </c>
    </row>
    <row r="166" spans="2:65" s="1" customFormat="1" ht="25.5" customHeight="1">
      <c r="B166" s="123"/>
      <c r="C166" s="149" t="s">
        <v>74</v>
      </c>
      <c r="D166" s="149" t="s">
        <v>181</v>
      </c>
      <c r="E166" s="150" t="s">
        <v>2003</v>
      </c>
      <c r="F166" s="239" t="s">
        <v>2004</v>
      </c>
      <c r="G166" s="239"/>
      <c r="H166" s="239"/>
      <c r="I166" s="239"/>
      <c r="J166" s="151" t="s">
        <v>583</v>
      </c>
      <c r="K166" s="152">
        <v>20</v>
      </c>
      <c r="L166" s="266">
        <v>0</v>
      </c>
      <c r="M166" s="266"/>
      <c r="N166" s="266">
        <f t="shared" si="30"/>
        <v>0</v>
      </c>
      <c r="O166" s="266"/>
      <c r="P166" s="266"/>
      <c r="Q166" s="266"/>
      <c r="R166" s="125"/>
      <c r="T166" s="153" t="s">
        <v>5</v>
      </c>
      <c r="U166" s="44" t="s">
        <v>39</v>
      </c>
      <c r="V166" s="154">
        <v>0</v>
      </c>
      <c r="W166" s="154">
        <f t="shared" si="31"/>
        <v>0</v>
      </c>
      <c r="X166" s="154">
        <v>0</v>
      </c>
      <c r="Y166" s="154">
        <f t="shared" si="32"/>
        <v>0</v>
      </c>
      <c r="Z166" s="154">
        <v>0</v>
      </c>
      <c r="AA166" s="155">
        <f t="shared" si="33"/>
        <v>0</v>
      </c>
      <c r="AR166" s="22" t="s">
        <v>89</v>
      </c>
      <c r="AT166" s="22" t="s">
        <v>181</v>
      </c>
      <c r="AU166" s="22" t="s">
        <v>80</v>
      </c>
      <c r="AY166" s="22" t="s">
        <v>180</v>
      </c>
      <c r="BE166" s="156">
        <f t="shared" si="34"/>
        <v>0</v>
      </c>
      <c r="BF166" s="156">
        <f t="shared" si="35"/>
        <v>0</v>
      </c>
      <c r="BG166" s="156">
        <f t="shared" si="36"/>
        <v>0</v>
      </c>
      <c r="BH166" s="156">
        <f t="shared" si="37"/>
        <v>0</v>
      </c>
      <c r="BI166" s="156">
        <f t="shared" si="38"/>
        <v>0</v>
      </c>
      <c r="BJ166" s="22" t="s">
        <v>80</v>
      </c>
      <c r="BK166" s="156">
        <f t="shared" si="39"/>
        <v>0</v>
      </c>
      <c r="BL166" s="22" t="s">
        <v>89</v>
      </c>
      <c r="BM166" s="22" t="s">
        <v>691</v>
      </c>
    </row>
    <row r="167" spans="2:65" s="1" customFormat="1" ht="25.5" customHeight="1">
      <c r="B167" s="123"/>
      <c r="C167" s="149" t="s">
        <v>74</v>
      </c>
      <c r="D167" s="149" t="s">
        <v>181</v>
      </c>
      <c r="E167" s="150" t="s">
        <v>2005</v>
      </c>
      <c r="F167" s="239" t="s">
        <v>2006</v>
      </c>
      <c r="G167" s="239"/>
      <c r="H167" s="239"/>
      <c r="I167" s="239"/>
      <c r="J167" s="151" t="s">
        <v>583</v>
      </c>
      <c r="K167" s="152">
        <v>5</v>
      </c>
      <c r="L167" s="266">
        <v>0</v>
      </c>
      <c r="M167" s="266"/>
      <c r="N167" s="266">
        <f t="shared" si="30"/>
        <v>0</v>
      </c>
      <c r="O167" s="266"/>
      <c r="P167" s="266"/>
      <c r="Q167" s="266"/>
      <c r="R167" s="125"/>
      <c r="T167" s="153" t="s">
        <v>5</v>
      </c>
      <c r="U167" s="44" t="s">
        <v>39</v>
      </c>
      <c r="V167" s="154">
        <v>0</v>
      </c>
      <c r="W167" s="154">
        <f t="shared" si="31"/>
        <v>0</v>
      </c>
      <c r="X167" s="154">
        <v>0</v>
      </c>
      <c r="Y167" s="154">
        <f t="shared" si="32"/>
        <v>0</v>
      </c>
      <c r="Z167" s="154">
        <v>0</v>
      </c>
      <c r="AA167" s="155">
        <f t="shared" si="33"/>
        <v>0</v>
      </c>
      <c r="AR167" s="22" t="s">
        <v>89</v>
      </c>
      <c r="AT167" s="22" t="s">
        <v>181</v>
      </c>
      <c r="AU167" s="22" t="s">
        <v>80</v>
      </c>
      <c r="AY167" s="22" t="s">
        <v>180</v>
      </c>
      <c r="BE167" s="156">
        <f t="shared" si="34"/>
        <v>0</v>
      </c>
      <c r="BF167" s="156">
        <f t="shared" si="35"/>
        <v>0</v>
      </c>
      <c r="BG167" s="156">
        <f t="shared" si="36"/>
        <v>0</v>
      </c>
      <c r="BH167" s="156">
        <f t="shared" si="37"/>
        <v>0</v>
      </c>
      <c r="BI167" s="156">
        <f t="shared" si="38"/>
        <v>0</v>
      </c>
      <c r="BJ167" s="22" t="s">
        <v>80</v>
      </c>
      <c r="BK167" s="156">
        <f t="shared" si="39"/>
        <v>0</v>
      </c>
      <c r="BL167" s="22" t="s">
        <v>89</v>
      </c>
      <c r="BM167" s="22" t="s">
        <v>700</v>
      </c>
    </row>
    <row r="168" spans="2:65" s="9" customFormat="1" ht="37.35" customHeight="1">
      <c r="B168" s="138"/>
      <c r="C168" s="139"/>
      <c r="D168" s="140" t="s">
        <v>1918</v>
      </c>
      <c r="E168" s="140"/>
      <c r="F168" s="140"/>
      <c r="G168" s="140"/>
      <c r="H168" s="140"/>
      <c r="I168" s="140"/>
      <c r="J168" s="140"/>
      <c r="K168" s="140"/>
      <c r="L168" s="140"/>
      <c r="M168" s="140"/>
      <c r="N168" s="285">
        <f>BK168</f>
        <v>0</v>
      </c>
      <c r="O168" s="286"/>
      <c r="P168" s="286"/>
      <c r="Q168" s="286"/>
      <c r="R168" s="141"/>
      <c r="T168" s="142"/>
      <c r="U168" s="139"/>
      <c r="V168" s="139"/>
      <c r="W168" s="143">
        <f>SUM(W169:W173)</f>
        <v>0</v>
      </c>
      <c r="X168" s="139"/>
      <c r="Y168" s="143">
        <f>SUM(Y169:Y173)</f>
        <v>0</v>
      </c>
      <c r="Z168" s="139"/>
      <c r="AA168" s="144">
        <f>SUM(AA169:AA173)</f>
        <v>0</v>
      </c>
      <c r="AR168" s="145" t="s">
        <v>80</v>
      </c>
      <c r="AT168" s="146" t="s">
        <v>73</v>
      </c>
      <c r="AU168" s="146" t="s">
        <v>74</v>
      </c>
      <c r="AY168" s="145" t="s">
        <v>180</v>
      </c>
      <c r="BK168" s="147">
        <f>SUM(BK169:BK173)</f>
        <v>0</v>
      </c>
    </row>
    <row r="169" spans="2:65" s="1" customFormat="1" ht="16.5" customHeight="1">
      <c r="B169" s="123"/>
      <c r="C169" s="149" t="s">
        <v>74</v>
      </c>
      <c r="D169" s="149" t="s">
        <v>181</v>
      </c>
      <c r="E169" s="150" t="s">
        <v>2007</v>
      </c>
      <c r="F169" s="239" t="s">
        <v>2008</v>
      </c>
      <c r="G169" s="239"/>
      <c r="H169" s="239"/>
      <c r="I169" s="239"/>
      <c r="J169" s="151" t="s">
        <v>317</v>
      </c>
      <c r="K169" s="152">
        <v>50</v>
      </c>
      <c r="L169" s="266">
        <v>0</v>
      </c>
      <c r="M169" s="266"/>
      <c r="N169" s="266">
        <f>ROUND(L169*K169,2)</f>
        <v>0</v>
      </c>
      <c r="O169" s="266"/>
      <c r="P169" s="266"/>
      <c r="Q169" s="266"/>
      <c r="R169" s="125"/>
      <c r="T169" s="153" t="s">
        <v>5</v>
      </c>
      <c r="U169" s="44" t="s">
        <v>39</v>
      </c>
      <c r="V169" s="154">
        <v>0</v>
      </c>
      <c r="W169" s="154">
        <f>V169*K169</f>
        <v>0</v>
      </c>
      <c r="X169" s="154">
        <v>0</v>
      </c>
      <c r="Y169" s="154">
        <f>X169*K169</f>
        <v>0</v>
      </c>
      <c r="Z169" s="154">
        <v>0</v>
      </c>
      <c r="AA169" s="155">
        <f>Z169*K169</f>
        <v>0</v>
      </c>
      <c r="AR169" s="22" t="s">
        <v>89</v>
      </c>
      <c r="AT169" s="22" t="s">
        <v>181</v>
      </c>
      <c r="AU169" s="22" t="s">
        <v>80</v>
      </c>
      <c r="AY169" s="22" t="s">
        <v>180</v>
      </c>
      <c r="BE169" s="156">
        <f>IF(U169="základní",N169,0)</f>
        <v>0</v>
      </c>
      <c r="BF169" s="156">
        <f>IF(U169="snížená",N169,0)</f>
        <v>0</v>
      </c>
      <c r="BG169" s="156">
        <f>IF(U169="zákl. přenesená",N169,0)</f>
        <v>0</v>
      </c>
      <c r="BH169" s="156">
        <f>IF(U169="sníž. přenesená",N169,0)</f>
        <v>0</v>
      </c>
      <c r="BI169" s="156">
        <f>IF(U169="nulová",N169,0)</f>
        <v>0</v>
      </c>
      <c r="BJ169" s="22" t="s">
        <v>80</v>
      </c>
      <c r="BK169" s="156">
        <f>ROUND(L169*K169,2)</f>
        <v>0</v>
      </c>
      <c r="BL169" s="22" t="s">
        <v>89</v>
      </c>
      <c r="BM169" s="22" t="s">
        <v>710</v>
      </c>
    </row>
    <row r="170" spans="2:65" s="1" customFormat="1" ht="25.5" customHeight="1">
      <c r="B170" s="123"/>
      <c r="C170" s="149" t="s">
        <v>74</v>
      </c>
      <c r="D170" s="149" t="s">
        <v>181</v>
      </c>
      <c r="E170" s="150" t="s">
        <v>2009</v>
      </c>
      <c r="F170" s="239" t="s">
        <v>2010</v>
      </c>
      <c r="G170" s="239"/>
      <c r="H170" s="239"/>
      <c r="I170" s="239"/>
      <c r="J170" s="151" t="s">
        <v>317</v>
      </c>
      <c r="K170" s="152">
        <v>30</v>
      </c>
      <c r="L170" s="266">
        <v>0</v>
      </c>
      <c r="M170" s="266"/>
      <c r="N170" s="266">
        <f>ROUND(L170*K170,2)</f>
        <v>0</v>
      </c>
      <c r="O170" s="266"/>
      <c r="P170" s="266"/>
      <c r="Q170" s="266"/>
      <c r="R170" s="125"/>
      <c r="T170" s="153" t="s">
        <v>5</v>
      </c>
      <c r="U170" s="44" t="s">
        <v>39</v>
      </c>
      <c r="V170" s="154">
        <v>0</v>
      </c>
      <c r="W170" s="154">
        <f>V170*K170</f>
        <v>0</v>
      </c>
      <c r="X170" s="154">
        <v>0</v>
      </c>
      <c r="Y170" s="154">
        <f>X170*K170</f>
        <v>0</v>
      </c>
      <c r="Z170" s="154">
        <v>0</v>
      </c>
      <c r="AA170" s="155">
        <f>Z170*K170</f>
        <v>0</v>
      </c>
      <c r="AR170" s="22" t="s">
        <v>89</v>
      </c>
      <c r="AT170" s="22" t="s">
        <v>181</v>
      </c>
      <c r="AU170" s="22" t="s">
        <v>80</v>
      </c>
      <c r="AY170" s="22" t="s">
        <v>180</v>
      </c>
      <c r="BE170" s="156">
        <f>IF(U170="základní",N170,0)</f>
        <v>0</v>
      </c>
      <c r="BF170" s="156">
        <f>IF(U170="snížená",N170,0)</f>
        <v>0</v>
      </c>
      <c r="BG170" s="156">
        <f>IF(U170="zákl. přenesená",N170,0)</f>
        <v>0</v>
      </c>
      <c r="BH170" s="156">
        <f>IF(U170="sníž. přenesená",N170,0)</f>
        <v>0</v>
      </c>
      <c r="BI170" s="156">
        <f>IF(U170="nulová",N170,0)</f>
        <v>0</v>
      </c>
      <c r="BJ170" s="22" t="s">
        <v>80</v>
      </c>
      <c r="BK170" s="156">
        <f>ROUND(L170*K170,2)</f>
        <v>0</v>
      </c>
      <c r="BL170" s="22" t="s">
        <v>89</v>
      </c>
      <c r="BM170" s="22" t="s">
        <v>720</v>
      </c>
    </row>
    <row r="171" spans="2:65" s="1" customFormat="1" ht="16.5" customHeight="1">
      <c r="B171" s="123"/>
      <c r="C171" s="149" t="s">
        <v>74</v>
      </c>
      <c r="D171" s="149" t="s">
        <v>181</v>
      </c>
      <c r="E171" s="150" t="s">
        <v>2011</v>
      </c>
      <c r="F171" s="239" t="s">
        <v>2012</v>
      </c>
      <c r="G171" s="239"/>
      <c r="H171" s="239"/>
      <c r="I171" s="239"/>
      <c r="J171" s="151" t="s">
        <v>433</v>
      </c>
      <c r="K171" s="152">
        <v>1</v>
      </c>
      <c r="L171" s="266">
        <v>0</v>
      </c>
      <c r="M171" s="266"/>
      <c r="N171" s="266">
        <f>ROUND(L171*K171,2)</f>
        <v>0</v>
      </c>
      <c r="O171" s="266"/>
      <c r="P171" s="266"/>
      <c r="Q171" s="266"/>
      <c r="R171" s="125"/>
      <c r="T171" s="153" t="s">
        <v>5</v>
      </c>
      <c r="U171" s="44" t="s">
        <v>39</v>
      </c>
      <c r="V171" s="154">
        <v>0</v>
      </c>
      <c r="W171" s="154">
        <f>V171*K171</f>
        <v>0</v>
      </c>
      <c r="X171" s="154">
        <v>0</v>
      </c>
      <c r="Y171" s="154">
        <f>X171*K171</f>
        <v>0</v>
      </c>
      <c r="Z171" s="154">
        <v>0</v>
      </c>
      <c r="AA171" s="155">
        <f>Z171*K171</f>
        <v>0</v>
      </c>
      <c r="AR171" s="22" t="s">
        <v>89</v>
      </c>
      <c r="AT171" s="22" t="s">
        <v>181</v>
      </c>
      <c r="AU171" s="22" t="s">
        <v>80</v>
      </c>
      <c r="AY171" s="22" t="s">
        <v>180</v>
      </c>
      <c r="BE171" s="156">
        <f>IF(U171="základní",N171,0)</f>
        <v>0</v>
      </c>
      <c r="BF171" s="156">
        <f>IF(U171="snížená",N171,0)</f>
        <v>0</v>
      </c>
      <c r="BG171" s="156">
        <f>IF(U171="zákl. přenesená",N171,0)</f>
        <v>0</v>
      </c>
      <c r="BH171" s="156">
        <f>IF(U171="sníž. přenesená",N171,0)</f>
        <v>0</v>
      </c>
      <c r="BI171" s="156">
        <f>IF(U171="nulová",N171,0)</f>
        <v>0</v>
      </c>
      <c r="BJ171" s="22" t="s">
        <v>80</v>
      </c>
      <c r="BK171" s="156">
        <f>ROUND(L171*K171,2)</f>
        <v>0</v>
      </c>
      <c r="BL171" s="22" t="s">
        <v>89</v>
      </c>
      <c r="BM171" s="22" t="s">
        <v>729</v>
      </c>
    </row>
    <row r="172" spans="2:65" s="1" customFormat="1" ht="25.5" customHeight="1">
      <c r="B172" s="123"/>
      <c r="C172" s="149" t="s">
        <v>74</v>
      </c>
      <c r="D172" s="149" t="s">
        <v>181</v>
      </c>
      <c r="E172" s="150" t="s">
        <v>2013</v>
      </c>
      <c r="F172" s="239" t="s">
        <v>2014</v>
      </c>
      <c r="G172" s="239"/>
      <c r="H172" s="239"/>
      <c r="I172" s="239"/>
      <c r="J172" s="151" t="s">
        <v>317</v>
      </c>
      <c r="K172" s="152">
        <v>100</v>
      </c>
      <c r="L172" s="266">
        <v>0</v>
      </c>
      <c r="M172" s="266"/>
      <c r="N172" s="266">
        <f>ROUND(L172*K172,2)</f>
        <v>0</v>
      </c>
      <c r="O172" s="266"/>
      <c r="P172" s="266"/>
      <c r="Q172" s="266"/>
      <c r="R172" s="125"/>
      <c r="T172" s="153" t="s">
        <v>5</v>
      </c>
      <c r="U172" s="44" t="s">
        <v>39</v>
      </c>
      <c r="V172" s="154">
        <v>0</v>
      </c>
      <c r="W172" s="154">
        <f>V172*K172</f>
        <v>0</v>
      </c>
      <c r="X172" s="154">
        <v>0</v>
      </c>
      <c r="Y172" s="154">
        <f>X172*K172</f>
        <v>0</v>
      </c>
      <c r="Z172" s="154">
        <v>0</v>
      </c>
      <c r="AA172" s="155">
        <f>Z172*K172</f>
        <v>0</v>
      </c>
      <c r="AR172" s="22" t="s">
        <v>89</v>
      </c>
      <c r="AT172" s="22" t="s">
        <v>181</v>
      </c>
      <c r="AU172" s="22" t="s">
        <v>80</v>
      </c>
      <c r="AY172" s="22" t="s">
        <v>180</v>
      </c>
      <c r="BE172" s="156">
        <f>IF(U172="základní",N172,0)</f>
        <v>0</v>
      </c>
      <c r="BF172" s="156">
        <f>IF(U172="snížená",N172,0)</f>
        <v>0</v>
      </c>
      <c r="BG172" s="156">
        <f>IF(U172="zákl. přenesená",N172,0)</f>
        <v>0</v>
      </c>
      <c r="BH172" s="156">
        <f>IF(U172="sníž. přenesená",N172,0)</f>
        <v>0</v>
      </c>
      <c r="BI172" s="156">
        <f>IF(U172="nulová",N172,0)</f>
        <v>0</v>
      </c>
      <c r="BJ172" s="22" t="s">
        <v>80</v>
      </c>
      <c r="BK172" s="156">
        <f>ROUND(L172*K172,2)</f>
        <v>0</v>
      </c>
      <c r="BL172" s="22" t="s">
        <v>89</v>
      </c>
      <c r="BM172" s="22" t="s">
        <v>739</v>
      </c>
    </row>
    <row r="173" spans="2:65" s="1" customFormat="1" ht="16.5" customHeight="1">
      <c r="B173" s="123"/>
      <c r="C173" s="149" t="s">
        <v>74</v>
      </c>
      <c r="D173" s="149" t="s">
        <v>181</v>
      </c>
      <c r="E173" s="150" t="s">
        <v>2015</v>
      </c>
      <c r="F173" s="239" t="s">
        <v>2016</v>
      </c>
      <c r="G173" s="239"/>
      <c r="H173" s="239"/>
      <c r="I173" s="239"/>
      <c r="J173" s="151" t="s">
        <v>862</v>
      </c>
      <c r="K173" s="152">
        <v>0.2</v>
      </c>
      <c r="L173" s="266">
        <v>0</v>
      </c>
      <c r="M173" s="266"/>
      <c r="N173" s="266">
        <f>ROUND(L173*K173,2)</f>
        <v>0</v>
      </c>
      <c r="O173" s="266"/>
      <c r="P173" s="266"/>
      <c r="Q173" s="266"/>
      <c r="R173" s="125"/>
      <c r="T173" s="153" t="s">
        <v>5</v>
      </c>
      <c r="U173" s="44" t="s">
        <v>39</v>
      </c>
      <c r="V173" s="154">
        <v>0</v>
      </c>
      <c r="W173" s="154">
        <f>V173*K173</f>
        <v>0</v>
      </c>
      <c r="X173" s="154">
        <v>0</v>
      </c>
      <c r="Y173" s="154">
        <f>X173*K173</f>
        <v>0</v>
      </c>
      <c r="Z173" s="154">
        <v>0</v>
      </c>
      <c r="AA173" s="155">
        <f>Z173*K173</f>
        <v>0</v>
      </c>
      <c r="AR173" s="22" t="s">
        <v>89</v>
      </c>
      <c r="AT173" s="22" t="s">
        <v>181</v>
      </c>
      <c r="AU173" s="22" t="s">
        <v>80</v>
      </c>
      <c r="AY173" s="22" t="s">
        <v>180</v>
      </c>
      <c r="BE173" s="156">
        <f>IF(U173="základní",N173,0)</f>
        <v>0</v>
      </c>
      <c r="BF173" s="156">
        <f>IF(U173="snížená",N173,0)</f>
        <v>0</v>
      </c>
      <c r="BG173" s="156">
        <f>IF(U173="zákl. přenesená",N173,0)</f>
        <v>0</v>
      </c>
      <c r="BH173" s="156">
        <f>IF(U173="sníž. přenesená",N173,0)</f>
        <v>0</v>
      </c>
      <c r="BI173" s="156">
        <f>IF(U173="nulová",N173,0)</f>
        <v>0</v>
      </c>
      <c r="BJ173" s="22" t="s">
        <v>80</v>
      </c>
      <c r="BK173" s="156">
        <f>ROUND(L173*K173,2)</f>
        <v>0</v>
      </c>
      <c r="BL173" s="22" t="s">
        <v>89</v>
      </c>
      <c r="BM173" s="22" t="s">
        <v>761</v>
      </c>
    </row>
    <row r="174" spans="2:65" s="9" customFormat="1" ht="37.35" customHeight="1">
      <c r="B174" s="138"/>
      <c r="C174" s="139"/>
      <c r="D174" s="140" t="s">
        <v>1919</v>
      </c>
      <c r="E174" s="140"/>
      <c r="F174" s="140"/>
      <c r="G174" s="140"/>
      <c r="H174" s="140"/>
      <c r="I174" s="140"/>
      <c r="J174" s="140"/>
      <c r="K174" s="140"/>
      <c r="L174" s="140"/>
      <c r="M174" s="140"/>
      <c r="N174" s="285">
        <f>BK174</f>
        <v>0</v>
      </c>
      <c r="O174" s="286"/>
      <c r="P174" s="286"/>
      <c r="Q174" s="286"/>
      <c r="R174" s="141"/>
      <c r="T174" s="142"/>
      <c r="U174" s="139"/>
      <c r="V174" s="139"/>
      <c r="W174" s="143">
        <f>SUM(W175:W179)</f>
        <v>0</v>
      </c>
      <c r="X174" s="139"/>
      <c r="Y174" s="143">
        <f>SUM(Y175:Y179)</f>
        <v>0</v>
      </c>
      <c r="Z174" s="139"/>
      <c r="AA174" s="144">
        <f>SUM(AA175:AA179)</f>
        <v>0</v>
      </c>
      <c r="AR174" s="145" t="s">
        <v>80</v>
      </c>
      <c r="AT174" s="146" t="s">
        <v>73</v>
      </c>
      <c r="AU174" s="146" t="s">
        <v>74</v>
      </c>
      <c r="AY174" s="145" t="s">
        <v>180</v>
      </c>
      <c r="BK174" s="147">
        <f>SUM(BK175:BK179)</f>
        <v>0</v>
      </c>
    </row>
    <row r="175" spans="2:65" s="1" customFormat="1" ht="25.5" customHeight="1">
      <c r="B175" s="123"/>
      <c r="C175" s="149" t="s">
        <v>74</v>
      </c>
      <c r="D175" s="149" t="s">
        <v>181</v>
      </c>
      <c r="E175" s="150" t="s">
        <v>2017</v>
      </c>
      <c r="F175" s="239" t="s">
        <v>2018</v>
      </c>
      <c r="G175" s="239"/>
      <c r="H175" s="239"/>
      <c r="I175" s="239"/>
      <c r="J175" s="151" t="s">
        <v>433</v>
      </c>
      <c r="K175" s="152">
        <v>2</v>
      </c>
      <c r="L175" s="266">
        <v>0</v>
      </c>
      <c r="M175" s="266"/>
      <c r="N175" s="266">
        <f>ROUND(L175*K175,2)</f>
        <v>0</v>
      </c>
      <c r="O175" s="266"/>
      <c r="P175" s="266"/>
      <c r="Q175" s="266"/>
      <c r="R175" s="125"/>
      <c r="T175" s="153" t="s">
        <v>5</v>
      </c>
      <c r="U175" s="44" t="s">
        <v>39</v>
      </c>
      <c r="V175" s="154">
        <v>0</v>
      </c>
      <c r="W175" s="154">
        <f>V175*K175</f>
        <v>0</v>
      </c>
      <c r="X175" s="154">
        <v>0</v>
      </c>
      <c r="Y175" s="154">
        <f>X175*K175</f>
        <v>0</v>
      </c>
      <c r="Z175" s="154">
        <v>0</v>
      </c>
      <c r="AA175" s="155">
        <f>Z175*K175</f>
        <v>0</v>
      </c>
      <c r="AR175" s="22" t="s">
        <v>89</v>
      </c>
      <c r="AT175" s="22" t="s">
        <v>181</v>
      </c>
      <c r="AU175" s="22" t="s">
        <v>80</v>
      </c>
      <c r="AY175" s="22" t="s">
        <v>180</v>
      </c>
      <c r="BE175" s="156">
        <f>IF(U175="základní",N175,0)</f>
        <v>0</v>
      </c>
      <c r="BF175" s="156">
        <f>IF(U175="snížená",N175,0)</f>
        <v>0</v>
      </c>
      <c r="BG175" s="156">
        <f>IF(U175="zákl. přenesená",N175,0)</f>
        <v>0</v>
      </c>
      <c r="BH175" s="156">
        <f>IF(U175="sníž. přenesená",N175,0)</f>
        <v>0</v>
      </c>
      <c r="BI175" s="156">
        <f>IF(U175="nulová",N175,0)</f>
        <v>0</v>
      </c>
      <c r="BJ175" s="22" t="s">
        <v>80</v>
      </c>
      <c r="BK175" s="156">
        <f>ROUND(L175*K175,2)</f>
        <v>0</v>
      </c>
      <c r="BL175" s="22" t="s">
        <v>89</v>
      </c>
      <c r="BM175" s="22" t="s">
        <v>770</v>
      </c>
    </row>
    <row r="176" spans="2:65" s="1" customFormat="1" ht="25.5" customHeight="1">
      <c r="B176" s="123"/>
      <c r="C176" s="149" t="s">
        <v>74</v>
      </c>
      <c r="D176" s="149" t="s">
        <v>181</v>
      </c>
      <c r="E176" s="150" t="s">
        <v>2019</v>
      </c>
      <c r="F176" s="239" t="s">
        <v>2020</v>
      </c>
      <c r="G176" s="239"/>
      <c r="H176" s="239"/>
      <c r="I176" s="239"/>
      <c r="J176" s="151" t="s">
        <v>433</v>
      </c>
      <c r="K176" s="152">
        <v>4</v>
      </c>
      <c r="L176" s="266">
        <v>0</v>
      </c>
      <c r="M176" s="266"/>
      <c r="N176" s="266">
        <f>ROUND(L176*K176,2)</f>
        <v>0</v>
      </c>
      <c r="O176" s="266"/>
      <c r="P176" s="266"/>
      <c r="Q176" s="266"/>
      <c r="R176" s="125"/>
      <c r="T176" s="153" t="s">
        <v>5</v>
      </c>
      <c r="U176" s="44" t="s">
        <v>39</v>
      </c>
      <c r="V176" s="154">
        <v>0</v>
      </c>
      <c r="W176" s="154">
        <f>V176*K176</f>
        <v>0</v>
      </c>
      <c r="X176" s="154">
        <v>0</v>
      </c>
      <c r="Y176" s="154">
        <f>X176*K176</f>
        <v>0</v>
      </c>
      <c r="Z176" s="154">
        <v>0</v>
      </c>
      <c r="AA176" s="155">
        <f>Z176*K176</f>
        <v>0</v>
      </c>
      <c r="AR176" s="22" t="s">
        <v>89</v>
      </c>
      <c r="AT176" s="22" t="s">
        <v>181</v>
      </c>
      <c r="AU176" s="22" t="s">
        <v>80</v>
      </c>
      <c r="AY176" s="22" t="s">
        <v>180</v>
      </c>
      <c r="BE176" s="156">
        <f>IF(U176="základní",N176,0)</f>
        <v>0</v>
      </c>
      <c r="BF176" s="156">
        <f>IF(U176="snížená",N176,0)</f>
        <v>0</v>
      </c>
      <c r="BG176" s="156">
        <f>IF(U176="zákl. přenesená",N176,0)</f>
        <v>0</v>
      </c>
      <c r="BH176" s="156">
        <f>IF(U176="sníž. přenesená",N176,0)</f>
        <v>0</v>
      </c>
      <c r="BI176" s="156">
        <f>IF(U176="nulová",N176,0)</f>
        <v>0</v>
      </c>
      <c r="BJ176" s="22" t="s">
        <v>80</v>
      </c>
      <c r="BK176" s="156">
        <f>ROUND(L176*K176,2)</f>
        <v>0</v>
      </c>
      <c r="BL176" s="22" t="s">
        <v>89</v>
      </c>
      <c r="BM176" s="22" t="s">
        <v>779</v>
      </c>
    </row>
    <row r="177" spans="2:65" s="1" customFormat="1" ht="16.5" customHeight="1">
      <c r="B177" s="123"/>
      <c r="C177" s="149" t="s">
        <v>74</v>
      </c>
      <c r="D177" s="149" t="s">
        <v>181</v>
      </c>
      <c r="E177" s="150" t="s">
        <v>2021</v>
      </c>
      <c r="F177" s="239" t="s">
        <v>2022</v>
      </c>
      <c r="G177" s="239"/>
      <c r="H177" s="239"/>
      <c r="I177" s="239"/>
      <c r="J177" s="151" t="s">
        <v>433</v>
      </c>
      <c r="K177" s="152">
        <v>4</v>
      </c>
      <c r="L177" s="266">
        <v>0</v>
      </c>
      <c r="M177" s="266"/>
      <c r="N177" s="266">
        <f>ROUND(L177*K177,2)</f>
        <v>0</v>
      </c>
      <c r="O177" s="266"/>
      <c r="P177" s="266"/>
      <c r="Q177" s="266"/>
      <c r="R177" s="125"/>
      <c r="T177" s="153" t="s">
        <v>5</v>
      </c>
      <c r="U177" s="44" t="s">
        <v>39</v>
      </c>
      <c r="V177" s="154">
        <v>0</v>
      </c>
      <c r="W177" s="154">
        <f>V177*K177</f>
        <v>0</v>
      </c>
      <c r="X177" s="154">
        <v>0</v>
      </c>
      <c r="Y177" s="154">
        <f>X177*K177</f>
        <v>0</v>
      </c>
      <c r="Z177" s="154">
        <v>0</v>
      </c>
      <c r="AA177" s="155">
        <f>Z177*K177</f>
        <v>0</v>
      </c>
      <c r="AR177" s="22" t="s">
        <v>89</v>
      </c>
      <c r="AT177" s="22" t="s">
        <v>181</v>
      </c>
      <c r="AU177" s="22" t="s">
        <v>80</v>
      </c>
      <c r="AY177" s="22" t="s">
        <v>180</v>
      </c>
      <c r="BE177" s="156">
        <f>IF(U177="základní",N177,0)</f>
        <v>0</v>
      </c>
      <c r="BF177" s="156">
        <f>IF(U177="snížená",N177,0)</f>
        <v>0</v>
      </c>
      <c r="BG177" s="156">
        <f>IF(U177="zákl. přenesená",N177,0)</f>
        <v>0</v>
      </c>
      <c r="BH177" s="156">
        <f>IF(U177="sníž. přenesená",N177,0)</f>
        <v>0</v>
      </c>
      <c r="BI177" s="156">
        <f>IF(U177="nulová",N177,0)</f>
        <v>0</v>
      </c>
      <c r="BJ177" s="22" t="s">
        <v>80</v>
      </c>
      <c r="BK177" s="156">
        <f>ROUND(L177*K177,2)</f>
        <v>0</v>
      </c>
      <c r="BL177" s="22" t="s">
        <v>89</v>
      </c>
      <c r="BM177" s="22" t="s">
        <v>791</v>
      </c>
    </row>
    <row r="178" spans="2:65" s="1" customFormat="1" ht="16.5" customHeight="1">
      <c r="B178" s="123"/>
      <c r="C178" s="149" t="s">
        <v>74</v>
      </c>
      <c r="D178" s="149" t="s">
        <v>181</v>
      </c>
      <c r="E178" s="150" t="s">
        <v>2023</v>
      </c>
      <c r="F178" s="239" t="s">
        <v>2024</v>
      </c>
      <c r="G178" s="239"/>
      <c r="H178" s="239"/>
      <c r="I178" s="239"/>
      <c r="J178" s="151" t="s">
        <v>2025</v>
      </c>
      <c r="K178" s="152">
        <v>140</v>
      </c>
      <c r="L178" s="266">
        <v>0</v>
      </c>
      <c r="M178" s="266"/>
      <c r="N178" s="266">
        <f>ROUND(L178*K178,2)</f>
        <v>0</v>
      </c>
      <c r="O178" s="266"/>
      <c r="P178" s="266"/>
      <c r="Q178" s="266"/>
      <c r="R178" s="125"/>
      <c r="T178" s="153" t="s">
        <v>5</v>
      </c>
      <c r="U178" s="44" t="s">
        <v>39</v>
      </c>
      <c r="V178" s="154">
        <v>0</v>
      </c>
      <c r="W178" s="154">
        <f>V178*K178</f>
        <v>0</v>
      </c>
      <c r="X178" s="154">
        <v>0</v>
      </c>
      <c r="Y178" s="154">
        <f>X178*K178</f>
        <v>0</v>
      </c>
      <c r="Z178" s="154">
        <v>0</v>
      </c>
      <c r="AA178" s="155">
        <f>Z178*K178</f>
        <v>0</v>
      </c>
      <c r="AR178" s="22" t="s">
        <v>89</v>
      </c>
      <c r="AT178" s="22" t="s">
        <v>181</v>
      </c>
      <c r="AU178" s="22" t="s">
        <v>80</v>
      </c>
      <c r="AY178" s="22" t="s">
        <v>180</v>
      </c>
      <c r="BE178" s="156">
        <f>IF(U178="základní",N178,0)</f>
        <v>0</v>
      </c>
      <c r="BF178" s="156">
        <f>IF(U178="snížená",N178,0)</f>
        <v>0</v>
      </c>
      <c r="BG178" s="156">
        <f>IF(U178="zákl. přenesená",N178,0)</f>
        <v>0</v>
      </c>
      <c r="BH178" s="156">
        <f>IF(U178="sníž. přenesená",N178,0)</f>
        <v>0</v>
      </c>
      <c r="BI178" s="156">
        <f>IF(U178="nulová",N178,0)</f>
        <v>0</v>
      </c>
      <c r="BJ178" s="22" t="s">
        <v>80</v>
      </c>
      <c r="BK178" s="156">
        <f>ROUND(L178*K178,2)</f>
        <v>0</v>
      </c>
      <c r="BL178" s="22" t="s">
        <v>89</v>
      </c>
      <c r="BM178" s="22" t="s">
        <v>809</v>
      </c>
    </row>
    <row r="179" spans="2:65" s="1" customFormat="1" ht="25.5" customHeight="1">
      <c r="B179" s="123"/>
      <c r="C179" s="149" t="s">
        <v>74</v>
      </c>
      <c r="D179" s="149" t="s">
        <v>181</v>
      </c>
      <c r="E179" s="150" t="s">
        <v>2026</v>
      </c>
      <c r="F179" s="239" t="s">
        <v>2027</v>
      </c>
      <c r="G179" s="239"/>
      <c r="H179" s="239"/>
      <c r="I179" s="239"/>
      <c r="J179" s="151" t="s">
        <v>2025</v>
      </c>
      <c r="K179" s="152">
        <v>32</v>
      </c>
      <c r="L179" s="266">
        <v>0</v>
      </c>
      <c r="M179" s="266"/>
      <c r="N179" s="266">
        <f>ROUND(L179*K179,2)</f>
        <v>0</v>
      </c>
      <c r="O179" s="266"/>
      <c r="P179" s="266"/>
      <c r="Q179" s="266"/>
      <c r="R179" s="125"/>
      <c r="T179" s="153" t="s">
        <v>5</v>
      </c>
      <c r="U179" s="194" t="s">
        <v>39</v>
      </c>
      <c r="V179" s="195">
        <v>0</v>
      </c>
      <c r="W179" s="195">
        <f>V179*K179</f>
        <v>0</v>
      </c>
      <c r="X179" s="195">
        <v>0</v>
      </c>
      <c r="Y179" s="195">
        <f>X179*K179</f>
        <v>0</v>
      </c>
      <c r="Z179" s="195">
        <v>0</v>
      </c>
      <c r="AA179" s="196">
        <f>Z179*K179</f>
        <v>0</v>
      </c>
      <c r="AR179" s="22" t="s">
        <v>89</v>
      </c>
      <c r="AT179" s="22" t="s">
        <v>181</v>
      </c>
      <c r="AU179" s="22" t="s">
        <v>80</v>
      </c>
      <c r="AY179" s="22" t="s">
        <v>180</v>
      </c>
      <c r="BE179" s="156">
        <f>IF(U179="základní",N179,0)</f>
        <v>0</v>
      </c>
      <c r="BF179" s="156">
        <f>IF(U179="snížená",N179,0)</f>
        <v>0</v>
      </c>
      <c r="BG179" s="156">
        <f>IF(U179="zákl. přenesená",N179,0)</f>
        <v>0</v>
      </c>
      <c r="BH179" s="156">
        <f>IF(U179="sníž. přenesená",N179,0)</f>
        <v>0</v>
      </c>
      <c r="BI179" s="156">
        <f>IF(U179="nulová",N179,0)</f>
        <v>0</v>
      </c>
      <c r="BJ179" s="22" t="s">
        <v>80</v>
      </c>
      <c r="BK179" s="156">
        <f>ROUND(L179*K179,2)</f>
        <v>0</v>
      </c>
      <c r="BL179" s="22" t="s">
        <v>89</v>
      </c>
      <c r="BM179" s="22" t="s">
        <v>818</v>
      </c>
    </row>
    <row r="180" spans="2:65" s="1" customFormat="1" ht="6.95" customHeight="1">
      <c r="B180" s="59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1"/>
    </row>
  </sheetData>
  <mergeCells count="229">
    <mergeCell ref="N140:Q140"/>
    <mergeCell ref="N141:Q141"/>
    <mergeCell ref="N142:Q142"/>
    <mergeCell ref="N143:Q143"/>
    <mergeCell ref="N144:Q144"/>
    <mergeCell ref="N145:Q145"/>
    <mergeCell ref="N147:Q147"/>
    <mergeCell ref="N148:Q148"/>
    <mergeCell ref="N149:Q149"/>
    <mergeCell ref="N146:Q146"/>
    <mergeCell ref="F157:I157"/>
    <mergeCell ref="F158:I158"/>
    <mergeCell ref="F159:I159"/>
    <mergeCell ref="F160:I160"/>
    <mergeCell ref="L147:M147"/>
    <mergeCell ref="L148:M148"/>
    <mergeCell ref="L149:M149"/>
    <mergeCell ref="L150:M150"/>
    <mergeCell ref="L151:M151"/>
    <mergeCell ref="L152:M152"/>
    <mergeCell ref="L153:M153"/>
    <mergeCell ref="L155:M155"/>
    <mergeCell ref="L156:M156"/>
    <mergeCell ref="L157:M157"/>
    <mergeCell ref="L158:M158"/>
    <mergeCell ref="L159:M159"/>
    <mergeCell ref="L160:M160"/>
    <mergeCell ref="L145:M145"/>
    <mergeCell ref="N156:Q156"/>
    <mergeCell ref="N155:Q155"/>
    <mergeCell ref="N154:Q154"/>
    <mergeCell ref="F145:I145"/>
    <mergeCell ref="F147:I147"/>
    <mergeCell ref="F148:I148"/>
    <mergeCell ref="F149:I149"/>
    <mergeCell ref="F150:I150"/>
    <mergeCell ref="F151:I151"/>
    <mergeCell ref="F152:I152"/>
    <mergeCell ref="F153:I153"/>
    <mergeCell ref="F155:I155"/>
    <mergeCell ref="F156:I156"/>
    <mergeCell ref="N150:Q150"/>
    <mergeCell ref="N151:Q151"/>
    <mergeCell ref="N152:Q152"/>
    <mergeCell ref="N153:Q153"/>
    <mergeCell ref="F140:I140"/>
    <mergeCell ref="F141:I141"/>
    <mergeCell ref="F142:I142"/>
    <mergeCell ref="F143:I143"/>
    <mergeCell ref="F144:I144"/>
    <mergeCell ref="L131:M131"/>
    <mergeCell ref="L136:M136"/>
    <mergeCell ref="L134:M134"/>
    <mergeCell ref="L132:M132"/>
    <mergeCell ref="L133:M133"/>
    <mergeCell ref="L135:M135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N138:Q138"/>
    <mergeCell ref="N139:Q139"/>
    <mergeCell ref="N127:Q127"/>
    <mergeCell ref="F130:I130"/>
    <mergeCell ref="F133:I133"/>
    <mergeCell ref="F131:I131"/>
    <mergeCell ref="F132:I132"/>
    <mergeCell ref="F134:I134"/>
    <mergeCell ref="F135:I135"/>
    <mergeCell ref="F136:I136"/>
    <mergeCell ref="F137:I137"/>
    <mergeCell ref="F138:I138"/>
    <mergeCell ref="F139:I139"/>
    <mergeCell ref="L130:M130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F125:I125"/>
    <mergeCell ref="L125:M125"/>
    <mergeCell ref="N125:Q125"/>
    <mergeCell ref="L126:M126"/>
    <mergeCell ref="N126:Q126"/>
    <mergeCell ref="N123:Q123"/>
    <mergeCell ref="F126:I126"/>
    <mergeCell ref="F129:I129"/>
    <mergeCell ref="F128:I128"/>
    <mergeCell ref="L128:M128"/>
    <mergeCell ref="N128:Q128"/>
    <mergeCell ref="L129:M129"/>
    <mergeCell ref="N129:Q129"/>
    <mergeCell ref="L122:M122"/>
    <mergeCell ref="N122:Q122"/>
    <mergeCell ref="N117:Q117"/>
    <mergeCell ref="N118:Q118"/>
    <mergeCell ref="F121:I121"/>
    <mergeCell ref="F124:I124"/>
    <mergeCell ref="F122:I122"/>
    <mergeCell ref="L124:M124"/>
    <mergeCell ref="N124:Q124"/>
    <mergeCell ref="F119:I119"/>
    <mergeCell ref="L116:M116"/>
    <mergeCell ref="N116:Q116"/>
    <mergeCell ref="L119:M119"/>
    <mergeCell ref="N119:Q119"/>
    <mergeCell ref="F120:I120"/>
    <mergeCell ref="L120:M120"/>
    <mergeCell ref="N120:Q120"/>
    <mergeCell ref="L121:M121"/>
    <mergeCell ref="N121:Q121"/>
    <mergeCell ref="N98:Q98"/>
    <mergeCell ref="L100:Q100"/>
    <mergeCell ref="C106:Q106"/>
    <mergeCell ref="F108:P108"/>
    <mergeCell ref="F109:P109"/>
    <mergeCell ref="M111:P111"/>
    <mergeCell ref="M113:Q113"/>
    <mergeCell ref="M114:Q114"/>
    <mergeCell ref="F116:I11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L178:M178"/>
    <mergeCell ref="L179:M179"/>
    <mergeCell ref="N173:Q173"/>
    <mergeCell ref="N172:Q172"/>
    <mergeCell ref="N174:Q174"/>
    <mergeCell ref="N157:Q157"/>
    <mergeCell ref="N158:Q158"/>
    <mergeCell ref="N159:Q159"/>
    <mergeCell ref="N160:Q160"/>
    <mergeCell ref="N162:Q162"/>
    <mergeCell ref="N163:Q163"/>
    <mergeCell ref="N164:Q164"/>
    <mergeCell ref="N165:Q165"/>
    <mergeCell ref="N166:Q166"/>
    <mergeCell ref="N167:Q167"/>
    <mergeCell ref="N169:Q169"/>
    <mergeCell ref="N170:Q170"/>
    <mergeCell ref="N171:Q171"/>
    <mergeCell ref="N161:Q161"/>
    <mergeCell ref="N168:Q168"/>
    <mergeCell ref="L162:M162"/>
    <mergeCell ref="L163:M163"/>
    <mergeCell ref="L167:M167"/>
    <mergeCell ref="L169:M169"/>
    <mergeCell ref="L170:M170"/>
    <mergeCell ref="L171:M171"/>
    <mergeCell ref="L172:M172"/>
    <mergeCell ref="L173:M173"/>
    <mergeCell ref="L175:M175"/>
    <mergeCell ref="L176:M176"/>
    <mergeCell ref="L177:M177"/>
    <mergeCell ref="N176:Q176"/>
    <mergeCell ref="N175:Q175"/>
    <mergeCell ref="N177:Q177"/>
    <mergeCell ref="N178:Q178"/>
    <mergeCell ref="N179:Q179"/>
    <mergeCell ref="F164:I164"/>
    <mergeCell ref="F162:I162"/>
    <mergeCell ref="F163:I163"/>
    <mergeCell ref="F165:I165"/>
    <mergeCell ref="F166:I166"/>
    <mergeCell ref="F167:I167"/>
    <mergeCell ref="F169:I169"/>
    <mergeCell ref="F170:I170"/>
    <mergeCell ref="F171:I171"/>
    <mergeCell ref="F172:I172"/>
    <mergeCell ref="F173:I173"/>
    <mergeCell ref="F175:I175"/>
    <mergeCell ref="F176:I176"/>
    <mergeCell ref="F177:I177"/>
    <mergeCell ref="F178:I178"/>
    <mergeCell ref="F179:I179"/>
    <mergeCell ref="L165:M165"/>
    <mergeCell ref="L164:M164"/>
    <mergeCell ref="L166:M166"/>
  </mergeCells>
  <hyperlinks>
    <hyperlink ref="F1:G1" location="C2" display="1) Krycí list rozpočtu"/>
    <hyperlink ref="H1:K1" location="C86" display="2) Rekapitulace rozpočtu"/>
    <hyperlink ref="L1" location="C11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51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97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2028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N104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ROUND((SUM(BE104:BE105)+SUM(BE123:BE350)), 2)</f>
        <v>0</v>
      </c>
      <c r="I32" s="249"/>
      <c r="J32" s="249"/>
      <c r="K32" s="36"/>
      <c r="L32" s="36"/>
      <c r="M32" s="253">
        <f>ROUND(ROUND((SUM(BE104:BE105)+SUM(BE123:BE350)),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ROUND((SUM(BF104:BF105)+SUM(BF123:BF350)), 2)</f>
        <v>0</v>
      </c>
      <c r="I33" s="249"/>
      <c r="J33" s="249"/>
      <c r="K33" s="36"/>
      <c r="L33" s="36"/>
      <c r="M33" s="253">
        <f>ROUND(ROUND((SUM(BF104:BF105)+SUM(BF123:BF350)),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ROUND((SUM(BG104:BG105)+SUM(BG123:BG350)),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ROUND((SUM(BH104:BH105)+SUM(BH123:BH350)),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ROUND((SUM(BI104:BI105)+SUM(BI123:BI350)),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2 - Rozvodna 22 kV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N123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2029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N124</f>
        <v>0</v>
      </c>
      <c r="O89" s="260"/>
      <c r="P89" s="260"/>
      <c r="Q89" s="260"/>
      <c r="R89" s="116"/>
    </row>
    <row r="90" spans="2:47" s="7" customFormat="1" ht="19.899999999999999" customHeight="1">
      <c r="B90" s="117"/>
      <c r="C90" s="118"/>
      <c r="D90" s="119" t="s">
        <v>2030</v>
      </c>
      <c r="E90" s="118"/>
      <c r="F90" s="118"/>
      <c r="G90" s="118"/>
      <c r="H90" s="118"/>
      <c r="I90" s="118"/>
      <c r="J90" s="118"/>
      <c r="K90" s="118"/>
      <c r="L90" s="118"/>
      <c r="M90" s="118"/>
      <c r="N90" s="261">
        <f>N126</f>
        <v>0</v>
      </c>
      <c r="O90" s="262"/>
      <c r="P90" s="262"/>
      <c r="Q90" s="262"/>
      <c r="R90" s="120"/>
    </row>
    <row r="91" spans="2:47" s="7" customFormat="1" ht="19.899999999999999" customHeight="1">
      <c r="B91" s="117"/>
      <c r="C91" s="118"/>
      <c r="D91" s="119" t="s">
        <v>2031</v>
      </c>
      <c r="E91" s="118"/>
      <c r="F91" s="118"/>
      <c r="G91" s="118"/>
      <c r="H91" s="118"/>
      <c r="I91" s="118"/>
      <c r="J91" s="118"/>
      <c r="K91" s="118"/>
      <c r="L91" s="118"/>
      <c r="M91" s="118"/>
      <c r="N91" s="261">
        <f>N141</f>
        <v>0</v>
      </c>
      <c r="O91" s="262"/>
      <c r="P91" s="262"/>
      <c r="Q91" s="262"/>
      <c r="R91" s="120"/>
    </row>
    <row r="92" spans="2:47" s="7" customFormat="1" ht="19.899999999999999" customHeight="1">
      <c r="B92" s="117"/>
      <c r="C92" s="118"/>
      <c r="D92" s="119" t="s">
        <v>2032</v>
      </c>
      <c r="E92" s="118"/>
      <c r="F92" s="118"/>
      <c r="G92" s="118"/>
      <c r="H92" s="118"/>
      <c r="I92" s="118"/>
      <c r="J92" s="118"/>
      <c r="K92" s="118"/>
      <c r="L92" s="118"/>
      <c r="M92" s="118"/>
      <c r="N92" s="261">
        <f>N145</f>
        <v>0</v>
      </c>
      <c r="O92" s="262"/>
      <c r="P92" s="262"/>
      <c r="Q92" s="262"/>
      <c r="R92" s="120"/>
    </row>
    <row r="93" spans="2:47" s="6" customFormat="1" ht="24.95" customHeight="1">
      <c r="B93" s="113"/>
      <c r="C93" s="114"/>
      <c r="D93" s="115" t="s">
        <v>2033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59">
        <f>N148</f>
        <v>0</v>
      </c>
      <c r="O93" s="260"/>
      <c r="P93" s="260"/>
      <c r="Q93" s="260"/>
      <c r="R93" s="116"/>
    </row>
    <row r="94" spans="2:47" s="7" customFormat="1" ht="19.899999999999999" customHeight="1">
      <c r="B94" s="117"/>
      <c r="C94" s="118"/>
      <c r="D94" s="119" t="s">
        <v>2034</v>
      </c>
      <c r="E94" s="118"/>
      <c r="F94" s="118"/>
      <c r="G94" s="118"/>
      <c r="H94" s="118"/>
      <c r="I94" s="118"/>
      <c r="J94" s="118"/>
      <c r="K94" s="118"/>
      <c r="L94" s="118"/>
      <c r="M94" s="118"/>
      <c r="N94" s="261">
        <f>N149</f>
        <v>0</v>
      </c>
      <c r="O94" s="262"/>
      <c r="P94" s="262"/>
      <c r="Q94" s="262"/>
      <c r="R94" s="120"/>
    </row>
    <row r="95" spans="2:47" s="7" customFormat="1" ht="19.899999999999999" customHeight="1">
      <c r="B95" s="117"/>
      <c r="C95" s="118"/>
      <c r="D95" s="119" t="s">
        <v>2035</v>
      </c>
      <c r="E95" s="118"/>
      <c r="F95" s="118"/>
      <c r="G95" s="118"/>
      <c r="H95" s="118"/>
      <c r="I95" s="118"/>
      <c r="J95" s="118"/>
      <c r="K95" s="118"/>
      <c r="L95" s="118"/>
      <c r="M95" s="118"/>
      <c r="N95" s="261">
        <f>N159</f>
        <v>0</v>
      </c>
      <c r="O95" s="262"/>
      <c r="P95" s="262"/>
      <c r="Q95" s="262"/>
      <c r="R95" s="120"/>
    </row>
    <row r="96" spans="2:47" s="7" customFormat="1" ht="19.899999999999999" customHeight="1">
      <c r="B96" s="117"/>
      <c r="C96" s="118"/>
      <c r="D96" s="119" t="s">
        <v>2036</v>
      </c>
      <c r="E96" s="118"/>
      <c r="F96" s="118"/>
      <c r="G96" s="118"/>
      <c r="H96" s="118"/>
      <c r="I96" s="118"/>
      <c r="J96" s="118"/>
      <c r="K96" s="118"/>
      <c r="L96" s="118"/>
      <c r="M96" s="118"/>
      <c r="N96" s="261">
        <f>N205</f>
        <v>0</v>
      </c>
      <c r="O96" s="262"/>
      <c r="P96" s="262"/>
      <c r="Q96" s="262"/>
      <c r="R96" s="120"/>
    </row>
    <row r="97" spans="2:21" s="7" customFormat="1" ht="19.899999999999999" customHeight="1">
      <c r="B97" s="117"/>
      <c r="C97" s="118"/>
      <c r="D97" s="119" t="s">
        <v>2037</v>
      </c>
      <c r="E97" s="118"/>
      <c r="F97" s="118"/>
      <c r="G97" s="118"/>
      <c r="H97" s="118"/>
      <c r="I97" s="118"/>
      <c r="J97" s="118"/>
      <c r="K97" s="118"/>
      <c r="L97" s="118"/>
      <c r="M97" s="118"/>
      <c r="N97" s="261">
        <f>N245</f>
        <v>0</v>
      </c>
      <c r="O97" s="262"/>
      <c r="P97" s="262"/>
      <c r="Q97" s="262"/>
      <c r="R97" s="120"/>
    </row>
    <row r="98" spans="2:21" s="7" customFormat="1" ht="19.899999999999999" customHeight="1">
      <c r="B98" s="117"/>
      <c r="C98" s="118"/>
      <c r="D98" s="119" t="s">
        <v>2038</v>
      </c>
      <c r="E98" s="118"/>
      <c r="F98" s="118"/>
      <c r="G98" s="118"/>
      <c r="H98" s="118"/>
      <c r="I98" s="118"/>
      <c r="J98" s="118"/>
      <c r="K98" s="118"/>
      <c r="L98" s="118"/>
      <c r="M98" s="118"/>
      <c r="N98" s="261">
        <f>N274</f>
        <v>0</v>
      </c>
      <c r="O98" s="262"/>
      <c r="P98" s="262"/>
      <c r="Q98" s="262"/>
      <c r="R98" s="120"/>
    </row>
    <row r="99" spans="2:21" s="7" customFormat="1" ht="19.899999999999999" customHeight="1">
      <c r="B99" s="117"/>
      <c r="C99" s="118"/>
      <c r="D99" s="119" t="s">
        <v>2039</v>
      </c>
      <c r="E99" s="118"/>
      <c r="F99" s="118"/>
      <c r="G99" s="118"/>
      <c r="H99" s="118"/>
      <c r="I99" s="118"/>
      <c r="J99" s="118"/>
      <c r="K99" s="118"/>
      <c r="L99" s="118"/>
      <c r="M99" s="118"/>
      <c r="N99" s="261">
        <f>N292</f>
        <v>0</v>
      </c>
      <c r="O99" s="262"/>
      <c r="P99" s="262"/>
      <c r="Q99" s="262"/>
      <c r="R99" s="120"/>
    </row>
    <row r="100" spans="2:21" s="7" customFormat="1" ht="19.899999999999999" customHeight="1">
      <c r="B100" s="117"/>
      <c r="C100" s="118"/>
      <c r="D100" s="119" t="s">
        <v>2040</v>
      </c>
      <c r="E100" s="118"/>
      <c r="F100" s="118"/>
      <c r="G100" s="118"/>
      <c r="H100" s="118"/>
      <c r="I100" s="118"/>
      <c r="J100" s="118"/>
      <c r="K100" s="118"/>
      <c r="L100" s="118"/>
      <c r="M100" s="118"/>
      <c r="N100" s="261">
        <f>N325</f>
        <v>0</v>
      </c>
      <c r="O100" s="262"/>
      <c r="P100" s="262"/>
      <c r="Q100" s="262"/>
      <c r="R100" s="120"/>
    </row>
    <row r="101" spans="2:21" s="7" customFormat="1" ht="19.899999999999999" customHeight="1">
      <c r="B101" s="117"/>
      <c r="C101" s="118"/>
      <c r="D101" s="119" t="s">
        <v>2041</v>
      </c>
      <c r="E101" s="118"/>
      <c r="F101" s="118"/>
      <c r="G101" s="118"/>
      <c r="H101" s="118"/>
      <c r="I101" s="118"/>
      <c r="J101" s="118"/>
      <c r="K101" s="118"/>
      <c r="L101" s="118"/>
      <c r="M101" s="118"/>
      <c r="N101" s="261">
        <f>N329</f>
        <v>0</v>
      </c>
      <c r="O101" s="262"/>
      <c r="P101" s="262"/>
      <c r="Q101" s="262"/>
      <c r="R101" s="120"/>
    </row>
    <row r="102" spans="2:21" s="7" customFormat="1" ht="19.899999999999999" customHeight="1">
      <c r="B102" s="117"/>
      <c r="C102" s="118"/>
      <c r="D102" s="119" t="s">
        <v>2032</v>
      </c>
      <c r="E102" s="118"/>
      <c r="F102" s="118"/>
      <c r="G102" s="118"/>
      <c r="H102" s="118"/>
      <c r="I102" s="118"/>
      <c r="J102" s="118"/>
      <c r="K102" s="118"/>
      <c r="L102" s="118"/>
      <c r="M102" s="118"/>
      <c r="N102" s="261">
        <f>N342</f>
        <v>0</v>
      </c>
      <c r="O102" s="262"/>
      <c r="P102" s="262"/>
      <c r="Q102" s="262"/>
      <c r="R102" s="120"/>
    </row>
    <row r="103" spans="2:21" s="1" customFormat="1" ht="21.75" customHeigh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21" s="1" customFormat="1" ht="29.25" customHeight="1">
      <c r="B104" s="35"/>
      <c r="C104" s="112" t="s">
        <v>164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58">
        <v>0</v>
      </c>
      <c r="O104" s="263"/>
      <c r="P104" s="263"/>
      <c r="Q104" s="263"/>
      <c r="R104" s="37"/>
      <c r="T104" s="121"/>
      <c r="U104" s="122" t="s">
        <v>38</v>
      </c>
    </row>
    <row r="105" spans="2:21" s="1" customFormat="1" ht="18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21" s="1" customFormat="1" ht="29.25" customHeight="1">
      <c r="B106" s="35"/>
      <c r="C106" s="103" t="s">
        <v>122</v>
      </c>
      <c r="D106" s="104"/>
      <c r="E106" s="104"/>
      <c r="F106" s="104"/>
      <c r="G106" s="104"/>
      <c r="H106" s="104"/>
      <c r="I106" s="104"/>
      <c r="J106" s="104"/>
      <c r="K106" s="104"/>
      <c r="L106" s="212">
        <f>ROUND(SUM(N88+N104),2)</f>
        <v>0</v>
      </c>
      <c r="M106" s="212"/>
      <c r="N106" s="212"/>
      <c r="O106" s="212"/>
      <c r="P106" s="212"/>
      <c r="Q106" s="212"/>
      <c r="R106" s="37"/>
    </row>
    <row r="107" spans="2:21" s="1" customFormat="1" ht="6.95" customHeight="1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11" spans="2:21" s="1" customFormat="1" ht="6.95" customHeight="1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</row>
    <row r="112" spans="2:21" s="1" customFormat="1" ht="36.950000000000003" customHeight="1">
      <c r="B112" s="35"/>
      <c r="C112" s="202" t="s">
        <v>166</v>
      </c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49"/>
      <c r="Q112" s="249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30" customHeight="1">
      <c r="B114" s="35"/>
      <c r="C114" s="32" t="s">
        <v>18</v>
      </c>
      <c r="D114" s="36"/>
      <c r="E114" s="36"/>
      <c r="F114" s="247" t="str">
        <f>F6</f>
        <v>Měnírna Výškovice - Rekonstrukce měnírny Výškovice</v>
      </c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36"/>
      <c r="R114" s="37"/>
    </row>
    <row r="115" spans="2:65" s="1" customFormat="1" ht="36.950000000000003" customHeight="1">
      <c r="B115" s="35"/>
      <c r="C115" s="69" t="s">
        <v>129</v>
      </c>
      <c r="D115" s="36"/>
      <c r="E115" s="36"/>
      <c r="F115" s="231" t="str">
        <f>F7</f>
        <v>PS 2 - Rozvodna 22 kV</v>
      </c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18" customHeight="1">
      <c r="B117" s="35"/>
      <c r="C117" s="32" t="s">
        <v>22</v>
      </c>
      <c r="D117" s="36"/>
      <c r="E117" s="36"/>
      <c r="F117" s="30" t="str">
        <f>F9</f>
        <v>Výškovice</v>
      </c>
      <c r="G117" s="36"/>
      <c r="H117" s="36"/>
      <c r="I117" s="36"/>
      <c r="J117" s="36"/>
      <c r="K117" s="32" t="s">
        <v>24</v>
      </c>
      <c r="L117" s="36"/>
      <c r="M117" s="250" t="str">
        <f>IF(O9="","",O9)</f>
        <v>25. 10. 2018</v>
      </c>
      <c r="N117" s="250"/>
      <c r="O117" s="250"/>
      <c r="P117" s="250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>
      <c r="B119" s="35"/>
      <c r="C119" s="32" t="s">
        <v>26</v>
      </c>
      <c r="D119" s="36"/>
      <c r="E119" s="36"/>
      <c r="F119" s="30" t="str">
        <f>E12</f>
        <v xml:space="preserve"> </v>
      </c>
      <c r="G119" s="36"/>
      <c r="H119" s="36"/>
      <c r="I119" s="36"/>
      <c r="J119" s="36"/>
      <c r="K119" s="32" t="s">
        <v>31</v>
      </c>
      <c r="L119" s="36"/>
      <c r="M119" s="204" t="str">
        <f>E18</f>
        <v xml:space="preserve"> </v>
      </c>
      <c r="N119" s="204"/>
      <c r="O119" s="204"/>
      <c r="P119" s="204"/>
      <c r="Q119" s="204"/>
      <c r="R119" s="37"/>
    </row>
    <row r="120" spans="2:65" s="1" customFormat="1" ht="14.45" customHeight="1">
      <c r="B120" s="35"/>
      <c r="C120" s="32" t="s">
        <v>30</v>
      </c>
      <c r="D120" s="36"/>
      <c r="E120" s="36"/>
      <c r="F120" s="30" t="str">
        <f>IF(E15="","",E15)</f>
        <v xml:space="preserve"> </v>
      </c>
      <c r="G120" s="36"/>
      <c r="H120" s="36"/>
      <c r="I120" s="36"/>
      <c r="J120" s="36"/>
      <c r="K120" s="32" t="s">
        <v>33</v>
      </c>
      <c r="L120" s="36"/>
      <c r="M120" s="204" t="str">
        <f>E21</f>
        <v xml:space="preserve"> </v>
      </c>
      <c r="N120" s="204"/>
      <c r="O120" s="204"/>
      <c r="P120" s="204"/>
      <c r="Q120" s="204"/>
      <c r="R120" s="37"/>
    </row>
    <row r="121" spans="2:65" s="1" customFormat="1" ht="10.3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5" s="8" customFormat="1" ht="29.25" customHeight="1">
      <c r="B122" s="131"/>
      <c r="C122" s="132" t="s">
        <v>167</v>
      </c>
      <c r="D122" s="133" t="s">
        <v>168</v>
      </c>
      <c r="E122" s="133" t="s">
        <v>56</v>
      </c>
      <c r="F122" s="274" t="s">
        <v>169</v>
      </c>
      <c r="G122" s="274"/>
      <c r="H122" s="274"/>
      <c r="I122" s="274"/>
      <c r="J122" s="133" t="s">
        <v>170</v>
      </c>
      <c r="K122" s="133" t="s">
        <v>171</v>
      </c>
      <c r="L122" s="274" t="s">
        <v>172</v>
      </c>
      <c r="M122" s="274"/>
      <c r="N122" s="274" t="s">
        <v>135</v>
      </c>
      <c r="O122" s="274"/>
      <c r="P122" s="274"/>
      <c r="Q122" s="275"/>
      <c r="R122" s="134"/>
      <c r="T122" s="76" t="s">
        <v>173</v>
      </c>
      <c r="U122" s="77" t="s">
        <v>38</v>
      </c>
      <c r="V122" s="77" t="s">
        <v>174</v>
      </c>
      <c r="W122" s="77" t="s">
        <v>175</v>
      </c>
      <c r="X122" s="77" t="s">
        <v>176</v>
      </c>
      <c r="Y122" s="77" t="s">
        <v>177</v>
      </c>
      <c r="Z122" s="77" t="s">
        <v>178</v>
      </c>
      <c r="AA122" s="78" t="s">
        <v>179</v>
      </c>
    </row>
    <row r="123" spans="2:65" s="1" customFormat="1" ht="29.25" customHeight="1">
      <c r="B123" s="35"/>
      <c r="C123" s="80" t="s">
        <v>131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276">
        <f>BK123</f>
        <v>0</v>
      </c>
      <c r="O123" s="277"/>
      <c r="P123" s="277"/>
      <c r="Q123" s="277"/>
      <c r="R123" s="37"/>
      <c r="T123" s="79"/>
      <c r="U123" s="51"/>
      <c r="V123" s="51"/>
      <c r="W123" s="135">
        <f>W124+W148</f>
        <v>0</v>
      </c>
      <c r="X123" s="51"/>
      <c r="Y123" s="135">
        <f>Y124+Y148</f>
        <v>0</v>
      </c>
      <c r="Z123" s="51"/>
      <c r="AA123" s="136">
        <f>AA124+AA148</f>
        <v>0</v>
      </c>
      <c r="AT123" s="22" t="s">
        <v>73</v>
      </c>
      <c r="AU123" s="22" t="s">
        <v>137</v>
      </c>
      <c r="BK123" s="137">
        <f>BK124+BK148</f>
        <v>0</v>
      </c>
    </row>
    <row r="124" spans="2:65" s="9" customFormat="1" ht="37.35" customHeight="1">
      <c r="B124" s="138"/>
      <c r="C124" s="139"/>
      <c r="D124" s="140" t="s">
        <v>2029</v>
      </c>
      <c r="E124" s="140"/>
      <c r="F124" s="140"/>
      <c r="G124" s="140"/>
      <c r="H124" s="140"/>
      <c r="I124" s="140"/>
      <c r="J124" s="140"/>
      <c r="K124" s="140"/>
      <c r="L124" s="140"/>
      <c r="M124" s="140"/>
      <c r="N124" s="287">
        <f>BK124</f>
        <v>0</v>
      </c>
      <c r="O124" s="288"/>
      <c r="P124" s="288"/>
      <c r="Q124" s="288"/>
      <c r="R124" s="141"/>
      <c r="T124" s="142"/>
      <c r="U124" s="139"/>
      <c r="V124" s="139"/>
      <c r="W124" s="143">
        <f>W125+W126+W141+W145</f>
        <v>0</v>
      </c>
      <c r="X124" s="139"/>
      <c r="Y124" s="143">
        <f>Y125+Y126+Y141+Y145</f>
        <v>0</v>
      </c>
      <c r="Z124" s="139"/>
      <c r="AA124" s="144">
        <f>AA125+AA126+AA141+AA145</f>
        <v>0</v>
      </c>
      <c r="AR124" s="145" t="s">
        <v>80</v>
      </c>
      <c r="AT124" s="146" t="s">
        <v>73</v>
      </c>
      <c r="AU124" s="146" t="s">
        <v>74</v>
      </c>
      <c r="AY124" s="145" t="s">
        <v>180</v>
      </c>
      <c r="BK124" s="147">
        <f>BK125+BK126+BK141+BK145</f>
        <v>0</v>
      </c>
    </row>
    <row r="125" spans="2:65" s="1" customFormat="1" ht="16.5" customHeight="1">
      <c r="B125" s="123"/>
      <c r="C125" s="149" t="s">
        <v>74</v>
      </c>
      <c r="D125" s="149" t="s">
        <v>181</v>
      </c>
      <c r="E125" s="150" t="s">
        <v>2042</v>
      </c>
      <c r="F125" s="239" t="s">
        <v>2043</v>
      </c>
      <c r="G125" s="239"/>
      <c r="H125" s="239"/>
      <c r="I125" s="239"/>
      <c r="J125" s="151" t="s">
        <v>433</v>
      </c>
      <c r="K125" s="152">
        <v>2</v>
      </c>
      <c r="L125" s="266">
        <v>0</v>
      </c>
      <c r="M125" s="266"/>
      <c r="N125" s="266">
        <f>ROUND(L125*K125,2)</f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>V125*K125</f>
        <v>0</v>
      </c>
      <c r="X125" s="154">
        <v>0</v>
      </c>
      <c r="Y125" s="154">
        <f>X125*K125</f>
        <v>0</v>
      </c>
      <c r="Z125" s="154">
        <v>0</v>
      </c>
      <c r="AA125" s="155">
        <f>Z125*K125</f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>IF(U125="základní",N125,0)</f>
        <v>0</v>
      </c>
      <c r="BF125" s="156">
        <f>IF(U125="snížená",N125,0)</f>
        <v>0</v>
      </c>
      <c r="BG125" s="156">
        <f>IF(U125="zákl. přenesená",N125,0)</f>
        <v>0</v>
      </c>
      <c r="BH125" s="156">
        <f>IF(U125="sníž. přenesená",N125,0)</f>
        <v>0</v>
      </c>
      <c r="BI125" s="156">
        <f>IF(U125="nulová",N125,0)</f>
        <v>0</v>
      </c>
      <c r="BJ125" s="22" t="s">
        <v>80</v>
      </c>
      <c r="BK125" s="156">
        <f>ROUND(L125*K125,2)</f>
        <v>0</v>
      </c>
      <c r="BL125" s="22" t="s">
        <v>89</v>
      </c>
      <c r="BM125" s="22" t="s">
        <v>83</v>
      </c>
    </row>
    <row r="126" spans="2:65" s="9" customFormat="1" ht="29.85" customHeight="1">
      <c r="B126" s="138"/>
      <c r="C126" s="139"/>
      <c r="D126" s="148" t="s">
        <v>2030</v>
      </c>
      <c r="E126" s="148"/>
      <c r="F126" s="148"/>
      <c r="G126" s="148"/>
      <c r="H126" s="148"/>
      <c r="I126" s="148"/>
      <c r="J126" s="148"/>
      <c r="K126" s="148"/>
      <c r="L126" s="148"/>
      <c r="M126" s="148"/>
      <c r="N126" s="269">
        <f>BK126</f>
        <v>0</v>
      </c>
      <c r="O126" s="270"/>
      <c r="P126" s="270"/>
      <c r="Q126" s="270"/>
      <c r="R126" s="141"/>
      <c r="T126" s="142"/>
      <c r="U126" s="139"/>
      <c r="V126" s="139"/>
      <c r="W126" s="143">
        <f>SUM(W127:W140)</f>
        <v>0</v>
      </c>
      <c r="X126" s="139"/>
      <c r="Y126" s="143">
        <f>SUM(Y127:Y140)</f>
        <v>0</v>
      </c>
      <c r="Z126" s="139"/>
      <c r="AA126" s="144">
        <f>SUM(AA127:AA140)</f>
        <v>0</v>
      </c>
      <c r="AR126" s="145" t="s">
        <v>80</v>
      </c>
      <c r="AT126" s="146" t="s">
        <v>73</v>
      </c>
      <c r="AU126" s="146" t="s">
        <v>80</v>
      </c>
      <c r="AY126" s="145" t="s">
        <v>180</v>
      </c>
      <c r="BK126" s="147">
        <f>SUM(BK127:BK140)</f>
        <v>0</v>
      </c>
    </row>
    <row r="127" spans="2:65" s="1" customFormat="1" ht="38.25" customHeight="1">
      <c r="B127" s="123"/>
      <c r="C127" s="149" t="s">
        <v>74</v>
      </c>
      <c r="D127" s="149" t="s">
        <v>181</v>
      </c>
      <c r="E127" s="150" t="s">
        <v>2044</v>
      </c>
      <c r="F127" s="239" t="s">
        <v>2045</v>
      </c>
      <c r="G127" s="239"/>
      <c r="H127" s="239"/>
      <c r="I127" s="239"/>
      <c r="J127" s="151" t="s">
        <v>433</v>
      </c>
      <c r="K127" s="152">
        <v>2</v>
      </c>
      <c r="L127" s="266">
        <v>0</v>
      </c>
      <c r="M127" s="266"/>
      <c r="N127" s="266">
        <f t="shared" ref="N127:N140" si="0">ROUND(L127*K127,2)</f>
        <v>0</v>
      </c>
      <c r="O127" s="266"/>
      <c r="P127" s="266"/>
      <c r="Q127" s="266"/>
      <c r="R127" s="125"/>
      <c r="T127" s="153" t="s">
        <v>5</v>
      </c>
      <c r="U127" s="44" t="s">
        <v>39</v>
      </c>
      <c r="V127" s="154">
        <v>0</v>
      </c>
      <c r="W127" s="154">
        <f t="shared" ref="W127:W140" si="1">V127*K127</f>
        <v>0</v>
      </c>
      <c r="X127" s="154">
        <v>0</v>
      </c>
      <c r="Y127" s="154">
        <f t="shared" ref="Y127:Y140" si="2">X127*K127</f>
        <v>0</v>
      </c>
      <c r="Z127" s="154">
        <v>0</v>
      </c>
      <c r="AA127" s="155">
        <f t="shared" ref="AA127:AA140" si="3">Z127*K127</f>
        <v>0</v>
      </c>
      <c r="AR127" s="22" t="s">
        <v>89</v>
      </c>
      <c r="AT127" s="22" t="s">
        <v>181</v>
      </c>
      <c r="AU127" s="22" t="s">
        <v>83</v>
      </c>
      <c r="AY127" s="22" t="s">
        <v>180</v>
      </c>
      <c r="BE127" s="156">
        <f t="shared" ref="BE127:BE140" si="4">IF(U127="základní",N127,0)</f>
        <v>0</v>
      </c>
      <c r="BF127" s="156">
        <f t="shared" ref="BF127:BF140" si="5">IF(U127="snížená",N127,0)</f>
        <v>0</v>
      </c>
      <c r="BG127" s="156">
        <f t="shared" ref="BG127:BG140" si="6">IF(U127="zákl. přenesená",N127,0)</f>
        <v>0</v>
      </c>
      <c r="BH127" s="156">
        <f t="shared" ref="BH127:BH140" si="7">IF(U127="sníž. přenesená",N127,0)</f>
        <v>0</v>
      </c>
      <c r="BI127" s="156">
        <f t="shared" ref="BI127:BI140" si="8">IF(U127="nulová",N127,0)</f>
        <v>0</v>
      </c>
      <c r="BJ127" s="22" t="s">
        <v>80</v>
      </c>
      <c r="BK127" s="156">
        <f t="shared" ref="BK127:BK140" si="9">ROUND(L127*K127,2)</f>
        <v>0</v>
      </c>
      <c r="BL127" s="22" t="s">
        <v>89</v>
      </c>
      <c r="BM127" s="22" t="s">
        <v>89</v>
      </c>
    </row>
    <row r="128" spans="2:65" s="1" customFormat="1" ht="16.5" customHeight="1">
      <c r="B128" s="123"/>
      <c r="C128" s="149" t="s">
        <v>74</v>
      </c>
      <c r="D128" s="149" t="s">
        <v>181</v>
      </c>
      <c r="E128" s="150" t="s">
        <v>2046</v>
      </c>
      <c r="F128" s="239" t="s">
        <v>2047</v>
      </c>
      <c r="G128" s="239"/>
      <c r="H128" s="239"/>
      <c r="I128" s="239"/>
      <c r="J128" s="151" t="s">
        <v>433</v>
      </c>
      <c r="K128" s="152">
        <v>2</v>
      </c>
      <c r="L128" s="266">
        <v>0</v>
      </c>
      <c r="M128" s="266"/>
      <c r="N128" s="266">
        <f t="shared" si="0"/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 t="shared" si="1"/>
        <v>0</v>
      </c>
      <c r="X128" s="154">
        <v>0</v>
      </c>
      <c r="Y128" s="154">
        <f t="shared" si="2"/>
        <v>0</v>
      </c>
      <c r="Z128" s="154">
        <v>0</v>
      </c>
      <c r="AA128" s="155">
        <f t="shared" si="3"/>
        <v>0</v>
      </c>
      <c r="AR128" s="22" t="s">
        <v>89</v>
      </c>
      <c r="AT128" s="22" t="s">
        <v>181</v>
      </c>
      <c r="AU128" s="22" t="s">
        <v>83</v>
      </c>
      <c r="AY128" s="22" t="s">
        <v>180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22" t="s">
        <v>80</v>
      </c>
      <c r="BK128" s="156">
        <f t="shared" si="9"/>
        <v>0</v>
      </c>
      <c r="BL128" s="22" t="s">
        <v>89</v>
      </c>
      <c r="BM128" s="22" t="s">
        <v>203</v>
      </c>
    </row>
    <row r="129" spans="2:65" s="1" customFormat="1" ht="16.5" customHeight="1">
      <c r="B129" s="123"/>
      <c r="C129" s="149" t="s">
        <v>74</v>
      </c>
      <c r="D129" s="149" t="s">
        <v>181</v>
      </c>
      <c r="E129" s="150" t="s">
        <v>2048</v>
      </c>
      <c r="F129" s="239" t="s">
        <v>2049</v>
      </c>
      <c r="G129" s="239"/>
      <c r="H129" s="239"/>
      <c r="I129" s="239"/>
      <c r="J129" s="151" t="s">
        <v>433</v>
      </c>
      <c r="K129" s="152">
        <v>2</v>
      </c>
      <c r="L129" s="266">
        <v>0</v>
      </c>
      <c r="M129" s="266"/>
      <c r="N129" s="266">
        <f t="shared" si="0"/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 t="shared" si="1"/>
        <v>0</v>
      </c>
      <c r="X129" s="154">
        <v>0</v>
      </c>
      <c r="Y129" s="154">
        <f t="shared" si="2"/>
        <v>0</v>
      </c>
      <c r="Z129" s="154">
        <v>0</v>
      </c>
      <c r="AA129" s="155">
        <f t="shared" si="3"/>
        <v>0</v>
      </c>
      <c r="AR129" s="22" t="s">
        <v>89</v>
      </c>
      <c r="AT129" s="22" t="s">
        <v>181</v>
      </c>
      <c r="AU129" s="22" t="s">
        <v>83</v>
      </c>
      <c r="AY129" s="22" t="s">
        <v>180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22" t="s">
        <v>80</v>
      </c>
      <c r="BK129" s="156">
        <f t="shared" si="9"/>
        <v>0</v>
      </c>
      <c r="BL129" s="22" t="s">
        <v>89</v>
      </c>
      <c r="BM129" s="22" t="s">
        <v>219</v>
      </c>
    </row>
    <row r="130" spans="2:65" s="1" customFormat="1" ht="25.5" customHeight="1">
      <c r="B130" s="123"/>
      <c r="C130" s="149" t="s">
        <v>74</v>
      </c>
      <c r="D130" s="149" t="s">
        <v>181</v>
      </c>
      <c r="E130" s="150" t="s">
        <v>2050</v>
      </c>
      <c r="F130" s="239" t="s">
        <v>2051</v>
      </c>
      <c r="G130" s="239"/>
      <c r="H130" s="239"/>
      <c r="I130" s="239"/>
      <c r="J130" s="151" t="s">
        <v>433</v>
      </c>
      <c r="K130" s="152">
        <v>4</v>
      </c>
      <c r="L130" s="266">
        <v>0</v>
      </c>
      <c r="M130" s="266"/>
      <c r="N130" s="266">
        <f t="shared" si="0"/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 t="shared" si="1"/>
        <v>0</v>
      </c>
      <c r="X130" s="154">
        <v>0</v>
      </c>
      <c r="Y130" s="154">
        <f t="shared" si="2"/>
        <v>0</v>
      </c>
      <c r="Z130" s="154">
        <v>0</v>
      </c>
      <c r="AA130" s="155">
        <f t="shared" si="3"/>
        <v>0</v>
      </c>
      <c r="AR130" s="22" t="s">
        <v>89</v>
      </c>
      <c r="AT130" s="22" t="s">
        <v>181</v>
      </c>
      <c r="AU130" s="22" t="s">
        <v>83</v>
      </c>
      <c r="AY130" s="22" t="s">
        <v>180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22" t="s">
        <v>80</v>
      </c>
      <c r="BK130" s="156">
        <f t="shared" si="9"/>
        <v>0</v>
      </c>
      <c r="BL130" s="22" t="s">
        <v>89</v>
      </c>
      <c r="BM130" s="22" t="s">
        <v>239</v>
      </c>
    </row>
    <row r="131" spans="2:65" s="1" customFormat="1" ht="38.25" customHeight="1">
      <c r="B131" s="123"/>
      <c r="C131" s="149" t="s">
        <v>74</v>
      </c>
      <c r="D131" s="149" t="s">
        <v>181</v>
      </c>
      <c r="E131" s="150" t="s">
        <v>2052</v>
      </c>
      <c r="F131" s="239" t="s">
        <v>2053</v>
      </c>
      <c r="G131" s="239"/>
      <c r="H131" s="239"/>
      <c r="I131" s="239"/>
      <c r="J131" s="151" t="s">
        <v>433</v>
      </c>
      <c r="K131" s="152">
        <v>6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 t="shared" si="1"/>
        <v>0</v>
      </c>
      <c r="X131" s="154">
        <v>0</v>
      </c>
      <c r="Y131" s="154">
        <f t="shared" si="2"/>
        <v>0</v>
      </c>
      <c r="Z131" s="154">
        <v>0</v>
      </c>
      <c r="AA131" s="155">
        <f t="shared" si="3"/>
        <v>0</v>
      </c>
      <c r="AR131" s="22" t="s">
        <v>89</v>
      </c>
      <c r="AT131" s="22" t="s">
        <v>181</v>
      </c>
      <c r="AU131" s="22" t="s">
        <v>83</v>
      </c>
      <c r="AY131" s="22" t="s">
        <v>180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22" t="s">
        <v>80</v>
      </c>
      <c r="BK131" s="156">
        <f t="shared" si="9"/>
        <v>0</v>
      </c>
      <c r="BL131" s="22" t="s">
        <v>89</v>
      </c>
      <c r="BM131" s="22" t="s">
        <v>250</v>
      </c>
    </row>
    <row r="132" spans="2:65" s="1" customFormat="1" ht="16.5" customHeight="1">
      <c r="B132" s="123"/>
      <c r="C132" s="149" t="s">
        <v>74</v>
      </c>
      <c r="D132" s="149" t="s">
        <v>181</v>
      </c>
      <c r="E132" s="150" t="s">
        <v>2054</v>
      </c>
      <c r="F132" s="239" t="s">
        <v>2055</v>
      </c>
      <c r="G132" s="239"/>
      <c r="H132" s="239"/>
      <c r="I132" s="239"/>
      <c r="J132" s="151" t="s">
        <v>433</v>
      </c>
      <c r="K132" s="152">
        <v>6</v>
      </c>
      <c r="L132" s="266">
        <v>0</v>
      </c>
      <c r="M132" s="266"/>
      <c r="N132" s="266">
        <f t="shared" si="0"/>
        <v>0</v>
      </c>
      <c r="O132" s="266"/>
      <c r="P132" s="266"/>
      <c r="Q132" s="266"/>
      <c r="R132" s="125"/>
      <c r="T132" s="153" t="s">
        <v>5</v>
      </c>
      <c r="U132" s="44" t="s">
        <v>39</v>
      </c>
      <c r="V132" s="154">
        <v>0</v>
      </c>
      <c r="W132" s="154">
        <f t="shared" si="1"/>
        <v>0</v>
      </c>
      <c r="X132" s="154">
        <v>0</v>
      </c>
      <c r="Y132" s="154">
        <f t="shared" si="2"/>
        <v>0</v>
      </c>
      <c r="Z132" s="154">
        <v>0</v>
      </c>
      <c r="AA132" s="155">
        <f t="shared" si="3"/>
        <v>0</v>
      </c>
      <c r="AR132" s="22" t="s">
        <v>89</v>
      </c>
      <c r="AT132" s="22" t="s">
        <v>181</v>
      </c>
      <c r="AU132" s="22" t="s">
        <v>83</v>
      </c>
      <c r="AY132" s="22" t="s">
        <v>180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22" t="s">
        <v>80</v>
      </c>
      <c r="BK132" s="156">
        <f t="shared" si="9"/>
        <v>0</v>
      </c>
      <c r="BL132" s="22" t="s">
        <v>89</v>
      </c>
      <c r="BM132" s="22" t="s">
        <v>271</v>
      </c>
    </row>
    <row r="133" spans="2:65" s="1" customFormat="1" ht="25.5" customHeight="1">
      <c r="B133" s="123"/>
      <c r="C133" s="149" t="s">
        <v>74</v>
      </c>
      <c r="D133" s="149" t="s">
        <v>181</v>
      </c>
      <c r="E133" s="150" t="s">
        <v>2056</v>
      </c>
      <c r="F133" s="239" t="s">
        <v>2057</v>
      </c>
      <c r="G133" s="239"/>
      <c r="H133" s="239"/>
      <c r="I133" s="239"/>
      <c r="J133" s="151" t="s">
        <v>317</v>
      </c>
      <c r="K133" s="152">
        <v>8</v>
      </c>
      <c r="L133" s="266">
        <v>0</v>
      </c>
      <c r="M133" s="266"/>
      <c r="N133" s="266">
        <f t="shared" si="0"/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 t="shared" si="1"/>
        <v>0</v>
      </c>
      <c r="X133" s="154">
        <v>0</v>
      </c>
      <c r="Y133" s="154">
        <f t="shared" si="2"/>
        <v>0</v>
      </c>
      <c r="Z133" s="154">
        <v>0</v>
      </c>
      <c r="AA133" s="155">
        <f t="shared" si="3"/>
        <v>0</v>
      </c>
      <c r="AR133" s="22" t="s">
        <v>89</v>
      </c>
      <c r="AT133" s="22" t="s">
        <v>181</v>
      </c>
      <c r="AU133" s="22" t="s">
        <v>83</v>
      </c>
      <c r="AY133" s="22" t="s">
        <v>180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22" t="s">
        <v>80</v>
      </c>
      <c r="BK133" s="156">
        <f t="shared" si="9"/>
        <v>0</v>
      </c>
      <c r="BL133" s="22" t="s">
        <v>89</v>
      </c>
      <c r="BM133" s="22" t="s">
        <v>278</v>
      </c>
    </row>
    <row r="134" spans="2:65" s="1" customFormat="1" ht="16.5" customHeight="1">
      <c r="B134" s="123"/>
      <c r="C134" s="149" t="s">
        <v>74</v>
      </c>
      <c r="D134" s="149" t="s">
        <v>181</v>
      </c>
      <c r="E134" s="150" t="s">
        <v>2058</v>
      </c>
      <c r="F134" s="239" t="s">
        <v>2059</v>
      </c>
      <c r="G134" s="239"/>
      <c r="H134" s="239"/>
      <c r="I134" s="239"/>
      <c r="J134" s="151" t="s">
        <v>433</v>
      </c>
      <c r="K134" s="152">
        <v>1</v>
      </c>
      <c r="L134" s="266">
        <v>0</v>
      </c>
      <c r="M134" s="266"/>
      <c r="N134" s="266">
        <f t="shared" si="0"/>
        <v>0</v>
      </c>
      <c r="O134" s="266"/>
      <c r="P134" s="266"/>
      <c r="Q134" s="266"/>
      <c r="R134" s="125"/>
      <c r="T134" s="153" t="s">
        <v>5</v>
      </c>
      <c r="U134" s="44" t="s">
        <v>39</v>
      </c>
      <c r="V134" s="154">
        <v>0</v>
      </c>
      <c r="W134" s="154">
        <f t="shared" si="1"/>
        <v>0</v>
      </c>
      <c r="X134" s="154">
        <v>0</v>
      </c>
      <c r="Y134" s="154">
        <f t="shared" si="2"/>
        <v>0</v>
      </c>
      <c r="Z134" s="154">
        <v>0</v>
      </c>
      <c r="AA134" s="155">
        <f t="shared" si="3"/>
        <v>0</v>
      </c>
      <c r="AR134" s="22" t="s">
        <v>89</v>
      </c>
      <c r="AT134" s="22" t="s">
        <v>181</v>
      </c>
      <c r="AU134" s="22" t="s">
        <v>83</v>
      </c>
      <c r="AY134" s="22" t="s">
        <v>180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22" t="s">
        <v>80</v>
      </c>
      <c r="BK134" s="156">
        <f t="shared" si="9"/>
        <v>0</v>
      </c>
      <c r="BL134" s="22" t="s">
        <v>89</v>
      </c>
      <c r="BM134" s="22" t="s">
        <v>287</v>
      </c>
    </row>
    <row r="135" spans="2:65" s="1" customFormat="1" ht="25.5" customHeight="1">
      <c r="B135" s="123"/>
      <c r="C135" s="149" t="s">
        <v>74</v>
      </c>
      <c r="D135" s="149" t="s">
        <v>181</v>
      </c>
      <c r="E135" s="150" t="s">
        <v>2060</v>
      </c>
      <c r="F135" s="239" t="s">
        <v>2061</v>
      </c>
      <c r="G135" s="239"/>
      <c r="H135" s="239"/>
      <c r="I135" s="239"/>
      <c r="J135" s="151" t="s">
        <v>583</v>
      </c>
      <c r="K135" s="152">
        <v>60</v>
      </c>
      <c r="L135" s="266">
        <v>0</v>
      </c>
      <c r="M135" s="266"/>
      <c r="N135" s="266">
        <f t="shared" si="0"/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 t="shared" si="1"/>
        <v>0</v>
      </c>
      <c r="X135" s="154">
        <v>0</v>
      </c>
      <c r="Y135" s="154">
        <f t="shared" si="2"/>
        <v>0</v>
      </c>
      <c r="Z135" s="154">
        <v>0</v>
      </c>
      <c r="AA135" s="155">
        <f t="shared" si="3"/>
        <v>0</v>
      </c>
      <c r="AR135" s="22" t="s">
        <v>89</v>
      </c>
      <c r="AT135" s="22" t="s">
        <v>181</v>
      </c>
      <c r="AU135" s="22" t="s">
        <v>83</v>
      </c>
      <c r="AY135" s="22" t="s">
        <v>180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22" t="s">
        <v>80</v>
      </c>
      <c r="BK135" s="156">
        <f t="shared" si="9"/>
        <v>0</v>
      </c>
      <c r="BL135" s="22" t="s">
        <v>89</v>
      </c>
      <c r="BM135" s="22" t="s">
        <v>296</v>
      </c>
    </row>
    <row r="136" spans="2:65" s="1" customFormat="1" ht="25.5" customHeight="1">
      <c r="B136" s="123"/>
      <c r="C136" s="149" t="s">
        <v>74</v>
      </c>
      <c r="D136" s="149" t="s">
        <v>181</v>
      </c>
      <c r="E136" s="150" t="s">
        <v>2062</v>
      </c>
      <c r="F136" s="239" t="s">
        <v>2063</v>
      </c>
      <c r="G136" s="239"/>
      <c r="H136" s="239"/>
      <c r="I136" s="239"/>
      <c r="J136" s="151" t="s">
        <v>862</v>
      </c>
      <c r="K136" s="152">
        <v>0.5</v>
      </c>
      <c r="L136" s="266">
        <v>0</v>
      </c>
      <c r="M136" s="266"/>
      <c r="N136" s="266">
        <f t="shared" si="0"/>
        <v>0</v>
      </c>
      <c r="O136" s="266"/>
      <c r="P136" s="266"/>
      <c r="Q136" s="266"/>
      <c r="R136" s="125"/>
      <c r="T136" s="153" t="s">
        <v>5</v>
      </c>
      <c r="U136" s="44" t="s">
        <v>39</v>
      </c>
      <c r="V136" s="154">
        <v>0</v>
      </c>
      <c r="W136" s="154">
        <f t="shared" si="1"/>
        <v>0</v>
      </c>
      <c r="X136" s="154">
        <v>0</v>
      </c>
      <c r="Y136" s="154">
        <f t="shared" si="2"/>
        <v>0</v>
      </c>
      <c r="Z136" s="154">
        <v>0</v>
      </c>
      <c r="AA136" s="155">
        <f t="shared" si="3"/>
        <v>0</v>
      </c>
      <c r="AR136" s="22" t="s">
        <v>89</v>
      </c>
      <c r="AT136" s="22" t="s">
        <v>181</v>
      </c>
      <c r="AU136" s="22" t="s">
        <v>83</v>
      </c>
      <c r="AY136" s="22" t="s">
        <v>180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22" t="s">
        <v>80</v>
      </c>
      <c r="BK136" s="156">
        <f t="shared" si="9"/>
        <v>0</v>
      </c>
      <c r="BL136" s="22" t="s">
        <v>89</v>
      </c>
      <c r="BM136" s="22" t="s">
        <v>305</v>
      </c>
    </row>
    <row r="137" spans="2:65" s="1" customFormat="1" ht="25.5" customHeight="1">
      <c r="B137" s="123"/>
      <c r="C137" s="149" t="s">
        <v>74</v>
      </c>
      <c r="D137" s="149" t="s">
        <v>181</v>
      </c>
      <c r="E137" s="150" t="s">
        <v>2064</v>
      </c>
      <c r="F137" s="239" t="s">
        <v>2065</v>
      </c>
      <c r="G137" s="239"/>
      <c r="H137" s="239"/>
      <c r="I137" s="239"/>
      <c r="J137" s="151" t="s">
        <v>433</v>
      </c>
      <c r="K137" s="152">
        <v>2</v>
      </c>
      <c r="L137" s="266">
        <v>0</v>
      </c>
      <c r="M137" s="266"/>
      <c r="N137" s="266">
        <f t="shared" si="0"/>
        <v>0</v>
      </c>
      <c r="O137" s="266"/>
      <c r="P137" s="266"/>
      <c r="Q137" s="266"/>
      <c r="R137" s="125"/>
      <c r="T137" s="153" t="s">
        <v>5</v>
      </c>
      <c r="U137" s="44" t="s">
        <v>39</v>
      </c>
      <c r="V137" s="154">
        <v>0</v>
      </c>
      <c r="W137" s="154">
        <f t="shared" si="1"/>
        <v>0</v>
      </c>
      <c r="X137" s="154">
        <v>0</v>
      </c>
      <c r="Y137" s="154">
        <f t="shared" si="2"/>
        <v>0</v>
      </c>
      <c r="Z137" s="154">
        <v>0</v>
      </c>
      <c r="AA137" s="155">
        <f t="shared" si="3"/>
        <v>0</v>
      </c>
      <c r="AR137" s="22" t="s">
        <v>89</v>
      </c>
      <c r="AT137" s="22" t="s">
        <v>181</v>
      </c>
      <c r="AU137" s="22" t="s">
        <v>83</v>
      </c>
      <c r="AY137" s="22" t="s">
        <v>180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22" t="s">
        <v>80</v>
      </c>
      <c r="BK137" s="156">
        <f t="shared" si="9"/>
        <v>0</v>
      </c>
      <c r="BL137" s="22" t="s">
        <v>89</v>
      </c>
      <c r="BM137" s="22" t="s">
        <v>319</v>
      </c>
    </row>
    <row r="138" spans="2:65" s="1" customFormat="1" ht="25.5" customHeight="1">
      <c r="B138" s="123"/>
      <c r="C138" s="149" t="s">
        <v>74</v>
      </c>
      <c r="D138" s="149" t="s">
        <v>181</v>
      </c>
      <c r="E138" s="150" t="s">
        <v>2066</v>
      </c>
      <c r="F138" s="239" t="s">
        <v>2067</v>
      </c>
      <c r="G138" s="239"/>
      <c r="H138" s="239"/>
      <c r="I138" s="239"/>
      <c r="J138" s="151" t="s">
        <v>433</v>
      </c>
      <c r="K138" s="152">
        <v>2</v>
      </c>
      <c r="L138" s="266">
        <v>0</v>
      </c>
      <c r="M138" s="266"/>
      <c r="N138" s="266">
        <f t="shared" si="0"/>
        <v>0</v>
      </c>
      <c r="O138" s="266"/>
      <c r="P138" s="266"/>
      <c r="Q138" s="266"/>
      <c r="R138" s="125"/>
      <c r="T138" s="153" t="s">
        <v>5</v>
      </c>
      <c r="U138" s="44" t="s">
        <v>39</v>
      </c>
      <c r="V138" s="154">
        <v>0</v>
      </c>
      <c r="W138" s="154">
        <f t="shared" si="1"/>
        <v>0</v>
      </c>
      <c r="X138" s="154">
        <v>0</v>
      </c>
      <c r="Y138" s="154">
        <f t="shared" si="2"/>
        <v>0</v>
      </c>
      <c r="Z138" s="154">
        <v>0</v>
      </c>
      <c r="AA138" s="155">
        <f t="shared" si="3"/>
        <v>0</v>
      </c>
      <c r="AR138" s="22" t="s">
        <v>89</v>
      </c>
      <c r="AT138" s="22" t="s">
        <v>181</v>
      </c>
      <c r="AU138" s="22" t="s">
        <v>83</v>
      </c>
      <c r="AY138" s="22" t="s">
        <v>180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22" t="s">
        <v>80</v>
      </c>
      <c r="BK138" s="156">
        <f t="shared" si="9"/>
        <v>0</v>
      </c>
      <c r="BL138" s="22" t="s">
        <v>89</v>
      </c>
      <c r="BM138" s="22" t="s">
        <v>328</v>
      </c>
    </row>
    <row r="139" spans="2:65" s="1" customFormat="1" ht="25.5" customHeight="1">
      <c r="B139" s="123"/>
      <c r="C139" s="149" t="s">
        <v>74</v>
      </c>
      <c r="D139" s="149" t="s">
        <v>181</v>
      </c>
      <c r="E139" s="150" t="s">
        <v>2068</v>
      </c>
      <c r="F139" s="239" t="s">
        <v>2069</v>
      </c>
      <c r="G139" s="239"/>
      <c r="H139" s="239"/>
      <c r="I139" s="239"/>
      <c r="J139" s="151" t="s">
        <v>433</v>
      </c>
      <c r="K139" s="152">
        <v>2</v>
      </c>
      <c r="L139" s="266">
        <v>0</v>
      </c>
      <c r="M139" s="266"/>
      <c r="N139" s="266">
        <f t="shared" si="0"/>
        <v>0</v>
      </c>
      <c r="O139" s="266"/>
      <c r="P139" s="266"/>
      <c r="Q139" s="266"/>
      <c r="R139" s="125"/>
      <c r="T139" s="153" t="s">
        <v>5</v>
      </c>
      <c r="U139" s="44" t="s">
        <v>39</v>
      </c>
      <c r="V139" s="154">
        <v>0</v>
      </c>
      <c r="W139" s="154">
        <f t="shared" si="1"/>
        <v>0</v>
      </c>
      <c r="X139" s="154">
        <v>0</v>
      </c>
      <c r="Y139" s="154">
        <f t="shared" si="2"/>
        <v>0</v>
      </c>
      <c r="Z139" s="154">
        <v>0</v>
      </c>
      <c r="AA139" s="155">
        <f t="shared" si="3"/>
        <v>0</v>
      </c>
      <c r="AR139" s="22" t="s">
        <v>89</v>
      </c>
      <c r="AT139" s="22" t="s">
        <v>181</v>
      </c>
      <c r="AU139" s="22" t="s">
        <v>83</v>
      </c>
      <c r="AY139" s="22" t="s">
        <v>180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22" t="s">
        <v>80</v>
      </c>
      <c r="BK139" s="156">
        <f t="shared" si="9"/>
        <v>0</v>
      </c>
      <c r="BL139" s="22" t="s">
        <v>89</v>
      </c>
      <c r="BM139" s="22" t="s">
        <v>337</v>
      </c>
    </row>
    <row r="140" spans="2:65" s="1" customFormat="1" ht="25.5" customHeight="1">
      <c r="B140" s="123"/>
      <c r="C140" s="149" t="s">
        <v>74</v>
      </c>
      <c r="D140" s="149" t="s">
        <v>181</v>
      </c>
      <c r="E140" s="150" t="s">
        <v>2070</v>
      </c>
      <c r="F140" s="239" t="s">
        <v>2071</v>
      </c>
      <c r="G140" s="239"/>
      <c r="H140" s="239"/>
      <c r="I140" s="239"/>
      <c r="J140" s="151" t="s">
        <v>583</v>
      </c>
      <c r="K140" s="152">
        <v>2</v>
      </c>
      <c r="L140" s="266">
        <v>0</v>
      </c>
      <c r="M140" s="266"/>
      <c r="N140" s="266">
        <f t="shared" si="0"/>
        <v>0</v>
      </c>
      <c r="O140" s="266"/>
      <c r="P140" s="266"/>
      <c r="Q140" s="266"/>
      <c r="R140" s="125"/>
      <c r="T140" s="153" t="s">
        <v>5</v>
      </c>
      <c r="U140" s="44" t="s">
        <v>39</v>
      </c>
      <c r="V140" s="154">
        <v>0</v>
      </c>
      <c r="W140" s="154">
        <f t="shared" si="1"/>
        <v>0</v>
      </c>
      <c r="X140" s="154">
        <v>0</v>
      </c>
      <c r="Y140" s="154">
        <f t="shared" si="2"/>
        <v>0</v>
      </c>
      <c r="Z140" s="154">
        <v>0</v>
      </c>
      <c r="AA140" s="155">
        <f t="shared" si="3"/>
        <v>0</v>
      </c>
      <c r="AR140" s="22" t="s">
        <v>89</v>
      </c>
      <c r="AT140" s="22" t="s">
        <v>181</v>
      </c>
      <c r="AU140" s="22" t="s">
        <v>83</v>
      </c>
      <c r="AY140" s="22" t="s">
        <v>180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22" t="s">
        <v>80</v>
      </c>
      <c r="BK140" s="156">
        <f t="shared" si="9"/>
        <v>0</v>
      </c>
      <c r="BL140" s="22" t="s">
        <v>89</v>
      </c>
      <c r="BM140" s="22" t="s">
        <v>345</v>
      </c>
    </row>
    <row r="141" spans="2:65" s="9" customFormat="1" ht="29.85" customHeight="1">
      <c r="B141" s="138"/>
      <c r="C141" s="139"/>
      <c r="D141" s="148" t="s">
        <v>2031</v>
      </c>
      <c r="E141" s="148"/>
      <c r="F141" s="148"/>
      <c r="G141" s="148"/>
      <c r="H141" s="148"/>
      <c r="I141" s="148"/>
      <c r="J141" s="148"/>
      <c r="K141" s="148"/>
      <c r="L141" s="148"/>
      <c r="M141" s="148"/>
      <c r="N141" s="269">
        <f>BK141</f>
        <v>0</v>
      </c>
      <c r="O141" s="270"/>
      <c r="P141" s="270"/>
      <c r="Q141" s="270"/>
      <c r="R141" s="141"/>
      <c r="T141" s="142"/>
      <c r="U141" s="139"/>
      <c r="V141" s="139"/>
      <c r="W141" s="143">
        <f>SUM(W142:W144)</f>
        <v>0</v>
      </c>
      <c r="X141" s="139"/>
      <c r="Y141" s="143">
        <f>SUM(Y142:Y144)</f>
        <v>0</v>
      </c>
      <c r="Z141" s="139"/>
      <c r="AA141" s="144">
        <f>SUM(AA142:AA144)</f>
        <v>0</v>
      </c>
      <c r="AR141" s="145" t="s">
        <v>80</v>
      </c>
      <c r="AT141" s="146" t="s">
        <v>73</v>
      </c>
      <c r="AU141" s="146" t="s">
        <v>80</v>
      </c>
      <c r="AY141" s="145" t="s">
        <v>180</v>
      </c>
      <c r="BK141" s="147">
        <f>SUM(BK142:BK144)</f>
        <v>0</v>
      </c>
    </row>
    <row r="142" spans="2:65" s="1" customFormat="1" ht="16.5" customHeight="1">
      <c r="B142" s="123"/>
      <c r="C142" s="149" t="s">
        <v>74</v>
      </c>
      <c r="D142" s="149" t="s">
        <v>181</v>
      </c>
      <c r="E142" s="150" t="s">
        <v>2072</v>
      </c>
      <c r="F142" s="239" t="s">
        <v>2073</v>
      </c>
      <c r="G142" s="239"/>
      <c r="H142" s="239"/>
      <c r="I142" s="239"/>
      <c r="J142" s="151" t="s">
        <v>583</v>
      </c>
      <c r="K142" s="152">
        <v>10</v>
      </c>
      <c r="L142" s="266">
        <v>0</v>
      </c>
      <c r="M142" s="266"/>
      <c r="N142" s="266">
        <f>ROUND(L142*K142,2)</f>
        <v>0</v>
      </c>
      <c r="O142" s="266"/>
      <c r="P142" s="266"/>
      <c r="Q142" s="266"/>
      <c r="R142" s="125"/>
      <c r="T142" s="153" t="s">
        <v>5</v>
      </c>
      <c r="U142" s="44" t="s">
        <v>39</v>
      </c>
      <c r="V142" s="154">
        <v>0</v>
      </c>
      <c r="W142" s="154">
        <f>V142*K142</f>
        <v>0</v>
      </c>
      <c r="X142" s="154">
        <v>0</v>
      </c>
      <c r="Y142" s="154">
        <f>X142*K142</f>
        <v>0</v>
      </c>
      <c r="Z142" s="154">
        <v>0</v>
      </c>
      <c r="AA142" s="155">
        <f>Z142*K142</f>
        <v>0</v>
      </c>
      <c r="AR142" s="22" t="s">
        <v>89</v>
      </c>
      <c r="AT142" s="22" t="s">
        <v>181</v>
      </c>
      <c r="AU142" s="22" t="s">
        <v>83</v>
      </c>
      <c r="AY142" s="22" t="s">
        <v>180</v>
      </c>
      <c r="BE142" s="156">
        <f>IF(U142="základní",N142,0)</f>
        <v>0</v>
      </c>
      <c r="BF142" s="156">
        <f>IF(U142="snížená",N142,0)</f>
        <v>0</v>
      </c>
      <c r="BG142" s="156">
        <f>IF(U142="zákl. přenesená",N142,0)</f>
        <v>0</v>
      </c>
      <c r="BH142" s="156">
        <f>IF(U142="sníž. přenesená",N142,0)</f>
        <v>0</v>
      </c>
      <c r="BI142" s="156">
        <f>IF(U142="nulová",N142,0)</f>
        <v>0</v>
      </c>
      <c r="BJ142" s="22" t="s">
        <v>80</v>
      </c>
      <c r="BK142" s="156">
        <f>ROUND(L142*K142,2)</f>
        <v>0</v>
      </c>
      <c r="BL142" s="22" t="s">
        <v>89</v>
      </c>
      <c r="BM142" s="22" t="s">
        <v>353</v>
      </c>
    </row>
    <row r="143" spans="2:65" s="1" customFormat="1" ht="25.5" customHeight="1">
      <c r="B143" s="123"/>
      <c r="C143" s="149" t="s">
        <v>74</v>
      </c>
      <c r="D143" s="149" t="s">
        <v>181</v>
      </c>
      <c r="E143" s="150" t="s">
        <v>2074</v>
      </c>
      <c r="F143" s="239" t="s">
        <v>2075</v>
      </c>
      <c r="G143" s="239"/>
      <c r="H143" s="239"/>
      <c r="I143" s="239"/>
      <c r="J143" s="151" t="s">
        <v>583</v>
      </c>
      <c r="K143" s="152">
        <v>4</v>
      </c>
      <c r="L143" s="266">
        <v>0</v>
      </c>
      <c r="M143" s="266"/>
      <c r="N143" s="266">
        <f>ROUND(L143*K143,2)</f>
        <v>0</v>
      </c>
      <c r="O143" s="266"/>
      <c r="P143" s="266"/>
      <c r="Q143" s="266"/>
      <c r="R143" s="125"/>
      <c r="T143" s="153" t="s">
        <v>5</v>
      </c>
      <c r="U143" s="44" t="s">
        <v>39</v>
      </c>
      <c r="V143" s="154">
        <v>0</v>
      </c>
      <c r="W143" s="154">
        <f>V143*K143</f>
        <v>0</v>
      </c>
      <c r="X143" s="154">
        <v>0</v>
      </c>
      <c r="Y143" s="154">
        <f>X143*K143</f>
        <v>0</v>
      </c>
      <c r="Z143" s="154">
        <v>0</v>
      </c>
      <c r="AA143" s="155">
        <f>Z143*K143</f>
        <v>0</v>
      </c>
      <c r="AR143" s="22" t="s">
        <v>89</v>
      </c>
      <c r="AT143" s="22" t="s">
        <v>181</v>
      </c>
      <c r="AU143" s="22" t="s">
        <v>83</v>
      </c>
      <c r="AY143" s="22" t="s">
        <v>180</v>
      </c>
      <c r="BE143" s="156">
        <f>IF(U143="základní",N143,0)</f>
        <v>0</v>
      </c>
      <c r="BF143" s="156">
        <f>IF(U143="snížená",N143,0)</f>
        <v>0</v>
      </c>
      <c r="BG143" s="156">
        <f>IF(U143="zákl. přenesená",N143,0)</f>
        <v>0</v>
      </c>
      <c r="BH143" s="156">
        <f>IF(U143="sníž. přenesená",N143,0)</f>
        <v>0</v>
      </c>
      <c r="BI143" s="156">
        <f>IF(U143="nulová",N143,0)</f>
        <v>0</v>
      </c>
      <c r="BJ143" s="22" t="s">
        <v>80</v>
      </c>
      <c r="BK143" s="156">
        <f>ROUND(L143*K143,2)</f>
        <v>0</v>
      </c>
      <c r="BL143" s="22" t="s">
        <v>89</v>
      </c>
      <c r="BM143" s="22" t="s">
        <v>381</v>
      </c>
    </row>
    <row r="144" spans="2:65" s="1" customFormat="1" ht="25.5" customHeight="1">
      <c r="B144" s="123"/>
      <c r="C144" s="149" t="s">
        <v>74</v>
      </c>
      <c r="D144" s="149" t="s">
        <v>181</v>
      </c>
      <c r="E144" s="150" t="s">
        <v>2076</v>
      </c>
      <c r="F144" s="239" t="s">
        <v>2077</v>
      </c>
      <c r="G144" s="239"/>
      <c r="H144" s="239"/>
      <c r="I144" s="239"/>
      <c r="J144" s="151" t="s">
        <v>583</v>
      </c>
      <c r="K144" s="152">
        <v>6</v>
      </c>
      <c r="L144" s="266">
        <v>0</v>
      </c>
      <c r="M144" s="266"/>
      <c r="N144" s="266">
        <f>ROUND(L144*K144,2)</f>
        <v>0</v>
      </c>
      <c r="O144" s="266"/>
      <c r="P144" s="266"/>
      <c r="Q144" s="266"/>
      <c r="R144" s="125"/>
      <c r="T144" s="153" t="s">
        <v>5</v>
      </c>
      <c r="U144" s="44" t="s">
        <v>39</v>
      </c>
      <c r="V144" s="154">
        <v>0</v>
      </c>
      <c r="W144" s="154">
        <f>V144*K144</f>
        <v>0</v>
      </c>
      <c r="X144" s="154">
        <v>0</v>
      </c>
      <c r="Y144" s="154">
        <f>X144*K144</f>
        <v>0</v>
      </c>
      <c r="Z144" s="154">
        <v>0</v>
      </c>
      <c r="AA144" s="155">
        <f>Z144*K144</f>
        <v>0</v>
      </c>
      <c r="AR144" s="22" t="s">
        <v>89</v>
      </c>
      <c r="AT144" s="22" t="s">
        <v>181</v>
      </c>
      <c r="AU144" s="22" t="s">
        <v>83</v>
      </c>
      <c r="AY144" s="22" t="s">
        <v>180</v>
      </c>
      <c r="BE144" s="156">
        <f>IF(U144="základní",N144,0)</f>
        <v>0</v>
      </c>
      <c r="BF144" s="156">
        <f>IF(U144="snížená",N144,0)</f>
        <v>0</v>
      </c>
      <c r="BG144" s="156">
        <f>IF(U144="zákl. přenesená",N144,0)</f>
        <v>0</v>
      </c>
      <c r="BH144" s="156">
        <f>IF(U144="sníž. přenesená",N144,0)</f>
        <v>0</v>
      </c>
      <c r="BI144" s="156">
        <f>IF(U144="nulová",N144,0)</f>
        <v>0</v>
      </c>
      <c r="BJ144" s="22" t="s">
        <v>80</v>
      </c>
      <c r="BK144" s="156">
        <f>ROUND(L144*K144,2)</f>
        <v>0</v>
      </c>
      <c r="BL144" s="22" t="s">
        <v>89</v>
      </c>
      <c r="BM144" s="22" t="s">
        <v>398</v>
      </c>
    </row>
    <row r="145" spans="2:65" s="9" customFormat="1" ht="29.85" customHeight="1">
      <c r="B145" s="138"/>
      <c r="C145" s="139"/>
      <c r="D145" s="148" t="s">
        <v>2032</v>
      </c>
      <c r="E145" s="148"/>
      <c r="F145" s="148"/>
      <c r="G145" s="148"/>
      <c r="H145" s="148"/>
      <c r="I145" s="148"/>
      <c r="J145" s="148"/>
      <c r="K145" s="148"/>
      <c r="L145" s="148"/>
      <c r="M145" s="148"/>
      <c r="N145" s="269">
        <f>BK145</f>
        <v>0</v>
      </c>
      <c r="O145" s="270"/>
      <c r="P145" s="270"/>
      <c r="Q145" s="270"/>
      <c r="R145" s="141"/>
      <c r="T145" s="142"/>
      <c r="U145" s="139"/>
      <c r="V145" s="139"/>
      <c r="W145" s="143">
        <f>SUM(W146:W147)</f>
        <v>0</v>
      </c>
      <c r="X145" s="139"/>
      <c r="Y145" s="143">
        <f>SUM(Y146:Y147)</f>
        <v>0</v>
      </c>
      <c r="Z145" s="139"/>
      <c r="AA145" s="144">
        <f>SUM(AA146:AA147)</f>
        <v>0</v>
      </c>
      <c r="AR145" s="145" t="s">
        <v>80</v>
      </c>
      <c r="AT145" s="146" t="s">
        <v>73</v>
      </c>
      <c r="AU145" s="146" t="s">
        <v>80</v>
      </c>
      <c r="AY145" s="145" t="s">
        <v>180</v>
      </c>
      <c r="BK145" s="147">
        <f>SUM(BK146:BK147)</f>
        <v>0</v>
      </c>
    </row>
    <row r="146" spans="2:65" s="1" customFormat="1" ht="25.5" customHeight="1">
      <c r="B146" s="123"/>
      <c r="C146" s="149" t="s">
        <v>74</v>
      </c>
      <c r="D146" s="149" t="s">
        <v>181</v>
      </c>
      <c r="E146" s="150" t="s">
        <v>2078</v>
      </c>
      <c r="F146" s="239" t="s">
        <v>2079</v>
      </c>
      <c r="G146" s="239"/>
      <c r="H146" s="239"/>
      <c r="I146" s="239"/>
      <c r="J146" s="151" t="s">
        <v>433</v>
      </c>
      <c r="K146" s="152">
        <v>2</v>
      </c>
      <c r="L146" s="266">
        <v>0</v>
      </c>
      <c r="M146" s="266"/>
      <c r="N146" s="266">
        <f>ROUND(L146*K146,2)</f>
        <v>0</v>
      </c>
      <c r="O146" s="266"/>
      <c r="P146" s="266"/>
      <c r="Q146" s="266"/>
      <c r="R146" s="125"/>
      <c r="T146" s="153" t="s">
        <v>5</v>
      </c>
      <c r="U146" s="44" t="s">
        <v>39</v>
      </c>
      <c r="V146" s="154">
        <v>0</v>
      </c>
      <c r="W146" s="154">
        <f>V146*K146</f>
        <v>0</v>
      </c>
      <c r="X146" s="154">
        <v>0</v>
      </c>
      <c r="Y146" s="154">
        <f>X146*K146</f>
        <v>0</v>
      </c>
      <c r="Z146" s="154">
        <v>0</v>
      </c>
      <c r="AA146" s="155">
        <f>Z146*K146</f>
        <v>0</v>
      </c>
      <c r="AR146" s="22" t="s">
        <v>89</v>
      </c>
      <c r="AT146" s="22" t="s">
        <v>181</v>
      </c>
      <c r="AU146" s="22" t="s">
        <v>83</v>
      </c>
      <c r="AY146" s="22" t="s">
        <v>180</v>
      </c>
      <c r="BE146" s="156">
        <f>IF(U146="základní",N146,0)</f>
        <v>0</v>
      </c>
      <c r="BF146" s="156">
        <f>IF(U146="snížená",N146,0)</f>
        <v>0</v>
      </c>
      <c r="BG146" s="156">
        <f>IF(U146="zákl. přenesená",N146,0)</f>
        <v>0</v>
      </c>
      <c r="BH146" s="156">
        <f>IF(U146="sníž. přenesená",N146,0)</f>
        <v>0</v>
      </c>
      <c r="BI146" s="156">
        <f>IF(U146="nulová",N146,0)</f>
        <v>0</v>
      </c>
      <c r="BJ146" s="22" t="s">
        <v>80</v>
      </c>
      <c r="BK146" s="156">
        <f>ROUND(L146*K146,2)</f>
        <v>0</v>
      </c>
      <c r="BL146" s="22" t="s">
        <v>89</v>
      </c>
      <c r="BM146" s="22" t="s">
        <v>411</v>
      </c>
    </row>
    <row r="147" spans="2:65" s="1" customFormat="1" ht="25.5" customHeight="1">
      <c r="B147" s="123"/>
      <c r="C147" s="149" t="s">
        <v>74</v>
      </c>
      <c r="D147" s="149" t="s">
        <v>181</v>
      </c>
      <c r="E147" s="150" t="s">
        <v>2080</v>
      </c>
      <c r="F147" s="239" t="s">
        <v>2081</v>
      </c>
      <c r="G147" s="239"/>
      <c r="H147" s="239"/>
      <c r="I147" s="239"/>
      <c r="J147" s="151" t="s">
        <v>433</v>
      </c>
      <c r="K147" s="152">
        <v>1</v>
      </c>
      <c r="L147" s="266">
        <v>0</v>
      </c>
      <c r="M147" s="266"/>
      <c r="N147" s="266">
        <f>ROUND(L147*K147,2)</f>
        <v>0</v>
      </c>
      <c r="O147" s="266"/>
      <c r="P147" s="266"/>
      <c r="Q147" s="266"/>
      <c r="R147" s="125"/>
      <c r="T147" s="153" t="s">
        <v>5</v>
      </c>
      <c r="U147" s="44" t="s">
        <v>39</v>
      </c>
      <c r="V147" s="154">
        <v>0</v>
      </c>
      <c r="W147" s="154">
        <f>V147*K147</f>
        <v>0</v>
      </c>
      <c r="X147" s="154">
        <v>0</v>
      </c>
      <c r="Y147" s="154">
        <f>X147*K147</f>
        <v>0</v>
      </c>
      <c r="Z147" s="154">
        <v>0</v>
      </c>
      <c r="AA147" s="155">
        <f>Z147*K147</f>
        <v>0</v>
      </c>
      <c r="AR147" s="22" t="s">
        <v>89</v>
      </c>
      <c r="AT147" s="22" t="s">
        <v>181</v>
      </c>
      <c r="AU147" s="22" t="s">
        <v>83</v>
      </c>
      <c r="AY147" s="22" t="s">
        <v>180</v>
      </c>
      <c r="BE147" s="156">
        <f>IF(U147="základní",N147,0)</f>
        <v>0</v>
      </c>
      <c r="BF147" s="156">
        <f>IF(U147="snížená",N147,0)</f>
        <v>0</v>
      </c>
      <c r="BG147" s="156">
        <f>IF(U147="zákl. přenesená",N147,0)</f>
        <v>0</v>
      </c>
      <c r="BH147" s="156">
        <f>IF(U147="sníž. přenesená",N147,0)</f>
        <v>0</v>
      </c>
      <c r="BI147" s="156">
        <f>IF(U147="nulová",N147,0)</f>
        <v>0</v>
      </c>
      <c r="BJ147" s="22" t="s">
        <v>80</v>
      </c>
      <c r="BK147" s="156">
        <f>ROUND(L147*K147,2)</f>
        <v>0</v>
      </c>
      <c r="BL147" s="22" t="s">
        <v>89</v>
      </c>
      <c r="BM147" s="22" t="s">
        <v>430</v>
      </c>
    </row>
    <row r="148" spans="2:65" s="9" customFormat="1" ht="37.35" customHeight="1">
      <c r="B148" s="138"/>
      <c r="C148" s="139"/>
      <c r="D148" s="140" t="s">
        <v>2033</v>
      </c>
      <c r="E148" s="140"/>
      <c r="F148" s="140"/>
      <c r="G148" s="140"/>
      <c r="H148" s="140"/>
      <c r="I148" s="140"/>
      <c r="J148" s="140"/>
      <c r="K148" s="140"/>
      <c r="L148" s="140"/>
      <c r="M148" s="140"/>
      <c r="N148" s="281">
        <f>BK148</f>
        <v>0</v>
      </c>
      <c r="O148" s="282"/>
      <c r="P148" s="282"/>
      <c r="Q148" s="282"/>
      <c r="R148" s="141"/>
      <c r="T148" s="142"/>
      <c r="U148" s="139"/>
      <c r="V148" s="139"/>
      <c r="W148" s="143">
        <f>W149+W159+W205+W245+W274+W292+W325+W329+W342</f>
        <v>0</v>
      </c>
      <c r="X148" s="139"/>
      <c r="Y148" s="143">
        <f>Y149+Y159+Y205+Y245+Y274+Y292+Y325+Y329+Y342</f>
        <v>0</v>
      </c>
      <c r="Z148" s="139"/>
      <c r="AA148" s="144">
        <f>AA149+AA159+AA205+AA245+AA274+AA292+AA325+AA329+AA342</f>
        <v>0</v>
      </c>
      <c r="AR148" s="145" t="s">
        <v>80</v>
      </c>
      <c r="AT148" s="146" t="s">
        <v>73</v>
      </c>
      <c r="AU148" s="146" t="s">
        <v>74</v>
      </c>
      <c r="AY148" s="145" t="s">
        <v>180</v>
      </c>
      <c r="BK148" s="147">
        <f>BK149+BK159+BK205+BK245+BK274+BK292+BK325+BK329+BK342</f>
        <v>0</v>
      </c>
    </row>
    <row r="149" spans="2:65" s="9" customFormat="1" ht="19.899999999999999" customHeight="1">
      <c r="B149" s="138"/>
      <c r="C149" s="139"/>
      <c r="D149" s="148" t="s">
        <v>2034</v>
      </c>
      <c r="E149" s="148"/>
      <c r="F149" s="148"/>
      <c r="G149" s="148"/>
      <c r="H149" s="148"/>
      <c r="I149" s="148"/>
      <c r="J149" s="148"/>
      <c r="K149" s="148"/>
      <c r="L149" s="148"/>
      <c r="M149" s="148"/>
      <c r="N149" s="279">
        <f>BK149</f>
        <v>0</v>
      </c>
      <c r="O149" s="280"/>
      <c r="P149" s="280"/>
      <c r="Q149" s="280"/>
      <c r="R149" s="141"/>
      <c r="T149" s="142"/>
      <c r="U149" s="139"/>
      <c r="V149" s="139"/>
      <c r="W149" s="143">
        <f>SUM(W150:W158)</f>
        <v>0</v>
      </c>
      <c r="X149" s="139"/>
      <c r="Y149" s="143">
        <f>SUM(Y150:Y158)</f>
        <v>0</v>
      </c>
      <c r="Z149" s="139"/>
      <c r="AA149" s="144">
        <f>SUM(AA150:AA158)</f>
        <v>0</v>
      </c>
      <c r="AR149" s="145" t="s">
        <v>80</v>
      </c>
      <c r="AT149" s="146" t="s">
        <v>73</v>
      </c>
      <c r="AU149" s="146" t="s">
        <v>80</v>
      </c>
      <c r="AY149" s="145" t="s">
        <v>180</v>
      </c>
      <c r="BK149" s="147">
        <f>SUM(BK150:BK158)</f>
        <v>0</v>
      </c>
    </row>
    <row r="150" spans="2:65" s="1" customFormat="1" ht="25.5" customHeight="1">
      <c r="B150" s="123"/>
      <c r="C150" s="149" t="s">
        <v>74</v>
      </c>
      <c r="D150" s="149" t="s">
        <v>181</v>
      </c>
      <c r="E150" s="150" t="s">
        <v>2082</v>
      </c>
      <c r="F150" s="239" t="s">
        <v>2083</v>
      </c>
      <c r="G150" s="239"/>
      <c r="H150" s="239"/>
      <c r="I150" s="239"/>
      <c r="J150" s="151" t="s">
        <v>433</v>
      </c>
      <c r="K150" s="152">
        <v>28</v>
      </c>
      <c r="L150" s="266">
        <v>0</v>
      </c>
      <c r="M150" s="266"/>
      <c r="N150" s="266">
        <f t="shared" ref="N150:N158" si="10">ROUND(L150*K150,2)</f>
        <v>0</v>
      </c>
      <c r="O150" s="266"/>
      <c r="P150" s="266"/>
      <c r="Q150" s="266"/>
      <c r="R150" s="125"/>
      <c r="T150" s="153" t="s">
        <v>5</v>
      </c>
      <c r="U150" s="44" t="s">
        <v>39</v>
      </c>
      <c r="V150" s="154">
        <v>0</v>
      </c>
      <c r="W150" s="154">
        <f t="shared" ref="W150:W158" si="11">V150*K150</f>
        <v>0</v>
      </c>
      <c r="X150" s="154">
        <v>0</v>
      </c>
      <c r="Y150" s="154">
        <f t="shared" ref="Y150:Y158" si="12">X150*K150</f>
        <v>0</v>
      </c>
      <c r="Z150" s="154">
        <v>0</v>
      </c>
      <c r="AA150" s="155">
        <f t="shared" ref="AA150:AA158" si="13">Z150*K150</f>
        <v>0</v>
      </c>
      <c r="AR150" s="22" t="s">
        <v>89</v>
      </c>
      <c r="AT150" s="22" t="s">
        <v>181</v>
      </c>
      <c r="AU150" s="22" t="s">
        <v>83</v>
      </c>
      <c r="AY150" s="22" t="s">
        <v>180</v>
      </c>
      <c r="BE150" s="156">
        <f t="shared" ref="BE150:BE158" si="14">IF(U150="základní",N150,0)</f>
        <v>0</v>
      </c>
      <c r="BF150" s="156">
        <f t="shared" ref="BF150:BF158" si="15">IF(U150="snížená",N150,0)</f>
        <v>0</v>
      </c>
      <c r="BG150" s="156">
        <f t="shared" ref="BG150:BG158" si="16">IF(U150="zákl. přenesená",N150,0)</f>
        <v>0</v>
      </c>
      <c r="BH150" s="156">
        <f t="shared" ref="BH150:BH158" si="17">IF(U150="sníž. přenesená",N150,0)</f>
        <v>0</v>
      </c>
      <c r="BI150" s="156">
        <f t="shared" ref="BI150:BI158" si="18">IF(U150="nulová",N150,0)</f>
        <v>0</v>
      </c>
      <c r="BJ150" s="22" t="s">
        <v>80</v>
      </c>
      <c r="BK150" s="156">
        <f t="shared" ref="BK150:BK158" si="19">ROUND(L150*K150,2)</f>
        <v>0</v>
      </c>
      <c r="BL150" s="22" t="s">
        <v>89</v>
      </c>
      <c r="BM150" s="22" t="s">
        <v>446</v>
      </c>
    </row>
    <row r="151" spans="2:65" s="1" customFormat="1" ht="16.5" customHeight="1">
      <c r="B151" s="123"/>
      <c r="C151" s="149" t="s">
        <v>74</v>
      </c>
      <c r="D151" s="149" t="s">
        <v>181</v>
      </c>
      <c r="E151" s="150" t="s">
        <v>2084</v>
      </c>
      <c r="F151" s="239" t="s">
        <v>2085</v>
      </c>
      <c r="G151" s="239"/>
      <c r="H151" s="239"/>
      <c r="I151" s="239"/>
      <c r="J151" s="151" t="s">
        <v>317</v>
      </c>
      <c r="K151" s="152">
        <v>55</v>
      </c>
      <c r="L151" s="266">
        <v>0</v>
      </c>
      <c r="M151" s="266"/>
      <c r="N151" s="266">
        <f t="shared" si="10"/>
        <v>0</v>
      </c>
      <c r="O151" s="266"/>
      <c r="P151" s="266"/>
      <c r="Q151" s="266"/>
      <c r="R151" s="125"/>
      <c r="T151" s="153" t="s">
        <v>5</v>
      </c>
      <c r="U151" s="44" t="s">
        <v>39</v>
      </c>
      <c r="V151" s="154">
        <v>0</v>
      </c>
      <c r="W151" s="154">
        <f t="shared" si="11"/>
        <v>0</v>
      </c>
      <c r="X151" s="154">
        <v>0</v>
      </c>
      <c r="Y151" s="154">
        <f t="shared" si="12"/>
        <v>0</v>
      </c>
      <c r="Z151" s="154">
        <v>0</v>
      </c>
      <c r="AA151" s="155">
        <f t="shared" si="13"/>
        <v>0</v>
      </c>
      <c r="AR151" s="22" t="s">
        <v>89</v>
      </c>
      <c r="AT151" s="22" t="s">
        <v>181</v>
      </c>
      <c r="AU151" s="22" t="s">
        <v>83</v>
      </c>
      <c r="AY151" s="22" t="s">
        <v>180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22" t="s">
        <v>80</v>
      </c>
      <c r="BK151" s="156">
        <f t="shared" si="19"/>
        <v>0</v>
      </c>
      <c r="BL151" s="22" t="s">
        <v>89</v>
      </c>
      <c r="BM151" s="22" t="s">
        <v>457</v>
      </c>
    </row>
    <row r="152" spans="2:65" s="1" customFormat="1" ht="25.5" customHeight="1">
      <c r="B152" s="123"/>
      <c r="C152" s="149" t="s">
        <v>74</v>
      </c>
      <c r="D152" s="149" t="s">
        <v>181</v>
      </c>
      <c r="E152" s="150" t="s">
        <v>2086</v>
      </c>
      <c r="F152" s="239" t="s">
        <v>2087</v>
      </c>
      <c r="G152" s="239"/>
      <c r="H152" s="239"/>
      <c r="I152" s="239"/>
      <c r="J152" s="151" t="s">
        <v>583</v>
      </c>
      <c r="K152" s="152">
        <v>20</v>
      </c>
      <c r="L152" s="266">
        <v>0</v>
      </c>
      <c r="M152" s="266"/>
      <c r="N152" s="266">
        <f t="shared" si="10"/>
        <v>0</v>
      </c>
      <c r="O152" s="266"/>
      <c r="P152" s="266"/>
      <c r="Q152" s="266"/>
      <c r="R152" s="125"/>
      <c r="T152" s="153" t="s">
        <v>5</v>
      </c>
      <c r="U152" s="44" t="s">
        <v>39</v>
      </c>
      <c r="V152" s="154">
        <v>0</v>
      </c>
      <c r="W152" s="154">
        <f t="shared" si="11"/>
        <v>0</v>
      </c>
      <c r="X152" s="154">
        <v>0</v>
      </c>
      <c r="Y152" s="154">
        <f t="shared" si="12"/>
        <v>0</v>
      </c>
      <c r="Z152" s="154">
        <v>0</v>
      </c>
      <c r="AA152" s="155">
        <f t="shared" si="13"/>
        <v>0</v>
      </c>
      <c r="AR152" s="22" t="s">
        <v>89</v>
      </c>
      <c r="AT152" s="22" t="s">
        <v>181</v>
      </c>
      <c r="AU152" s="22" t="s">
        <v>83</v>
      </c>
      <c r="AY152" s="22" t="s">
        <v>180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22" t="s">
        <v>80</v>
      </c>
      <c r="BK152" s="156">
        <f t="shared" si="19"/>
        <v>0</v>
      </c>
      <c r="BL152" s="22" t="s">
        <v>89</v>
      </c>
      <c r="BM152" s="22" t="s">
        <v>466</v>
      </c>
    </row>
    <row r="153" spans="2:65" s="1" customFormat="1" ht="16.5" customHeight="1">
      <c r="B153" s="123"/>
      <c r="C153" s="149" t="s">
        <v>74</v>
      </c>
      <c r="D153" s="149" t="s">
        <v>181</v>
      </c>
      <c r="E153" s="150" t="s">
        <v>2088</v>
      </c>
      <c r="F153" s="239" t="s">
        <v>2089</v>
      </c>
      <c r="G153" s="239"/>
      <c r="H153" s="239"/>
      <c r="I153" s="239"/>
      <c r="J153" s="151" t="s">
        <v>583</v>
      </c>
      <c r="K153" s="152">
        <v>2</v>
      </c>
      <c r="L153" s="266">
        <v>0</v>
      </c>
      <c r="M153" s="266"/>
      <c r="N153" s="266">
        <f t="shared" si="10"/>
        <v>0</v>
      </c>
      <c r="O153" s="266"/>
      <c r="P153" s="266"/>
      <c r="Q153" s="266"/>
      <c r="R153" s="125"/>
      <c r="T153" s="153" t="s">
        <v>5</v>
      </c>
      <c r="U153" s="44" t="s">
        <v>39</v>
      </c>
      <c r="V153" s="154">
        <v>0</v>
      </c>
      <c r="W153" s="154">
        <f t="shared" si="11"/>
        <v>0</v>
      </c>
      <c r="X153" s="154">
        <v>0</v>
      </c>
      <c r="Y153" s="154">
        <f t="shared" si="12"/>
        <v>0</v>
      </c>
      <c r="Z153" s="154">
        <v>0</v>
      </c>
      <c r="AA153" s="155">
        <f t="shared" si="13"/>
        <v>0</v>
      </c>
      <c r="AR153" s="22" t="s">
        <v>89</v>
      </c>
      <c r="AT153" s="22" t="s">
        <v>181</v>
      </c>
      <c r="AU153" s="22" t="s">
        <v>83</v>
      </c>
      <c r="AY153" s="22" t="s">
        <v>180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22" t="s">
        <v>80</v>
      </c>
      <c r="BK153" s="156">
        <f t="shared" si="19"/>
        <v>0</v>
      </c>
      <c r="BL153" s="22" t="s">
        <v>89</v>
      </c>
      <c r="BM153" s="22" t="s">
        <v>481</v>
      </c>
    </row>
    <row r="154" spans="2:65" s="1" customFormat="1" ht="25.5" customHeight="1">
      <c r="B154" s="123"/>
      <c r="C154" s="149" t="s">
        <v>74</v>
      </c>
      <c r="D154" s="149" t="s">
        <v>181</v>
      </c>
      <c r="E154" s="150" t="s">
        <v>2090</v>
      </c>
      <c r="F154" s="239" t="s">
        <v>2077</v>
      </c>
      <c r="G154" s="239"/>
      <c r="H154" s="239"/>
      <c r="I154" s="239"/>
      <c r="J154" s="151" t="s">
        <v>583</v>
      </c>
      <c r="K154" s="152">
        <v>3</v>
      </c>
      <c r="L154" s="266">
        <v>0</v>
      </c>
      <c r="M154" s="266"/>
      <c r="N154" s="266">
        <f t="shared" si="10"/>
        <v>0</v>
      </c>
      <c r="O154" s="266"/>
      <c r="P154" s="266"/>
      <c r="Q154" s="266"/>
      <c r="R154" s="125"/>
      <c r="T154" s="153" t="s">
        <v>5</v>
      </c>
      <c r="U154" s="44" t="s">
        <v>39</v>
      </c>
      <c r="V154" s="154">
        <v>0</v>
      </c>
      <c r="W154" s="154">
        <f t="shared" si="11"/>
        <v>0</v>
      </c>
      <c r="X154" s="154">
        <v>0</v>
      </c>
      <c r="Y154" s="154">
        <f t="shared" si="12"/>
        <v>0</v>
      </c>
      <c r="Z154" s="154">
        <v>0</v>
      </c>
      <c r="AA154" s="155">
        <f t="shared" si="13"/>
        <v>0</v>
      </c>
      <c r="AR154" s="22" t="s">
        <v>89</v>
      </c>
      <c r="AT154" s="22" t="s">
        <v>181</v>
      </c>
      <c r="AU154" s="22" t="s">
        <v>83</v>
      </c>
      <c r="AY154" s="22" t="s">
        <v>180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22" t="s">
        <v>80</v>
      </c>
      <c r="BK154" s="156">
        <f t="shared" si="19"/>
        <v>0</v>
      </c>
      <c r="BL154" s="22" t="s">
        <v>89</v>
      </c>
      <c r="BM154" s="22" t="s">
        <v>490</v>
      </c>
    </row>
    <row r="155" spans="2:65" s="1" customFormat="1" ht="25.5" customHeight="1">
      <c r="B155" s="123"/>
      <c r="C155" s="149" t="s">
        <v>74</v>
      </c>
      <c r="D155" s="149" t="s">
        <v>181</v>
      </c>
      <c r="E155" s="150" t="s">
        <v>2070</v>
      </c>
      <c r="F155" s="239" t="s">
        <v>2071</v>
      </c>
      <c r="G155" s="239"/>
      <c r="H155" s="239"/>
      <c r="I155" s="239"/>
      <c r="J155" s="151" t="s">
        <v>583</v>
      </c>
      <c r="K155" s="152">
        <v>5</v>
      </c>
      <c r="L155" s="266">
        <v>0</v>
      </c>
      <c r="M155" s="266"/>
      <c r="N155" s="266">
        <f t="shared" si="10"/>
        <v>0</v>
      </c>
      <c r="O155" s="266"/>
      <c r="P155" s="266"/>
      <c r="Q155" s="266"/>
      <c r="R155" s="125"/>
      <c r="T155" s="153" t="s">
        <v>5</v>
      </c>
      <c r="U155" s="44" t="s">
        <v>39</v>
      </c>
      <c r="V155" s="154">
        <v>0</v>
      </c>
      <c r="W155" s="154">
        <f t="shared" si="11"/>
        <v>0</v>
      </c>
      <c r="X155" s="154">
        <v>0</v>
      </c>
      <c r="Y155" s="154">
        <f t="shared" si="12"/>
        <v>0</v>
      </c>
      <c r="Z155" s="154">
        <v>0</v>
      </c>
      <c r="AA155" s="155">
        <f t="shared" si="13"/>
        <v>0</v>
      </c>
      <c r="AR155" s="22" t="s">
        <v>89</v>
      </c>
      <c r="AT155" s="22" t="s">
        <v>181</v>
      </c>
      <c r="AU155" s="22" t="s">
        <v>83</v>
      </c>
      <c r="AY155" s="22" t="s">
        <v>180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22" t="s">
        <v>80</v>
      </c>
      <c r="BK155" s="156">
        <f t="shared" si="19"/>
        <v>0</v>
      </c>
      <c r="BL155" s="22" t="s">
        <v>89</v>
      </c>
      <c r="BM155" s="22" t="s">
        <v>502</v>
      </c>
    </row>
    <row r="156" spans="2:65" s="1" customFormat="1" ht="16.5" customHeight="1">
      <c r="B156" s="123"/>
      <c r="C156" s="149" t="s">
        <v>74</v>
      </c>
      <c r="D156" s="149" t="s">
        <v>181</v>
      </c>
      <c r="E156" s="150" t="s">
        <v>2091</v>
      </c>
      <c r="F156" s="239" t="s">
        <v>2092</v>
      </c>
      <c r="G156" s="239"/>
      <c r="H156" s="239"/>
      <c r="I156" s="239"/>
      <c r="J156" s="151" t="s">
        <v>583</v>
      </c>
      <c r="K156" s="152">
        <v>2</v>
      </c>
      <c r="L156" s="266">
        <v>0</v>
      </c>
      <c r="M156" s="266"/>
      <c r="N156" s="266">
        <f t="shared" si="10"/>
        <v>0</v>
      </c>
      <c r="O156" s="266"/>
      <c r="P156" s="266"/>
      <c r="Q156" s="266"/>
      <c r="R156" s="125"/>
      <c r="T156" s="153" t="s">
        <v>5</v>
      </c>
      <c r="U156" s="44" t="s">
        <v>39</v>
      </c>
      <c r="V156" s="154">
        <v>0</v>
      </c>
      <c r="W156" s="154">
        <f t="shared" si="11"/>
        <v>0</v>
      </c>
      <c r="X156" s="154">
        <v>0</v>
      </c>
      <c r="Y156" s="154">
        <f t="shared" si="12"/>
        <v>0</v>
      </c>
      <c r="Z156" s="154">
        <v>0</v>
      </c>
      <c r="AA156" s="155">
        <f t="shared" si="13"/>
        <v>0</v>
      </c>
      <c r="AR156" s="22" t="s">
        <v>89</v>
      </c>
      <c r="AT156" s="22" t="s">
        <v>181</v>
      </c>
      <c r="AU156" s="22" t="s">
        <v>83</v>
      </c>
      <c r="AY156" s="22" t="s">
        <v>180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22" t="s">
        <v>80</v>
      </c>
      <c r="BK156" s="156">
        <f t="shared" si="19"/>
        <v>0</v>
      </c>
      <c r="BL156" s="22" t="s">
        <v>89</v>
      </c>
      <c r="BM156" s="22" t="s">
        <v>511</v>
      </c>
    </row>
    <row r="157" spans="2:65" s="1" customFormat="1" ht="25.5" customHeight="1">
      <c r="B157" s="123"/>
      <c r="C157" s="149" t="s">
        <v>74</v>
      </c>
      <c r="D157" s="149" t="s">
        <v>181</v>
      </c>
      <c r="E157" s="150" t="s">
        <v>2093</v>
      </c>
      <c r="F157" s="239" t="s">
        <v>2094</v>
      </c>
      <c r="G157" s="239"/>
      <c r="H157" s="239"/>
      <c r="I157" s="239"/>
      <c r="J157" s="151" t="s">
        <v>1900</v>
      </c>
      <c r="K157" s="152">
        <v>1</v>
      </c>
      <c r="L157" s="266">
        <v>0</v>
      </c>
      <c r="M157" s="266"/>
      <c r="N157" s="266">
        <f t="shared" si="10"/>
        <v>0</v>
      </c>
      <c r="O157" s="266"/>
      <c r="P157" s="266"/>
      <c r="Q157" s="266"/>
      <c r="R157" s="125"/>
      <c r="T157" s="153" t="s">
        <v>5</v>
      </c>
      <c r="U157" s="44" t="s">
        <v>39</v>
      </c>
      <c r="V157" s="154">
        <v>0</v>
      </c>
      <c r="W157" s="154">
        <f t="shared" si="11"/>
        <v>0</v>
      </c>
      <c r="X157" s="154">
        <v>0</v>
      </c>
      <c r="Y157" s="154">
        <f t="shared" si="12"/>
        <v>0</v>
      </c>
      <c r="Z157" s="154">
        <v>0</v>
      </c>
      <c r="AA157" s="155">
        <f t="shared" si="13"/>
        <v>0</v>
      </c>
      <c r="AR157" s="22" t="s">
        <v>89</v>
      </c>
      <c r="AT157" s="22" t="s">
        <v>181</v>
      </c>
      <c r="AU157" s="22" t="s">
        <v>83</v>
      </c>
      <c r="AY157" s="22" t="s">
        <v>180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22" t="s">
        <v>80</v>
      </c>
      <c r="BK157" s="156">
        <f t="shared" si="19"/>
        <v>0</v>
      </c>
      <c r="BL157" s="22" t="s">
        <v>89</v>
      </c>
      <c r="BM157" s="22" t="s">
        <v>519</v>
      </c>
    </row>
    <row r="158" spans="2:65" s="1" customFormat="1" ht="25.5" customHeight="1">
      <c r="B158" s="123"/>
      <c r="C158" s="149" t="s">
        <v>74</v>
      </c>
      <c r="D158" s="149" t="s">
        <v>181</v>
      </c>
      <c r="E158" s="150" t="s">
        <v>2095</v>
      </c>
      <c r="F158" s="239" t="s">
        <v>2096</v>
      </c>
      <c r="G158" s="239"/>
      <c r="H158" s="239"/>
      <c r="I158" s="239"/>
      <c r="J158" s="151" t="s">
        <v>433</v>
      </c>
      <c r="K158" s="152">
        <v>9</v>
      </c>
      <c r="L158" s="266">
        <v>0</v>
      </c>
      <c r="M158" s="266"/>
      <c r="N158" s="266">
        <f t="shared" si="10"/>
        <v>0</v>
      </c>
      <c r="O158" s="266"/>
      <c r="P158" s="266"/>
      <c r="Q158" s="266"/>
      <c r="R158" s="125"/>
      <c r="T158" s="153" t="s">
        <v>5</v>
      </c>
      <c r="U158" s="44" t="s">
        <v>39</v>
      </c>
      <c r="V158" s="154">
        <v>0</v>
      </c>
      <c r="W158" s="154">
        <f t="shared" si="11"/>
        <v>0</v>
      </c>
      <c r="X158" s="154">
        <v>0</v>
      </c>
      <c r="Y158" s="154">
        <f t="shared" si="12"/>
        <v>0</v>
      </c>
      <c r="Z158" s="154">
        <v>0</v>
      </c>
      <c r="AA158" s="155">
        <f t="shared" si="13"/>
        <v>0</v>
      </c>
      <c r="AR158" s="22" t="s">
        <v>89</v>
      </c>
      <c r="AT158" s="22" t="s">
        <v>181</v>
      </c>
      <c r="AU158" s="22" t="s">
        <v>83</v>
      </c>
      <c r="AY158" s="22" t="s">
        <v>180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22" t="s">
        <v>80</v>
      </c>
      <c r="BK158" s="156">
        <f t="shared" si="19"/>
        <v>0</v>
      </c>
      <c r="BL158" s="22" t="s">
        <v>89</v>
      </c>
      <c r="BM158" s="22" t="s">
        <v>527</v>
      </c>
    </row>
    <row r="159" spans="2:65" s="9" customFormat="1" ht="29.85" customHeight="1">
      <c r="B159" s="138"/>
      <c r="C159" s="139"/>
      <c r="D159" s="148" t="s">
        <v>2035</v>
      </c>
      <c r="E159" s="148"/>
      <c r="F159" s="148"/>
      <c r="G159" s="148"/>
      <c r="H159" s="148"/>
      <c r="I159" s="148"/>
      <c r="J159" s="148"/>
      <c r="K159" s="148"/>
      <c r="L159" s="148"/>
      <c r="M159" s="148"/>
      <c r="N159" s="269">
        <f>BK159</f>
        <v>0</v>
      </c>
      <c r="O159" s="270"/>
      <c r="P159" s="270"/>
      <c r="Q159" s="270"/>
      <c r="R159" s="141"/>
      <c r="T159" s="142"/>
      <c r="U159" s="139"/>
      <c r="V159" s="139"/>
      <c r="W159" s="143">
        <f>SUM(W160:W204)</f>
        <v>0</v>
      </c>
      <c r="X159" s="139"/>
      <c r="Y159" s="143">
        <f>SUM(Y160:Y204)</f>
        <v>0</v>
      </c>
      <c r="Z159" s="139"/>
      <c r="AA159" s="144">
        <f>SUM(AA160:AA204)</f>
        <v>0</v>
      </c>
      <c r="AR159" s="145" t="s">
        <v>80</v>
      </c>
      <c r="AT159" s="146" t="s">
        <v>73</v>
      </c>
      <c r="AU159" s="146" t="s">
        <v>80</v>
      </c>
      <c r="AY159" s="145" t="s">
        <v>180</v>
      </c>
      <c r="BK159" s="147">
        <f>SUM(BK160:BK204)</f>
        <v>0</v>
      </c>
    </row>
    <row r="160" spans="2:65" s="1" customFormat="1" ht="25.5" customHeight="1">
      <c r="B160" s="123"/>
      <c r="C160" s="149" t="s">
        <v>74</v>
      </c>
      <c r="D160" s="149" t="s">
        <v>181</v>
      </c>
      <c r="E160" s="150" t="s">
        <v>2097</v>
      </c>
      <c r="F160" s="239" t="s">
        <v>2098</v>
      </c>
      <c r="G160" s="239"/>
      <c r="H160" s="239"/>
      <c r="I160" s="239"/>
      <c r="J160" s="151" t="s">
        <v>433</v>
      </c>
      <c r="K160" s="152">
        <v>2</v>
      </c>
      <c r="L160" s="266">
        <v>0</v>
      </c>
      <c r="M160" s="266"/>
      <c r="N160" s="266">
        <f>ROUND(L160*K160,2)</f>
        <v>0</v>
      </c>
      <c r="O160" s="266"/>
      <c r="P160" s="266"/>
      <c r="Q160" s="266"/>
      <c r="R160" s="125"/>
      <c r="T160" s="153" t="s">
        <v>5</v>
      </c>
      <c r="U160" s="44" t="s">
        <v>39</v>
      </c>
      <c r="V160" s="154">
        <v>0</v>
      </c>
      <c r="W160" s="154">
        <f>V160*K160</f>
        <v>0</v>
      </c>
      <c r="X160" s="154">
        <v>0</v>
      </c>
      <c r="Y160" s="154">
        <f>X160*K160</f>
        <v>0</v>
      </c>
      <c r="Z160" s="154">
        <v>0</v>
      </c>
      <c r="AA160" s="155">
        <f>Z160*K160</f>
        <v>0</v>
      </c>
      <c r="AR160" s="22" t="s">
        <v>89</v>
      </c>
      <c r="AT160" s="22" t="s">
        <v>181</v>
      </c>
      <c r="AU160" s="22" t="s">
        <v>83</v>
      </c>
      <c r="AY160" s="22" t="s">
        <v>180</v>
      </c>
      <c r="BE160" s="156">
        <f>IF(U160="základní",N160,0)</f>
        <v>0</v>
      </c>
      <c r="BF160" s="156">
        <f>IF(U160="snížená",N160,0)</f>
        <v>0</v>
      </c>
      <c r="BG160" s="156">
        <f>IF(U160="zákl. přenesená",N160,0)</f>
        <v>0</v>
      </c>
      <c r="BH160" s="156">
        <f>IF(U160="sníž. přenesená",N160,0)</f>
        <v>0</v>
      </c>
      <c r="BI160" s="156">
        <f>IF(U160="nulová",N160,0)</f>
        <v>0</v>
      </c>
      <c r="BJ160" s="22" t="s">
        <v>80</v>
      </c>
      <c r="BK160" s="156">
        <f>ROUND(L160*K160,2)</f>
        <v>0</v>
      </c>
      <c r="BL160" s="22" t="s">
        <v>89</v>
      </c>
      <c r="BM160" s="22" t="s">
        <v>539</v>
      </c>
    </row>
    <row r="161" spans="2:65" s="1" customFormat="1" ht="36" customHeight="1">
      <c r="B161" s="35"/>
      <c r="C161" s="36"/>
      <c r="D161" s="36"/>
      <c r="E161" s="36"/>
      <c r="F161" s="283" t="s">
        <v>2099</v>
      </c>
      <c r="G161" s="284"/>
      <c r="H161" s="284"/>
      <c r="I161" s="284"/>
      <c r="J161" s="36"/>
      <c r="K161" s="36"/>
      <c r="L161" s="36"/>
      <c r="M161" s="36"/>
      <c r="N161" s="36"/>
      <c r="O161" s="36"/>
      <c r="P161" s="36"/>
      <c r="Q161" s="36"/>
      <c r="R161" s="37"/>
      <c r="T161" s="197"/>
      <c r="U161" s="36"/>
      <c r="V161" s="36"/>
      <c r="W161" s="36"/>
      <c r="X161" s="36"/>
      <c r="Y161" s="36"/>
      <c r="Z161" s="36"/>
      <c r="AA161" s="74"/>
      <c r="AT161" s="22" t="s">
        <v>1690</v>
      </c>
      <c r="AU161" s="22" t="s">
        <v>83</v>
      </c>
    </row>
    <row r="162" spans="2:65" s="1" customFormat="1" ht="25.5" customHeight="1">
      <c r="B162" s="123"/>
      <c r="C162" s="149" t="s">
        <v>74</v>
      </c>
      <c r="D162" s="149" t="s">
        <v>181</v>
      </c>
      <c r="E162" s="150" t="s">
        <v>2100</v>
      </c>
      <c r="F162" s="239" t="s">
        <v>2101</v>
      </c>
      <c r="G162" s="239"/>
      <c r="H162" s="239"/>
      <c r="I162" s="239"/>
      <c r="J162" s="151" t="s">
        <v>433</v>
      </c>
      <c r="K162" s="152">
        <v>2</v>
      </c>
      <c r="L162" s="266">
        <v>0</v>
      </c>
      <c r="M162" s="266"/>
      <c r="N162" s="266">
        <f t="shared" ref="N162:N204" si="20">ROUND(L162*K162,2)</f>
        <v>0</v>
      </c>
      <c r="O162" s="266"/>
      <c r="P162" s="266"/>
      <c r="Q162" s="266"/>
      <c r="R162" s="125"/>
      <c r="T162" s="153" t="s">
        <v>5</v>
      </c>
      <c r="U162" s="44" t="s">
        <v>39</v>
      </c>
      <c r="V162" s="154">
        <v>0</v>
      </c>
      <c r="W162" s="154">
        <f t="shared" ref="W162:W204" si="21">V162*K162</f>
        <v>0</v>
      </c>
      <c r="X162" s="154">
        <v>0</v>
      </c>
      <c r="Y162" s="154">
        <f t="shared" ref="Y162:Y204" si="22">X162*K162</f>
        <v>0</v>
      </c>
      <c r="Z162" s="154">
        <v>0</v>
      </c>
      <c r="AA162" s="155">
        <f t="shared" ref="AA162:AA204" si="23">Z162*K162</f>
        <v>0</v>
      </c>
      <c r="AR162" s="22" t="s">
        <v>89</v>
      </c>
      <c r="AT162" s="22" t="s">
        <v>181</v>
      </c>
      <c r="AU162" s="22" t="s">
        <v>83</v>
      </c>
      <c r="AY162" s="22" t="s">
        <v>180</v>
      </c>
      <c r="BE162" s="156">
        <f t="shared" ref="BE162:BE204" si="24">IF(U162="základní",N162,0)</f>
        <v>0</v>
      </c>
      <c r="BF162" s="156">
        <f t="shared" ref="BF162:BF204" si="25">IF(U162="snížená",N162,0)</f>
        <v>0</v>
      </c>
      <c r="BG162" s="156">
        <f t="shared" ref="BG162:BG204" si="26">IF(U162="zákl. přenesená",N162,0)</f>
        <v>0</v>
      </c>
      <c r="BH162" s="156">
        <f t="shared" ref="BH162:BH204" si="27">IF(U162="sníž. přenesená",N162,0)</f>
        <v>0</v>
      </c>
      <c r="BI162" s="156">
        <f t="shared" ref="BI162:BI204" si="28">IF(U162="nulová",N162,0)</f>
        <v>0</v>
      </c>
      <c r="BJ162" s="22" t="s">
        <v>80</v>
      </c>
      <c r="BK162" s="156">
        <f t="shared" ref="BK162:BK204" si="29">ROUND(L162*K162,2)</f>
        <v>0</v>
      </c>
      <c r="BL162" s="22" t="s">
        <v>89</v>
      </c>
      <c r="BM162" s="22" t="s">
        <v>550</v>
      </c>
    </row>
    <row r="163" spans="2:65" s="1" customFormat="1" ht="16.5" customHeight="1">
      <c r="B163" s="123"/>
      <c r="C163" s="149" t="s">
        <v>74</v>
      </c>
      <c r="D163" s="149" t="s">
        <v>181</v>
      </c>
      <c r="E163" s="150" t="s">
        <v>2102</v>
      </c>
      <c r="F163" s="239" t="s">
        <v>2103</v>
      </c>
      <c r="G163" s="239"/>
      <c r="H163" s="239"/>
      <c r="I163" s="239"/>
      <c r="J163" s="151" t="s">
        <v>433</v>
      </c>
      <c r="K163" s="152">
        <v>2</v>
      </c>
      <c r="L163" s="266">
        <v>0</v>
      </c>
      <c r="M163" s="266"/>
      <c r="N163" s="266">
        <f t="shared" si="20"/>
        <v>0</v>
      </c>
      <c r="O163" s="266"/>
      <c r="P163" s="266"/>
      <c r="Q163" s="266"/>
      <c r="R163" s="125"/>
      <c r="T163" s="153" t="s">
        <v>5</v>
      </c>
      <c r="U163" s="44" t="s">
        <v>39</v>
      </c>
      <c r="V163" s="154">
        <v>0</v>
      </c>
      <c r="W163" s="154">
        <f t="shared" si="21"/>
        <v>0</v>
      </c>
      <c r="X163" s="154">
        <v>0</v>
      </c>
      <c r="Y163" s="154">
        <f t="shared" si="22"/>
        <v>0</v>
      </c>
      <c r="Z163" s="154">
        <v>0</v>
      </c>
      <c r="AA163" s="155">
        <f t="shared" si="23"/>
        <v>0</v>
      </c>
      <c r="AR163" s="22" t="s">
        <v>89</v>
      </c>
      <c r="AT163" s="22" t="s">
        <v>181</v>
      </c>
      <c r="AU163" s="22" t="s">
        <v>83</v>
      </c>
      <c r="AY163" s="22" t="s">
        <v>180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22" t="s">
        <v>80</v>
      </c>
      <c r="BK163" s="156">
        <f t="shared" si="29"/>
        <v>0</v>
      </c>
      <c r="BL163" s="22" t="s">
        <v>89</v>
      </c>
      <c r="BM163" s="22" t="s">
        <v>559</v>
      </c>
    </row>
    <row r="164" spans="2:65" s="1" customFormat="1" ht="25.5" customHeight="1">
      <c r="B164" s="123"/>
      <c r="C164" s="149" t="s">
        <v>74</v>
      </c>
      <c r="D164" s="149" t="s">
        <v>181</v>
      </c>
      <c r="E164" s="150" t="s">
        <v>2050</v>
      </c>
      <c r="F164" s="239" t="s">
        <v>2051</v>
      </c>
      <c r="G164" s="239"/>
      <c r="H164" s="239"/>
      <c r="I164" s="239"/>
      <c r="J164" s="151" t="s">
        <v>433</v>
      </c>
      <c r="K164" s="152">
        <v>2</v>
      </c>
      <c r="L164" s="266">
        <v>0</v>
      </c>
      <c r="M164" s="266"/>
      <c r="N164" s="266">
        <f t="shared" si="20"/>
        <v>0</v>
      </c>
      <c r="O164" s="266"/>
      <c r="P164" s="266"/>
      <c r="Q164" s="266"/>
      <c r="R164" s="125"/>
      <c r="T164" s="153" t="s">
        <v>5</v>
      </c>
      <c r="U164" s="44" t="s">
        <v>39</v>
      </c>
      <c r="V164" s="154">
        <v>0</v>
      </c>
      <c r="W164" s="154">
        <f t="shared" si="21"/>
        <v>0</v>
      </c>
      <c r="X164" s="154">
        <v>0</v>
      </c>
      <c r="Y164" s="154">
        <f t="shared" si="22"/>
        <v>0</v>
      </c>
      <c r="Z164" s="154">
        <v>0</v>
      </c>
      <c r="AA164" s="155">
        <f t="shared" si="23"/>
        <v>0</v>
      </c>
      <c r="AR164" s="22" t="s">
        <v>89</v>
      </c>
      <c r="AT164" s="22" t="s">
        <v>181</v>
      </c>
      <c r="AU164" s="22" t="s">
        <v>83</v>
      </c>
      <c r="AY164" s="22" t="s">
        <v>180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22" t="s">
        <v>80</v>
      </c>
      <c r="BK164" s="156">
        <f t="shared" si="29"/>
        <v>0</v>
      </c>
      <c r="BL164" s="22" t="s">
        <v>89</v>
      </c>
      <c r="BM164" s="22" t="s">
        <v>569</v>
      </c>
    </row>
    <row r="165" spans="2:65" s="1" customFormat="1" ht="25.5" customHeight="1">
      <c r="B165" s="123"/>
      <c r="C165" s="149" t="s">
        <v>74</v>
      </c>
      <c r="D165" s="149" t="s">
        <v>181</v>
      </c>
      <c r="E165" s="150" t="s">
        <v>2104</v>
      </c>
      <c r="F165" s="239" t="s">
        <v>2105</v>
      </c>
      <c r="G165" s="239"/>
      <c r="H165" s="239"/>
      <c r="I165" s="239"/>
      <c r="J165" s="151" t="s">
        <v>433</v>
      </c>
      <c r="K165" s="152">
        <v>6</v>
      </c>
      <c r="L165" s="266">
        <v>0</v>
      </c>
      <c r="M165" s="266"/>
      <c r="N165" s="266">
        <f t="shared" si="20"/>
        <v>0</v>
      </c>
      <c r="O165" s="266"/>
      <c r="P165" s="266"/>
      <c r="Q165" s="266"/>
      <c r="R165" s="125"/>
      <c r="T165" s="153" t="s">
        <v>5</v>
      </c>
      <c r="U165" s="44" t="s">
        <v>39</v>
      </c>
      <c r="V165" s="154">
        <v>0</v>
      </c>
      <c r="W165" s="154">
        <f t="shared" si="21"/>
        <v>0</v>
      </c>
      <c r="X165" s="154">
        <v>0</v>
      </c>
      <c r="Y165" s="154">
        <f t="shared" si="22"/>
        <v>0</v>
      </c>
      <c r="Z165" s="154">
        <v>0</v>
      </c>
      <c r="AA165" s="155">
        <f t="shared" si="23"/>
        <v>0</v>
      </c>
      <c r="AR165" s="22" t="s">
        <v>89</v>
      </c>
      <c r="AT165" s="22" t="s">
        <v>181</v>
      </c>
      <c r="AU165" s="22" t="s">
        <v>83</v>
      </c>
      <c r="AY165" s="22" t="s">
        <v>180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22" t="s">
        <v>80</v>
      </c>
      <c r="BK165" s="156">
        <f t="shared" si="29"/>
        <v>0</v>
      </c>
      <c r="BL165" s="22" t="s">
        <v>89</v>
      </c>
      <c r="BM165" s="22" t="s">
        <v>580</v>
      </c>
    </row>
    <row r="166" spans="2:65" s="1" customFormat="1" ht="38.25" customHeight="1">
      <c r="B166" s="123"/>
      <c r="C166" s="149" t="s">
        <v>74</v>
      </c>
      <c r="D166" s="149" t="s">
        <v>181</v>
      </c>
      <c r="E166" s="150" t="s">
        <v>2106</v>
      </c>
      <c r="F166" s="239" t="s">
        <v>2107</v>
      </c>
      <c r="G166" s="239"/>
      <c r="H166" s="239"/>
      <c r="I166" s="239"/>
      <c r="J166" s="151" t="s">
        <v>433</v>
      </c>
      <c r="K166" s="152">
        <v>6</v>
      </c>
      <c r="L166" s="266">
        <v>0</v>
      </c>
      <c r="M166" s="266"/>
      <c r="N166" s="266">
        <f t="shared" si="20"/>
        <v>0</v>
      </c>
      <c r="O166" s="266"/>
      <c r="P166" s="266"/>
      <c r="Q166" s="266"/>
      <c r="R166" s="125"/>
      <c r="T166" s="153" t="s">
        <v>5</v>
      </c>
      <c r="U166" s="44" t="s">
        <v>39</v>
      </c>
      <c r="V166" s="154">
        <v>0</v>
      </c>
      <c r="W166" s="154">
        <f t="shared" si="21"/>
        <v>0</v>
      </c>
      <c r="X166" s="154">
        <v>0</v>
      </c>
      <c r="Y166" s="154">
        <f t="shared" si="22"/>
        <v>0</v>
      </c>
      <c r="Z166" s="154">
        <v>0</v>
      </c>
      <c r="AA166" s="155">
        <f t="shared" si="23"/>
        <v>0</v>
      </c>
      <c r="AR166" s="22" t="s">
        <v>89</v>
      </c>
      <c r="AT166" s="22" t="s">
        <v>181</v>
      </c>
      <c r="AU166" s="22" t="s">
        <v>83</v>
      </c>
      <c r="AY166" s="22" t="s">
        <v>180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22" t="s">
        <v>80</v>
      </c>
      <c r="BK166" s="156">
        <f t="shared" si="29"/>
        <v>0</v>
      </c>
      <c r="BL166" s="22" t="s">
        <v>89</v>
      </c>
      <c r="BM166" s="22" t="s">
        <v>590</v>
      </c>
    </row>
    <row r="167" spans="2:65" s="1" customFormat="1" ht="16.5" customHeight="1">
      <c r="B167" s="123"/>
      <c r="C167" s="149" t="s">
        <v>74</v>
      </c>
      <c r="D167" s="149" t="s">
        <v>181</v>
      </c>
      <c r="E167" s="150" t="s">
        <v>2108</v>
      </c>
      <c r="F167" s="239" t="s">
        <v>2109</v>
      </c>
      <c r="G167" s="239"/>
      <c r="H167" s="239"/>
      <c r="I167" s="239"/>
      <c r="J167" s="151" t="s">
        <v>317</v>
      </c>
      <c r="K167" s="152">
        <v>12</v>
      </c>
      <c r="L167" s="266">
        <v>0</v>
      </c>
      <c r="M167" s="266"/>
      <c r="N167" s="266">
        <f t="shared" si="20"/>
        <v>0</v>
      </c>
      <c r="O167" s="266"/>
      <c r="P167" s="266"/>
      <c r="Q167" s="266"/>
      <c r="R167" s="125"/>
      <c r="T167" s="153" t="s">
        <v>5</v>
      </c>
      <c r="U167" s="44" t="s">
        <v>39</v>
      </c>
      <c r="V167" s="154">
        <v>0</v>
      </c>
      <c r="W167" s="154">
        <f t="shared" si="21"/>
        <v>0</v>
      </c>
      <c r="X167" s="154">
        <v>0</v>
      </c>
      <c r="Y167" s="154">
        <f t="shared" si="22"/>
        <v>0</v>
      </c>
      <c r="Z167" s="154">
        <v>0</v>
      </c>
      <c r="AA167" s="155">
        <f t="shared" si="23"/>
        <v>0</v>
      </c>
      <c r="AR167" s="22" t="s">
        <v>89</v>
      </c>
      <c r="AT167" s="22" t="s">
        <v>181</v>
      </c>
      <c r="AU167" s="22" t="s">
        <v>83</v>
      </c>
      <c r="AY167" s="22" t="s">
        <v>180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22" t="s">
        <v>80</v>
      </c>
      <c r="BK167" s="156">
        <f t="shared" si="29"/>
        <v>0</v>
      </c>
      <c r="BL167" s="22" t="s">
        <v>89</v>
      </c>
      <c r="BM167" s="22" t="s">
        <v>600</v>
      </c>
    </row>
    <row r="168" spans="2:65" s="1" customFormat="1" ht="38.25" customHeight="1">
      <c r="B168" s="123"/>
      <c r="C168" s="149" t="s">
        <v>74</v>
      </c>
      <c r="D168" s="149" t="s">
        <v>181</v>
      </c>
      <c r="E168" s="150" t="s">
        <v>2110</v>
      </c>
      <c r="F168" s="239" t="s">
        <v>2111</v>
      </c>
      <c r="G168" s="239"/>
      <c r="H168" s="239"/>
      <c r="I168" s="239"/>
      <c r="J168" s="151" t="s">
        <v>433</v>
      </c>
      <c r="K168" s="152">
        <v>6</v>
      </c>
      <c r="L168" s="266">
        <v>0</v>
      </c>
      <c r="M168" s="266"/>
      <c r="N168" s="266">
        <f t="shared" si="20"/>
        <v>0</v>
      </c>
      <c r="O168" s="266"/>
      <c r="P168" s="266"/>
      <c r="Q168" s="266"/>
      <c r="R168" s="125"/>
      <c r="T168" s="153" t="s">
        <v>5</v>
      </c>
      <c r="U168" s="44" t="s">
        <v>39</v>
      </c>
      <c r="V168" s="154">
        <v>0</v>
      </c>
      <c r="W168" s="154">
        <f t="shared" si="21"/>
        <v>0</v>
      </c>
      <c r="X168" s="154">
        <v>0</v>
      </c>
      <c r="Y168" s="154">
        <f t="shared" si="22"/>
        <v>0</v>
      </c>
      <c r="Z168" s="154">
        <v>0</v>
      </c>
      <c r="AA168" s="155">
        <f t="shared" si="23"/>
        <v>0</v>
      </c>
      <c r="AR168" s="22" t="s">
        <v>89</v>
      </c>
      <c r="AT168" s="22" t="s">
        <v>181</v>
      </c>
      <c r="AU168" s="22" t="s">
        <v>83</v>
      </c>
      <c r="AY168" s="22" t="s">
        <v>180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22" t="s">
        <v>80</v>
      </c>
      <c r="BK168" s="156">
        <f t="shared" si="29"/>
        <v>0</v>
      </c>
      <c r="BL168" s="22" t="s">
        <v>89</v>
      </c>
      <c r="BM168" s="22" t="s">
        <v>612</v>
      </c>
    </row>
    <row r="169" spans="2:65" s="1" customFormat="1" ht="16.5" customHeight="1">
      <c r="B169" s="123"/>
      <c r="C169" s="149" t="s">
        <v>74</v>
      </c>
      <c r="D169" s="149" t="s">
        <v>181</v>
      </c>
      <c r="E169" s="150" t="s">
        <v>2112</v>
      </c>
      <c r="F169" s="239" t="s">
        <v>2113</v>
      </c>
      <c r="G169" s="239"/>
      <c r="H169" s="239"/>
      <c r="I169" s="239"/>
      <c r="J169" s="151" t="s">
        <v>317</v>
      </c>
      <c r="K169" s="152">
        <v>40</v>
      </c>
      <c r="L169" s="266">
        <v>0</v>
      </c>
      <c r="M169" s="266"/>
      <c r="N169" s="266">
        <f t="shared" si="20"/>
        <v>0</v>
      </c>
      <c r="O169" s="266"/>
      <c r="P169" s="266"/>
      <c r="Q169" s="266"/>
      <c r="R169" s="125"/>
      <c r="T169" s="153" t="s">
        <v>5</v>
      </c>
      <c r="U169" s="44" t="s">
        <v>39</v>
      </c>
      <c r="V169" s="154">
        <v>0</v>
      </c>
      <c r="W169" s="154">
        <f t="shared" si="21"/>
        <v>0</v>
      </c>
      <c r="X169" s="154">
        <v>0</v>
      </c>
      <c r="Y169" s="154">
        <f t="shared" si="22"/>
        <v>0</v>
      </c>
      <c r="Z169" s="154">
        <v>0</v>
      </c>
      <c r="AA169" s="155">
        <f t="shared" si="23"/>
        <v>0</v>
      </c>
      <c r="AR169" s="22" t="s">
        <v>89</v>
      </c>
      <c r="AT169" s="22" t="s">
        <v>181</v>
      </c>
      <c r="AU169" s="22" t="s">
        <v>83</v>
      </c>
      <c r="AY169" s="22" t="s">
        <v>180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22" t="s">
        <v>80</v>
      </c>
      <c r="BK169" s="156">
        <f t="shared" si="29"/>
        <v>0</v>
      </c>
      <c r="BL169" s="22" t="s">
        <v>89</v>
      </c>
      <c r="BM169" s="22" t="s">
        <v>623</v>
      </c>
    </row>
    <row r="170" spans="2:65" s="1" customFormat="1" ht="16.5" customHeight="1">
      <c r="B170" s="123"/>
      <c r="C170" s="149" t="s">
        <v>74</v>
      </c>
      <c r="D170" s="149" t="s">
        <v>181</v>
      </c>
      <c r="E170" s="150" t="s">
        <v>2114</v>
      </c>
      <c r="F170" s="239" t="s">
        <v>2115</v>
      </c>
      <c r="G170" s="239"/>
      <c r="H170" s="239"/>
      <c r="I170" s="239"/>
      <c r="J170" s="151" t="s">
        <v>433</v>
      </c>
      <c r="K170" s="152">
        <v>16</v>
      </c>
      <c r="L170" s="266">
        <v>0</v>
      </c>
      <c r="M170" s="266"/>
      <c r="N170" s="266">
        <f t="shared" si="20"/>
        <v>0</v>
      </c>
      <c r="O170" s="266"/>
      <c r="P170" s="266"/>
      <c r="Q170" s="266"/>
      <c r="R170" s="125"/>
      <c r="T170" s="153" t="s">
        <v>5</v>
      </c>
      <c r="U170" s="44" t="s">
        <v>39</v>
      </c>
      <c r="V170" s="154">
        <v>0</v>
      </c>
      <c r="W170" s="154">
        <f t="shared" si="21"/>
        <v>0</v>
      </c>
      <c r="X170" s="154">
        <v>0</v>
      </c>
      <c r="Y170" s="154">
        <f t="shared" si="22"/>
        <v>0</v>
      </c>
      <c r="Z170" s="154">
        <v>0</v>
      </c>
      <c r="AA170" s="155">
        <f t="shared" si="23"/>
        <v>0</v>
      </c>
      <c r="AR170" s="22" t="s">
        <v>89</v>
      </c>
      <c r="AT170" s="22" t="s">
        <v>181</v>
      </c>
      <c r="AU170" s="22" t="s">
        <v>83</v>
      </c>
      <c r="AY170" s="22" t="s">
        <v>180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22" t="s">
        <v>80</v>
      </c>
      <c r="BK170" s="156">
        <f t="shared" si="29"/>
        <v>0</v>
      </c>
      <c r="BL170" s="22" t="s">
        <v>89</v>
      </c>
      <c r="BM170" s="22" t="s">
        <v>634</v>
      </c>
    </row>
    <row r="171" spans="2:65" s="1" customFormat="1" ht="16.5" customHeight="1">
      <c r="B171" s="123"/>
      <c r="C171" s="149" t="s">
        <v>74</v>
      </c>
      <c r="D171" s="149" t="s">
        <v>181</v>
      </c>
      <c r="E171" s="150" t="s">
        <v>2116</v>
      </c>
      <c r="F171" s="239" t="s">
        <v>2117</v>
      </c>
      <c r="G171" s="239"/>
      <c r="H171" s="239"/>
      <c r="I171" s="239"/>
      <c r="J171" s="151" t="s">
        <v>433</v>
      </c>
      <c r="K171" s="152">
        <v>6</v>
      </c>
      <c r="L171" s="266">
        <v>0</v>
      </c>
      <c r="M171" s="266"/>
      <c r="N171" s="266">
        <f t="shared" si="20"/>
        <v>0</v>
      </c>
      <c r="O171" s="266"/>
      <c r="P171" s="266"/>
      <c r="Q171" s="266"/>
      <c r="R171" s="125"/>
      <c r="T171" s="153" t="s">
        <v>5</v>
      </c>
      <c r="U171" s="44" t="s">
        <v>39</v>
      </c>
      <c r="V171" s="154">
        <v>0</v>
      </c>
      <c r="W171" s="154">
        <f t="shared" si="21"/>
        <v>0</v>
      </c>
      <c r="X171" s="154">
        <v>0</v>
      </c>
      <c r="Y171" s="154">
        <f t="shared" si="22"/>
        <v>0</v>
      </c>
      <c r="Z171" s="154">
        <v>0</v>
      </c>
      <c r="AA171" s="155">
        <f t="shared" si="23"/>
        <v>0</v>
      </c>
      <c r="AR171" s="22" t="s">
        <v>89</v>
      </c>
      <c r="AT171" s="22" t="s">
        <v>181</v>
      </c>
      <c r="AU171" s="22" t="s">
        <v>83</v>
      </c>
      <c r="AY171" s="22" t="s">
        <v>180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22" t="s">
        <v>80</v>
      </c>
      <c r="BK171" s="156">
        <f t="shared" si="29"/>
        <v>0</v>
      </c>
      <c r="BL171" s="22" t="s">
        <v>89</v>
      </c>
      <c r="BM171" s="22" t="s">
        <v>647</v>
      </c>
    </row>
    <row r="172" spans="2:65" s="1" customFormat="1" ht="25.5" customHeight="1">
      <c r="B172" s="123"/>
      <c r="C172" s="149" t="s">
        <v>74</v>
      </c>
      <c r="D172" s="149" t="s">
        <v>181</v>
      </c>
      <c r="E172" s="150" t="s">
        <v>2093</v>
      </c>
      <c r="F172" s="239" t="s">
        <v>2094</v>
      </c>
      <c r="G172" s="239"/>
      <c r="H172" s="239"/>
      <c r="I172" s="239"/>
      <c r="J172" s="151" t="s">
        <v>1900</v>
      </c>
      <c r="K172" s="152">
        <v>1</v>
      </c>
      <c r="L172" s="266">
        <v>0</v>
      </c>
      <c r="M172" s="266"/>
      <c r="N172" s="266">
        <f t="shared" si="20"/>
        <v>0</v>
      </c>
      <c r="O172" s="266"/>
      <c r="P172" s="266"/>
      <c r="Q172" s="266"/>
      <c r="R172" s="125"/>
      <c r="T172" s="153" t="s">
        <v>5</v>
      </c>
      <c r="U172" s="44" t="s">
        <v>39</v>
      </c>
      <c r="V172" s="154">
        <v>0</v>
      </c>
      <c r="W172" s="154">
        <f t="shared" si="21"/>
        <v>0</v>
      </c>
      <c r="X172" s="154">
        <v>0</v>
      </c>
      <c r="Y172" s="154">
        <f t="shared" si="22"/>
        <v>0</v>
      </c>
      <c r="Z172" s="154">
        <v>0</v>
      </c>
      <c r="AA172" s="155">
        <f t="shared" si="23"/>
        <v>0</v>
      </c>
      <c r="AR172" s="22" t="s">
        <v>89</v>
      </c>
      <c r="AT172" s="22" t="s">
        <v>181</v>
      </c>
      <c r="AU172" s="22" t="s">
        <v>83</v>
      </c>
      <c r="AY172" s="22" t="s">
        <v>180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22" t="s">
        <v>80</v>
      </c>
      <c r="BK172" s="156">
        <f t="shared" si="29"/>
        <v>0</v>
      </c>
      <c r="BL172" s="22" t="s">
        <v>89</v>
      </c>
      <c r="BM172" s="22" t="s">
        <v>657</v>
      </c>
    </row>
    <row r="173" spans="2:65" s="1" customFormat="1" ht="25.5" customHeight="1">
      <c r="B173" s="123"/>
      <c r="C173" s="149" t="s">
        <v>74</v>
      </c>
      <c r="D173" s="149" t="s">
        <v>181</v>
      </c>
      <c r="E173" s="150" t="s">
        <v>2064</v>
      </c>
      <c r="F173" s="239" t="s">
        <v>2065</v>
      </c>
      <c r="G173" s="239"/>
      <c r="H173" s="239"/>
      <c r="I173" s="239"/>
      <c r="J173" s="151" t="s">
        <v>433</v>
      </c>
      <c r="K173" s="152">
        <v>2</v>
      </c>
      <c r="L173" s="266">
        <v>0</v>
      </c>
      <c r="M173" s="266"/>
      <c r="N173" s="266">
        <f t="shared" si="20"/>
        <v>0</v>
      </c>
      <c r="O173" s="266"/>
      <c r="P173" s="266"/>
      <c r="Q173" s="266"/>
      <c r="R173" s="125"/>
      <c r="T173" s="153" t="s">
        <v>5</v>
      </c>
      <c r="U173" s="44" t="s">
        <v>39</v>
      </c>
      <c r="V173" s="154">
        <v>0</v>
      </c>
      <c r="W173" s="154">
        <f t="shared" si="21"/>
        <v>0</v>
      </c>
      <c r="X173" s="154">
        <v>0</v>
      </c>
      <c r="Y173" s="154">
        <f t="shared" si="22"/>
        <v>0</v>
      </c>
      <c r="Z173" s="154">
        <v>0</v>
      </c>
      <c r="AA173" s="155">
        <f t="shared" si="23"/>
        <v>0</v>
      </c>
      <c r="AR173" s="22" t="s">
        <v>89</v>
      </c>
      <c r="AT173" s="22" t="s">
        <v>181</v>
      </c>
      <c r="AU173" s="22" t="s">
        <v>83</v>
      </c>
      <c r="AY173" s="22" t="s">
        <v>180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22" t="s">
        <v>80</v>
      </c>
      <c r="BK173" s="156">
        <f t="shared" si="29"/>
        <v>0</v>
      </c>
      <c r="BL173" s="22" t="s">
        <v>89</v>
      </c>
      <c r="BM173" s="22" t="s">
        <v>679</v>
      </c>
    </row>
    <row r="174" spans="2:65" s="1" customFormat="1" ht="38.25" customHeight="1">
      <c r="B174" s="123"/>
      <c r="C174" s="149" t="s">
        <v>74</v>
      </c>
      <c r="D174" s="149" t="s">
        <v>181</v>
      </c>
      <c r="E174" s="150" t="s">
        <v>2118</v>
      </c>
      <c r="F174" s="239" t="s">
        <v>2119</v>
      </c>
      <c r="G174" s="239"/>
      <c r="H174" s="239"/>
      <c r="I174" s="239"/>
      <c r="J174" s="151" t="s">
        <v>433</v>
      </c>
      <c r="K174" s="152">
        <v>2</v>
      </c>
      <c r="L174" s="266">
        <v>0</v>
      </c>
      <c r="M174" s="266"/>
      <c r="N174" s="266">
        <f t="shared" si="20"/>
        <v>0</v>
      </c>
      <c r="O174" s="266"/>
      <c r="P174" s="266"/>
      <c r="Q174" s="266"/>
      <c r="R174" s="125"/>
      <c r="T174" s="153" t="s">
        <v>5</v>
      </c>
      <c r="U174" s="44" t="s">
        <v>39</v>
      </c>
      <c r="V174" s="154">
        <v>0</v>
      </c>
      <c r="W174" s="154">
        <f t="shared" si="21"/>
        <v>0</v>
      </c>
      <c r="X174" s="154">
        <v>0</v>
      </c>
      <c r="Y174" s="154">
        <f t="shared" si="22"/>
        <v>0</v>
      </c>
      <c r="Z174" s="154">
        <v>0</v>
      </c>
      <c r="AA174" s="155">
        <f t="shared" si="23"/>
        <v>0</v>
      </c>
      <c r="AR174" s="22" t="s">
        <v>89</v>
      </c>
      <c r="AT174" s="22" t="s">
        <v>181</v>
      </c>
      <c r="AU174" s="22" t="s">
        <v>83</v>
      </c>
      <c r="AY174" s="22" t="s">
        <v>180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22" t="s">
        <v>80</v>
      </c>
      <c r="BK174" s="156">
        <f t="shared" si="29"/>
        <v>0</v>
      </c>
      <c r="BL174" s="22" t="s">
        <v>89</v>
      </c>
      <c r="BM174" s="22" t="s">
        <v>691</v>
      </c>
    </row>
    <row r="175" spans="2:65" s="1" customFormat="1" ht="25.5" customHeight="1">
      <c r="B175" s="123"/>
      <c r="C175" s="149" t="s">
        <v>74</v>
      </c>
      <c r="D175" s="149" t="s">
        <v>181</v>
      </c>
      <c r="E175" s="150" t="s">
        <v>2068</v>
      </c>
      <c r="F175" s="239" t="s">
        <v>2069</v>
      </c>
      <c r="G175" s="239"/>
      <c r="H175" s="239"/>
      <c r="I175" s="239"/>
      <c r="J175" s="151" t="s">
        <v>433</v>
      </c>
      <c r="K175" s="152">
        <v>2</v>
      </c>
      <c r="L175" s="266">
        <v>0</v>
      </c>
      <c r="M175" s="266"/>
      <c r="N175" s="266">
        <f t="shared" si="20"/>
        <v>0</v>
      </c>
      <c r="O175" s="266"/>
      <c r="P175" s="266"/>
      <c r="Q175" s="266"/>
      <c r="R175" s="125"/>
      <c r="T175" s="153" t="s">
        <v>5</v>
      </c>
      <c r="U175" s="44" t="s">
        <v>39</v>
      </c>
      <c r="V175" s="154">
        <v>0</v>
      </c>
      <c r="W175" s="154">
        <f t="shared" si="21"/>
        <v>0</v>
      </c>
      <c r="X175" s="154">
        <v>0</v>
      </c>
      <c r="Y175" s="154">
        <f t="shared" si="22"/>
        <v>0</v>
      </c>
      <c r="Z175" s="154">
        <v>0</v>
      </c>
      <c r="AA175" s="155">
        <f t="shared" si="23"/>
        <v>0</v>
      </c>
      <c r="AR175" s="22" t="s">
        <v>89</v>
      </c>
      <c r="AT175" s="22" t="s">
        <v>181</v>
      </c>
      <c r="AU175" s="22" t="s">
        <v>83</v>
      </c>
      <c r="AY175" s="22" t="s">
        <v>180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22" t="s">
        <v>80</v>
      </c>
      <c r="BK175" s="156">
        <f t="shared" si="29"/>
        <v>0</v>
      </c>
      <c r="BL175" s="22" t="s">
        <v>89</v>
      </c>
      <c r="BM175" s="22" t="s">
        <v>700</v>
      </c>
    </row>
    <row r="176" spans="2:65" s="1" customFormat="1" ht="25.5" customHeight="1">
      <c r="B176" s="123"/>
      <c r="C176" s="149" t="s">
        <v>74</v>
      </c>
      <c r="D176" s="149" t="s">
        <v>181</v>
      </c>
      <c r="E176" s="150" t="s">
        <v>2060</v>
      </c>
      <c r="F176" s="239" t="s">
        <v>2061</v>
      </c>
      <c r="G176" s="239"/>
      <c r="H176" s="239"/>
      <c r="I176" s="239"/>
      <c r="J176" s="151" t="s">
        <v>583</v>
      </c>
      <c r="K176" s="152">
        <v>60</v>
      </c>
      <c r="L176" s="266">
        <v>0</v>
      </c>
      <c r="M176" s="266"/>
      <c r="N176" s="266">
        <f t="shared" si="20"/>
        <v>0</v>
      </c>
      <c r="O176" s="266"/>
      <c r="P176" s="266"/>
      <c r="Q176" s="266"/>
      <c r="R176" s="125"/>
      <c r="T176" s="153" t="s">
        <v>5</v>
      </c>
      <c r="U176" s="44" t="s">
        <v>39</v>
      </c>
      <c r="V176" s="154">
        <v>0</v>
      </c>
      <c r="W176" s="154">
        <f t="shared" si="21"/>
        <v>0</v>
      </c>
      <c r="X176" s="154">
        <v>0</v>
      </c>
      <c r="Y176" s="154">
        <f t="shared" si="22"/>
        <v>0</v>
      </c>
      <c r="Z176" s="154">
        <v>0</v>
      </c>
      <c r="AA176" s="155">
        <f t="shared" si="23"/>
        <v>0</v>
      </c>
      <c r="AR176" s="22" t="s">
        <v>89</v>
      </c>
      <c r="AT176" s="22" t="s">
        <v>181</v>
      </c>
      <c r="AU176" s="22" t="s">
        <v>83</v>
      </c>
      <c r="AY176" s="22" t="s">
        <v>180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22" t="s">
        <v>80</v>
      </c>
      <c r="BK176" s="156">
        <f t="shared" si="29"/>
        <v>0</v>
      </c>
      <c r="BL176" s="22" t="s">
        <v>89</v>
      </c>
      <c r="BM176" s="22" t="s">
        <v>710</v>
      </c>
    </row>
    <row r="177" spans="2:65" s="1" customFormat="1" ht="25.5" customHeight="1">
      <c r="B177" s="123"/>
      <c r="C177" s="149" t="s">
        <v>74</v>
      </c>
      <c r="D177" s="149" t="s">
        <v>181</v>
      </c>
      <c r="E177" s="150" t="s">
        <v>2120</v>
      </c>
      <c r="F177" s="239" t="s">
        <v>2075</v>
      </c>
      <c r="G177" s="239"/>
      <c r="H177" s="239"/>
      <c r="I177" s="239"/>
      <c r="J177" s="151" t="s">
        <v>583</v>
      </c>
      <c r="K177" s="152">
        <v>2</v>
      </c>
      <c r="L177" s="266">
        <v>0</v>
      </c>
      <c r="M177" s="266"/>
      <c r="N177" s="266">
        <f t="shared" si="20"/>
        <v>0</v>
      </c>
      <c r="O177" s="266"/>
      <c r="P177" s="266"/>
      <c r="Q177" s="266"/>
      <c r="R177" s="125"/>
      <c r="T177" s="153" t="s">
        <v>5</v>
      </c>
      <c r="U177" s="44" t="s">
        <v>39</v>
      </c>
      <c r="V177" s="154">
        <v>0</v>
      </c>
      <c r="W177" s="154">
        <f t="shared" si="21"/>
        <v>0</v>
      </c>
      <c r="X177" s="154">
        <v>0</v>
      </c>
      <c r="Y177" s="154">
        <f t="shared" si="22"/>
        <v>0</v>
      </c>
      <c r="Z177" s="154">
        <v>0</v>
      </c>
      <c r="AA177" s="155">
        <f t="shared" si="23"/>
        <v>0</v>
      </c>
      <c r="AR177" s="22" t="s">
        <v>89</v>
      </c>
      <c r="AT177" s="22" t="s">
        <v>181</v>
      </c>
      <c r="AU177" s="22" t="s">
        <v>83</v>
      </c>
      <c r="AY177" s="22" t="s">
        <v>180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22" t="s">
        <v>80</v>
      </c>
      <c r="BK177" s="156">
        <f t="shared" si="29"/>
        <v>0</v>
      </c>
      <c r="BL177" s="22" t="s">
        <v>89</v>
      </c>
      <c r="BM177" s="22" t="s">
        <v>720</v>
      </c>
    </row>
    <row r="178" spans="2:65" s="1" customFormat="1" ht="25.5" customHeight="1">
      <c r="B178" s="123"/>
      <c r="C178" s="149" t="s">
        <v>74</v>
      </c>
      <c r="D178" s="149" t="s">
        <v>181</v>
      </c>
      <c r="E178" s="150" t="s">
        <v>2090</v>
      </c>
      <c r="F178" s="239" t="s">
        <v>2077</v>
      </c>
      <c r="G178" s="239"/>
      <c r="H178" s="239"/>
      <c r="I178" s="239"/>
      <c r="J178" s="151" t="s">
        <v>583</v>
      </c>
      <c r="K178" s="152">
        <v>3</v>
      </c>
      <c r="L178" s="266">
        <v>0</v>
      </c>
      <c r="M178" s="266"/>
      <c r="N178" s="266">
        <f t="shared" si="20"/>
        <v>0</v>
      </c>
      <c r="O178" s="266"/>
      <c r="P178" s="266"/>
      <c r="Q178" s="266"/>
      <c r="R178" s="125"/>
      <c r="T178" s="153" t="s">
        <v>5</v>
      </c>
      <c r="U178" s="44" t="s">
        <v>39</v>
      </c>
      <c r="V178" s="154">
        <v>0</v>
      </c>
      <c r="W178" s="154">
        <f t="shared" si="21"/>
        <v>0</v>
      </c>
      <c r="X178" s="154">
        <v>0</v>
      </c>
      <c r="Y178" s="154">
        <f t="shared" si="22"/>
        <v>0</v>
      </c>
      <c r="Z178" s="154">
        <v>0</v>
      </c>
      <c r="AA178" s="155">
        <f t="shared" si="23"/>
        <v>0</v>
      </c>
      <c r="AR178" s="22" t="s">
        <v>89</v>
      </c>
      <c r="AT178" s="22" t="s">
        <v>181</v>
      </c>
      <c r="AU178" s="22" t="s">
        <v>83</v>
      </c>
      <c r="AY178" s="22" t="s">
        <v>180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22" t="s">
        <v>80</v>
      </c>
      <c r="BK178" s="156">
        <f t="shared" si="29"/>
        <v>0</v>
      </c>
      <c r="BL178" s="22" t="s">
        <v>89</v>
      </c>
      <c r="BM178" s="22" t="s">
        <v>729</v>
      </c>
    </row>
    <row r="179" spans="2:65" s="1" customFormat="1" ht="25.5" customHeight="1">
      <c r="B179" s="123"/>
      <c r="C179" s="149" t="s">
        <v>74</v>
      </c>
      <c r="D179" s="149" t="s">
        <v>181</v>
      </c>
      <c r="E179" s="150" t="s">
        <v>2070</v>
      </c>
      <c r="F179" s="239" t="s">
        <v>2071</v>
      </c>
      <c r="G179" s="239"/>
      <c r="H179" s="239"/>
      <c r="I179" s="239"/>
      <c r="J179" s="151" t="s">
        <v>583</v>
      </c>
      <c r="K179" s="152">
        <v>3</v>
      </c>
      <c r="L179" s="266">
        <v>0</v>
      </c>
      <c r="M179" s="266"/>
      <c r="N179" s="266">
        <f t="shared" si="20"/>
        <v>0</v>
      </c>
      <c r="O179" s="266"/>
      <c r="P179" s="266"/>
      <c r="Q179" s="266"/>
      <c r="R179" s="125"/>
      <c r="T179" s="153" t="s">
        <v>5</v>
      </c>
      <c r="U179" s="44" t="s">
        <v>39</v>
      </c>
      <c r="V179" s="154">
        <v>0</v>
      </c>
      <c r="W179" s="154">
        <f t="shared" si="21"/>
        <v>0</v>
      </c>
      <c r="X179" s="154">
        <v>0</v>
      </c>
      <c r="Y179" s="154">
        <f t="shared" si="22"/>
        <v>0</v>
      </c>
      <c r="Z179" s="154">
        <v>0</v>
      </c>
      <c r="AA179" s="155">
        <f t="shared" si="23"/>
        <v>0</v>
      </c>
      <c r="AR179" s="22" t="s">
        <v>89</v>
      </c>
      <c r="AT179" s="22" t="s">
        <v>181</v>
      </c>
      <c r="AU179" s="22" t="s">
        <v>83</v>
      </c>
      <c r="AY179" s="22" t="s">
        <v>180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22" t="s">
        <v>80</v>
      </c>
      <c r="BK179" s="156">
        <f t="shared" si="29"/>
        <v>0</v>
      </c>
      <c r="BL179" s="22" t="s">
        <v>89</v>
      </c>
      <c r="BM179" s="22" t="s">
        <v>739</v>
      </c>
    </row>
    <row r="180" spans="2:65" s="1" customFormat="1" ht="16.5" customHeight="1">
      <c r="B180" s="123"/>
      <c r="C180" s="149" t="s">
        <v>74</v>
      </c>
      <c r="D180" s="149" t="s">
        <v>181</v>
      </c>
      <c r="E180" s="150" t="s">
        <v>2091</v>
      </c>
      <c r="F180" s="239" t="s">
        <v>2092</v>
      </c>
      <c r="G180" s="239"/>
      <c r="H180" s="239"/>
      <c r="I180" s="239"/>
      <c r="J180" s="151" t="s">
        <v>583</v>
      </c>
      <c r="K180" s="152">
        <v>2</v>
      </c>
      <c r="L180" s="266">
        <v>0</v>
      </c>
      <c r="M180" s="266"/>
      <c r="N180" s="266">
        <f t="shared" si="20"/>
        <v>0</v>
      </c>
      <c r="O180" s="266"/>
      <c r="P180" s="266"/>
      <c r="Q180" s="266"/>
      <c r="R180" s="125"/>
      <c r="T180" s="153" t="s">
        <v>5</v>
      </c>
      <c r="U180" s="44" t="s">
        <v>39</v>
      </c>
      <c r="V180" s="154">
        <v>0</v>
      </c>
      <c r="W180" s="154">
        <f t="shared" si="21"/>
        <v>0</v>
      </c>
      <c r="X180" s="154">
        <v>0</v>
      </c>
      <c r="Y180" s="154">
        <f t="shared" si="22"/>
        <v>0</v>
      </c>
      <c r="Z180" s="154">
        <v>0</v>
      </c>
      <c r="AA180" s="155">
        <f t="shared" si="23"/>
        <v>0</v>
      </c>
      <c r="AR180" s="22" t="s">
        <v>89</v>
      </c>
      <c r="AT180" s="22" t="s">
        <v>181</v>
      </c>
      <c r="AU180" s="22" t="s">
        <v>83</v>
      </c>
      <c r="AY180" s="22" t="s">
        <v>180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22" t="s">
        <v>80</v>
      </c>
      <c r="BK180" s="156">
        <f t="shared" si="29"/>
        <v>0</v>
      </c>
      <c r="BL180" s="22" t="s">
        <v>89</v>
      </c>
      <c r="BM180" s="22" t="s">
        <v>761</v>
      </c>
    </row>
    <row r="181" spans="2:65" s="1" customFormat="1" ht="25.5" customHeight="1">
      <c r="B181" s="123"/>
      <c r="C181" s="149" t="s">
        <v>74</v>
      </c>
      <c r="D181" s="149" t="s">
        <v>181</v>
      </c>
      <c r="E181" s="150" t="s">
        <v>2121</v>
      </c>
      <c r="F181" s="239" t="s">
        <v>2122</v>
      </c>
      <c r="G181" s="239"/>
      <c r="H181" s="239"/>
      <c r="I181" s="239"/>
      <c r="J181" s="151" t="s">
        <v>433</v>
      </c>
      <c r="K181" s="152">
        <v>2</v>
      </c>
      <c r="L181" s="266">
        <v>0</v>
      </c>
      <c r="M181" s="266"/>
      <c r="N181" s="266">
        <f t="shared" si="20"/>
        <v>0</v>
      </c>
      <c r="O181" s="266"/>
      <c r="P181" s="266"/>
      <c r="Q181" s="266"/>
      <c r="R181" s="125"/>
      <c r="T181" s="153" t="s">
        <v>5</v>
      </c>
      <c r="U181" s="44" t="s">
        <v>39</v>
      </c>
      <c r="V181" s="154">
        <v>0</v>
      </c>
      <c r="W181" s="154">
        <f t="shared" si="21"/>
        <v>0</v>
      </c>
      <c r="X181" s="154">
        <v>0</v>
      </c>
      <c r="Y181" s="154">
        <f t="shared" si="22"/>
        <v>0</v>
      </c>
      <c r="Z181" s="154">
        <v>0</v>
      </c>
      <c r="AA181" s="155">
        <f t="shared" si="23"/>
        <v>0</v>
      </c>
      <c r="AR181" s="22" t="s">
        <v>89</v>
      </c>
      <c r="AT181" s="22" t="s">
        <v>181</v>
      </c>
      <c r="AU181" s="22" t="s">
        <v>83</v>
      </c>
      <c r="AY181" s="22" t="s">
        <v>180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22" t="s">
        <v>80</v>
      </c>
      <c r="BK181" s="156">
        <f t="shared" si="29"/>
        <v>0</v>
      </c>
      <c r="BL181" s="22" t="s">
        <v>89</v>
      </c>
      <c r="BM181" s="22" t="s">
        <v>770</v>
      </c>
    </row>
    <row r="182" spans="2:65" s="1" customFormat="1" ht="25.5" customHeight="1">
      <c r="B182" s="123"/>
      <c r="C182" s="149" t="s">
        <v>74</v>
      </c>
      <c r="D182" s="149" t="s">
        <v>181</v>
      </c>
      <c r="E182" s="150" t="s">
        <v>2123</v>
      </c>
      <c r="F182" s="239" t="s">
        <v>2124</v>
      </c>
      <c r="G182" s="239"/>
      <c r="H182" s="239"/>
      <c r="I182" s="239"/>
      <c r="J182" s="151" t="s">
        <v>433</v>
      </c>
      <c r="K182" s="152">
        <v>6</v>
      </c>
      <c r="L182" s="266">
        <v>0</v>
      </c>
      <c r="M182" s="266"/>
      <c r="N182" s="266">
        <f t="shared" si="20"/>
        <v>0</v>
      </c>
      <c r="O182" s="266"/>
      <c r="P182" s="266"/>
      <c r="Q182" s="266"/>
      <c r="R182" s="125"/>
      <c r="T182" s="153" t="s">
        <v>5</v>
      </c>
      <c r="U182" s="44" t="s">
        <v>39</v>
      </c>
      <c r="V182" s="154">
        <v>0</v>
      </c>
      <c r="W182" s="154">
        <f t="shared" si="21"/>
        <v>0</v>
      </c>
      <c r="X182" s="154">
        <v>0</v>
      </c>
      <c r="Y182" s="154">
        <f t="shared" si="22"/>
        <v>0</v>
      </c>
      <c r="Z182" s="154">
        <v>0</v>
      </c>
      <c r="AA182" s="155">
        <f t="shared" si="23"/>
        <v>0</v>
      </c>
      <c r="AR182" s="22" t="s">
        <v>89</v>
      </c>
      <c r="AT182" s="22" t="s">
        <v>181</v>
      </c>
      <c r="AU182" s="22" t="s">
        <v>83</v>
      </c>
      <c r="AY182" s="22" t="s">
        <v>180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22" t="s">
        <v>80</v>
      </c>
      <c r="BK182" s="156">
        <f t="shared" si="29"/>
        <v>0</v>
      </c>
      <c r="BL182" s="22" t="s">
        <v>89</v>
      </c>
      <c r="BM182" s="22" t="s">
        <v>779</v>
      </c>
    </row>
    <row r="183" spans="2:65" s="1" customFormat="1" ht="25.5" customHeight="1">
      <c r="B183" s="123"/>
      <c r="C183" s="149" t="s">
        <v>74</v>
      </c>
      <c r="D183" s="149" t="s">
        <v>181</v>
      </c>
      <c r="E183" s="150" t="s">
        <v>2125</v>
      </c>
      <c r="F183" s="239" t="s">
        <v>2126</v>
      </c>
      <c r="G183" s="239"/>
      <c r="H183" s="239"/>
      <c r="I183" s="239"/>
      <c r="J183" s="151" t="s">
        <v>433</v>
      </c>
      <c r="K183" s="152">
        <v>6</v>
      </c>
      <c r="L183" s="266">
        <v>0</v>
      </c>
      <c r="M183" s="266"/>
      <c r="N183" s="266">
        <f t="shared" si="20"/>
        <v>0</v>
      </c>
      <c r="O183" s="266"/>
      <c r="P183" s="266"/>
      <c r="Q183" s="266"/>
      <c r="R183" s="125"/>
      <c r="T183" s="153" t="s">
        <v>5</v>
      </c>
      <c r="U183" s="44" t="s">
        <v>39</v>
      </c>
      <c r="V183" s="154">
        <v>0</v>
      </c>
      <c r="W183" s="154">
        <f t="shared" si="21"/>
        <v>0</v>
      </c>
      <c r="X183" s="154">
        <v>0</v>
      </c>
      <c r="Y183" s="154">
        <f t="shared" si="22"/>
        <v>0</v>
      </c>
      <c r="Z183" s="154">
        <v>0</v>
      </c>
      <c r="AA183" s="155">
        <f t="shared" si="23"/>
        <v>0</v>
      </c>
      <c r="AR183" s="22" t="s">
        <v>89</v>
      </c>
      <c r="AT183" s="22" t="s">
        <v>181</v>
      </c>
      <c r="AU183" s="22" t="s">
        <v>83</v>
      </c>
      <c r="AY183" s="22" t="s">
        <v>180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22" t="s">
        <v>80</v>
      </c>
      <c r="BK183" s="156">
        <f t="shared" si="29"/>
        <v>0</v>
      </c>
      <c r="BL183" s="22" t="s">
        <v>89</v>
      </c>
      <c r="BM183" s="22" t="s">
        <v>791</v>
      </c>
    </row>
    <row r="184" spans="2:65" s="1" customFormat="1" ht="16.5" customHeight="1">
      <c r="B184" s="123"/>
      <c r="C184" s="149" t="s">
        <v>74</v>
      </c>
      <c r="D184" s="149" t="s">
        <v>181</v>
      </c>
      <c r="E184" s="150" t="s">
        <v>2127</v>
      </c>
      <c r="F184" s="239" t="s">
        <v>2128</v>
      </c>
      <c r="G184" s="239"/>
      <c r="H184" s="239"/>
      <c r="I184" s="239"/>
      <c r="J184" s="151" t="s">
        <v>433</v>
      </c>
      <c r="K184" s="152">
        <v>6</v>
      </c>
      <c r="L184" s="266">
        <v>0</v>
      </c>
      <c r="M184" s="266"/>
      <c r="N184" s="266">
        <f t="shared" si="20"/>
        <v>0</v>
      </c>
      <c r="O184" s="266"/>
      <c r="P184" s="266"/>
      <c r="Q184" s="266"/>
      <c r="R184" s="125"/>
      <c r="T184" s="153" t="s">
        <v>5</v>
      </c>
      <c r="U184" s="44" t="s">
        <v>39</v>
      </c>
      <c r="V184" s="154">
        <v>0</v>
      </c>
      <c r="W184" s="154">
        <f t="shared" si="21"/>
        <v>0</v>
      </c>
      <c r="X184" s="154">
        <v>0</v>
      </c>
      <c r="Y184" s="154">
        <f t="shared" si="22"/>
        <v>0</v>
      </c>
      <c r="Z184" s="154">
        <v>0</v>
      </c>
      <c r="AA184" s="155">
        <f t="shared" si="23"/>
        <v>0</v>
      </c>
      <c r="AR184" s="22" t="s">
        <v>89</v>
      </c>
      <c r="AT184" s="22" t="s">
        <v>181</v>
      </c>
      <c r="AU184" s="22" t="s">
        <v>83</v>
      </c>
      <c r="AY184" s="22" t="s">
        <v>180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22" t="s">
        <v>80</v>
      </c>
      <c r="BK184" s="156">
        <f t="shared" si="29"/>
        <v>0</v>
      </c>
      <c r="BL184" s="22" t="s">
        <v>89</v>
      </c>
      <c r="BM184" s="22" t="s">
        <v>809</v>
      </c>
    </row>
    <row r="185" spans="2:65" s="1" customFormat="1" ht="25.5" customHeight="1">
      <c r="B185" s="123"/>
      <c r="C185" s="149" t="s">
        <v>74</v>
      </c>
      <c r="D185" s="149" t="s">
        <v>181</v>
      </c>
      <c r="E185" s="150" t="s">
        <v>2129</v>
      </c>
      <c r="F185" s="239" t="s">
        <v>2130</v>
      </c>
      <c r="G185" s="239"/>
      <c r="H185" s="239"/>
      <c r="I185" s="239"/>
      <c r="J185" s="151" t="s">
        <v>433</v>
      </c>
      <c r="K185" s="152">
        <v>2</v>
      </c>
      <c r="L185" s="266">
        <v>0</v>
      </c>
      <c r="M185" s="266"/>
      <c r="N185" s="266">
        <f t="shared" si="20"/>
        <v>0</v>
      </c>
      <c r="O185" s="266"/>
      <c r="P185" s="266"/>
      <c r="Q185" s="266"/>
      <c r="R185" s="125"/>
      <c r="T185" s="153" t="s">
        <v>5</v>
      </c>
      <c r="U185" s="44" t="s">
        <v>39</v>
      </c>
      <c r="V185" s="154">
        <v>0</v>
      </c>
      <c r="W185" s="154">
        <f t="shared" si="21"/>
        <v>0</v>
      </c>
      <c r="X185" s="154">
        <v>0</v>
      </c>
      <c r="Y185" s="154">
        <f t="shared" si="22"/>
        <v>0</v>
      </c>
      <c r="Z185" s="154">
        <v>0</v>
      </c>
      <c r="AA185" s="155">
        <f t="shared" si="23"/>
        <v>0</v>
      </c>
      <c r="AR185" s="22" t="s">
        <v>89</v>
      </c>
      <c r="AT185" s="22" t="s">
        <v>181</v>
      </c>
      <c r="AU185" s="22" t="s">
        <v>83</v>
      </c>
      <c r="AY185" s="22" t="s">
        <v>180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22" t="s">
        <v>80</v>
      </c>
      <c r="BK185" s="156">
        <f t="shared" si="29"/>
        <v>0</v>
      </c>
      <c r="BL185" s="22" t="s">
        <v>89</v>
      </c>
      <c r="BM185" s="22" t="s">
        <v>818</v>
      </c>
    </row>
    <row r="186" spans="2:65" s="1" customFormat="1" ht="25.5" customHeight="1">
      <c r="B186" s="123"/>
      <c r="C186" s="149" t="s">
        <v>74</v>
      </c>
      <c r="D186" s="149" t="s">
        <v>181</v>
      </c>
      <c r="E186" s="150" t="s">
        <v>2131</v>
      </c>
      <c r="F186" s="239" t="s">
        <v>2132</v>
      </c>
      <c r="G186" s="239"/>
      <c r="H186" s="239"/>
      <c r="I186" s="239"/>
      <c r="J186" s="151" t="s">
        <v>433</v>
      </c>
      <c r="K186" s="152">
        <v>2</v>
      </c>
      <c r="L186" s="266">
        <v>0</v>
      </c>
      <c r="M186" s="266"/>
      <c r="N186" s="266">
        <f t="shared" si="20"/>
        <v>0</v>
      </c>
      <c r="O186" s="266"/>
      <c r="P186" s="266"/>
      <c r="Q186" s="266"/>
      <c r="R186" s="125"/>
      <c r="T186" s="153" t="s">
        <v>5</v>
      </c>
      <c r="U186" s="44" t="s">
        <v>39</v>
      </c>
      <c r="V186" s="154">
        <v>0</v>
      </c>
      <c r="W186" s="154">
        <f t="shared" si="21"/>
        <v>0</v>
      </c>
      <c r="X186" s="154">
        <v>0</v>
      </c>
      <c r="Y186" s="154">
        <f t="shared" si="22"/>
        <v>0</v>
      </c>
      <c r="Z186" s="154">
        <v>0</v>
      </c>
      <c r="AA186" s="155">
        <f t="shared" si="23"/>
        <v>0</v>
      </c>
      <c r="AR186" s="22" t="s">
        <v>89</v>
      </c>
      <c r="AT186" s="22" t="s">
        <v>181</v>
      </c>
      <c r="AU186" s="22" t="s">
        <v>83</v>
      </c>
      <c r="AY186" s="22" t="s">
        <v>180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22" t="s">
        <v>80</v>
      </c>
      <c r="BK186" s="156">
        <f t="shared" si="29"/>
        <v>0</v>
      </c>
      <c r="BL186" s="22" t="s">
        <v>89</v>
      </c>
      <c r="BM186" s="22" t="s">
        <v>826</v>
      </c>
    </row>
    <row r="187" spans="2:65" s="1" customFormat="1" ht="25.5" customHeight="1">
      <c r="B187" s="123"/>
      <c r="C187" s="149" t="s">
        <v>74</v>
      </c>
      <c r="D187" s="149" t="s">
        <v>181</v>
      </c>
      <c r="E187" s="150" t="s">
        <v>2133</v>
      </c>
      <c r="F187" s="239" t="s">
        <v>2134</v>
      </c>
      <c r="G187" s="239"/>
      <c r="H187" s="239"/>
      <c r="I187" s="239"/>
      <c r="J187" s="151" t="s">
        <v>433</v>
      </c>
      <c r="K187" s="152">
        <v>2</v>
      </c>
      <c r="L187" s="266">
        <v>0</v>
      </c>
      <c r="M187" s="266"/>
      <c r="N187" s="266">
        <f t="shared" si="20"/>
        <v>0</v>
      </c>
      <c r="O187" s="266"/>
      <c r="P187" s="266"/>
      <c r="Q187" s="266"/>
      <c r="R187" s="125"/>
      <c r="T187" s="153" t="s">
        <v>5</v>
      </c>
      <c r="U187" s="44" t="s">
        <v>39</v>
      </c>
      <c r="V187" s="154">
        <v>0</v>
      </c>
      <c r="W187" s="154">
        <f t="shared" si="21"/>
        <v>0</v>
      </c>
      <c r="X187" s="154">
        <v>0</v>
      </c>
      <c r="Y187" s="154">
        <f t="shared" si="22"/>
        <v>0</v>
      </c>
      <c r="Z187" s="154">
        <v>0</v>
      </c>
      <c r="AA187" s="155">
        <f t="shared" si="23"/>
        <v>0</v>
      </c>
      <c r="AR187" s="22" t="s">
        <v>89</v>
      </c>
      <c r="AT187" s="22" t="s">
        <v>181</v>
      </c>
      <c r="AU187" s="22" t="s">
        <v>83</v>
      </c>
      <c r="AY187" s="22" t="s">
        <v>180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22" t="s">
        <v>80</v>
      </c>
      <c r="BK187" s="156">
        <f t="shared" si="29"/>
        <v>0</v>
      </c>
      <c r="BL187" s="22" t="s">
        <v>89</v>
      </c>
      <c r="BM187" s="22" t="s">
        <v>836</v>
      </c>
    </row>
    <row r="188" spans="2:65" s="1" customFormat="1" ht="25.5" customHeight="1">
      <c r="B188" s="123"/>
      <c r="C188" s="149" t="s">
        <v>74</v>
      </c>
      <c r="D188" s="149" t="s">
        <v>181</v>
      </c>
      <c r="E188" s="150" t="s">
        <v>2135</v>
      </c>
      <c r="F188" s="239" t="s">
        <v>2136</v>
      </c>
      <c r="G188" s="239"/>
      <c r="H188" s="239"/>
      <c r="I188" s="239"/>
      <c r="J188" s="151" t="s">
        <v>433</v>
      </c>
      <c r="K188" s="152">
        <v>6</v>
      </c>
      <c r="L188" s="266">
        <v>0</v>
      </c>
      <c r="M188" s="266"/>
      <c r="N188" s="266">
        <f t="shared" si="20"/>
        <v>0</v>
      </c>
      <c r="O188" s="266"/>
      <c r="P188" s="266"/>
      <c r="Q188" s="266"/>
      <c r="R188" s="125"/>
      <c r="T188" s="153" t="s">
        <v>5</v>
      </c>
      <c r="U188" s="44" t="s">
        <v>39</v>
      </c>
      <c r="V188" s="154">
        <v>0</v>
      </c>
      <c r="W188" s="154">
        <f t="shared" si="21"/>
        <v>0</v>
      </c>
      <c r="X188" s="154">
        <v>0</v>
      </c>
      <c r="Y188" s="154">
        <f t="shared" si="22"/>
        <v>0</v>
      </c>
      <c r="Z188" s="154">
        <v>0</v>
      </c>
      <c r="AA188" s="155">
        <f t="shared" si="23"/>
        <v>0</v>
      </c>
      <c r="AR188" s="22" t="s">
        <v>89</v>
      </c>
      <c r="AT188" s="22" t="s">
        <v>181</v>
      </c>
      <c r="AU188" s="22" t="s">
        <v>83</v>
      </c>
      <c r="AY188" s="22" t="s">
        <v>180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22" t="s">
        <v>80</v>
      </c>
      <c r="BK188" s="156">
        <f t="shared" si="29"/>
        <v>0</v>
      </c>
      <c r="BL188" s="22" t="s">
        <v>89</v>
      </c>
      <c r="BM188" s="22" t="s">
        <v>844</v>
      </c>
    </row>
    <row r="189" spans="2:65" s="1" customFormat="1" ht="25.5" customHeight="1">
      <c r="B189" s="123"/>
      <c r="C189" s="149" t="s">
        <v>74</v>
      </c>
      <c r="D189" s="149" t="s">
        <v>181</v>
      </c>
      <c r="E189" s="150" t="s">
        <v>2137</v>
      </c>
      <c r="F189" s="239" t="s">
        <v>2138</v>
      </c>
      <c r="G189" s="239"/>
      <c r="H189" s="239"/>
      <c r="I189" s="239"/>
      <c r="J189" s="151" t="s">
        <v>433</v>
      </c>
      <c r="K189" s="152">
        <v>12</v>
      </c>
      <c r="L189" s="266">
        <v>0</v>
      </c>
      <c r="M189" s="266"/>
      <c r="N189" s="266">
        <f t="shared" si="20"/>
        <v>0</v>
      </c>
      <c r="O189" s="266"/>
      <c r="P189" s="266"/>
      <c r="Q189" s="266"/>
      <c r="R189" s="125"/>
      <c r="T189" s="153" t="s">
        <v>5</v>
      </c>
      <c r="U189" s="44" t="s">
        <v>39</v>
      </c>
      <c r="V189" s="154">
        <v>0</v>
      </c>
      <c r="W189" s="154">
        <f t="shared" si="21"/>
        <v>0</v>
      </c>
      <c r="X189" s="154">
        <v>0</v>
      </c>
      <c r="Y189" s="154">
        <f t="shared" si="22"/>
        <v>0</v>
      </c>
      <c r="Z189" s="154">
        <v>0</v>
      </c>
      <c r="AA189" s="155">
        <f t="shared" si="23"/>
        <v>0</v>
      </c>
      <c r="AR189" s="22" t="s">
        <v>89</v>
      </c>
      <c r="AT189" s="22" t="s">
        <v>181</v>
      </c>
      <c r="AU189" s="22" t="s">
        <v>83</v>
      </c>
      <c r="AY189" s="22" t="s">
        <v>180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22" t="s">
        <v>80</v>
      </c>
      <c r="BK189" s="156">
        <f t="shared" si="29"/>
        <v>0</v>
      </c>
      <c r="BL189" s="22" t="s">
        <v>89</v>
      </c>
      <c r="BM189" s="22" t="s">
        <v>855</v>
      </c>
    </row>
    <row r="190" spans="2:65" s="1" customFormat="1" ht="25.5" customHeight="1">
      <c r="B190" s="123"/>
      <c r="C190" s="149" t="s">
        <v>74</v>
      </c>
      <c r="D190" s="149" t="s">
        <v>181</v>
      </c>
      <c r="E190" s="150" t="s">
        <v>2139</v>
      </c>
      <c r="F190" s="239" t="s">
        <v>2140</v>
      </c>
      <c r="G190" s="239"/>
      <c r="H190" s="239"/>
      <c r="I190" s="239"/>
      <c r="J190" s="151" t="s">
        <v>433</v>
      </c>
      <c r="K190" s="152">
        <v>12</v>
      </c>
      <c r="L190" s="266">
        <v>0</v>
      </c>
      <c r="M190" s="266"/>
      <c r="N190" s="266">
        <f t="shared" si="20"/>
        <v>0</v>
      </c>
      <c r="O190" s="266"/>
      <c r="P190" s="266"/>
      <c r="Q190" s="266"/>
      <c r="R190" s="125"/>
      <c r="T190" s="153" t="s">
        <v>5</v>
      </c>
      <c r="U190" s="44" t="s">
        <v>39</v>
      </c>
      <c r="V190" s="154">
        <v>0</v>
      </c>
      <c r="W190" s="154">
        <f t="shared" si="21"/>
        <v>0</v>
      </c>
      <c r="X190" s="154">
        <v>0</v>
      </c>
      <c r="Y190" s="154">
        <f t="shared" si="22"/>
        <v>0</v>
      </c>
      <c r="Z190" s="154">
        <v>0</v>
      </c>
      <c r="AA190" s="155">
        <f t="shared" si="23"/>
        <v>0</v>
      </c>
      <c r="AR190" s="22" t="s">
        <v>89</v>
      </c>
      <c r="AT190" s="22" t="s">
        <v>181</v>
      </c>
      <c r="AU190" s="22" t="s">
        <v>83</v>
      </c>
      <c r="AY190" s="22" t="s">
        <v>180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22" t="s">
        <v>80</v>
      </c>
      <c r="BK190" s="156">
        <f t="shared" si="29"/>
        <v>0</v>
      </c>
      <c r="BL190" s="22" t="s">
        <v>89</v>
      </c>
      <c r="BM190" s="22" t="s">
        <v>864</v>
      </c>
    </row>
    <row r="191" spans="2:65" s="1" customFormat="1" ht="38.25" customHeight="1">
      <c r="B191" s="123"/>
      <c r="C191" s="149" t="s">
        <v>74</v>
      </c>
      <c r="D191" s="149" t="s">
        <v>181</v>
      </c>
      <c r="E191" s="150" t="s">
        <v>2141</v>
      </c>
      <c r="F191" s="239" t="s">
        <v>2142</v>
      </c>
      <c r="G191" s="239"/>
      <c r="H191" s="239"/>
      <c r="I191" s="239"/>
      <c r="J191" s="151" t="s">
        <v>433</v>
      </c>
      <c r="K191" s="152">
        <v>2</v>
      </c>
      <c r="L191" s="266">
        <v>0</v>
      </c>
      <c r="M191" s="266"/>
      <c r="N191" s="266">
        <f t="shared" si="20"/>
        <v>0</v>
      </c>
      <c r="O191" s="266"/>
      <c r="P191" s="266"/>
      <c r="Q191" s="266"/>
      <c r="R191" s="125"/>
      <c r="T191" s="153" t="s">
        <v>5</v>
      </c>
      <c r="U191" s="44" t="s">
        <v>39</v>
      </c>
      <c r="V191" s="154">
        <v>0</v>
      </c>
      <c r="W191" s="154">
        <f t="shared" si="21"/>
        <v>0</v>
      </c>
      <c r="X191" s="154">
        <v>0</v>
      </c>
      <c r="Y191" s="154">
        <f t="shared" si="22"/>
        <v>0</v>
      </c>
      <c r="Z191" s="154">
        <v>0</v>
      </c>
      <c r="AA191" s="155">
        <f t="shared" si="23"/>
        <v>0</v>
      </c>
      <c r="AR191" s="22" t="s">
        <v>89</v>
      </c>
      <c r="AT191" s="22" t="s">
        <v>181</v>
      </c>
      <c r="AU191" s="22" t="s">
        <v>83</v>
      </c>
      <c r="AY191" s="22" t="s">
        <v>180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22" t="s">
        <v>80</v>
      </c>
      <c r="BK191" s="156">
        <f t="shared" si="29"/>
        <v>0</v>
      </c>
      <c r="BL191" s="22" t="s">
        <v>89</v>
      </c>
      <c r="BM191" s="22" t="s">
        <v>872</v>
      </c>
    </row>
    <row r="192" spans="2:65" s="1" customFormat="1" ht="25.5" customHeight="1">
      <c r="B192" s="123"/>
      <c r="C192" s="149" t="s">
        <v>74</v>
      </c>
      <c r="D192" s="149" t="s">
        <v>181</v>
      </c>
      <c r="E192" s="150" t="s">
        <v>2143</v>
      </c>
      <c r="F192" s="239" t="s">
        <v>2144</v>
      </c>
      <c r="G192" s="239"/>
      <c r="H192" s="239"/>
      <c r="I192" s="239"/>
      <c r="J192" s="151" t="s">
        <v>433</v>
      </c>
      <c r="K192" s="152">
        <v>2</v>
      </c>
      <c r="L192" s="266">
        <v>0</v>
      </c>
      <c r="M192" s="266"/>
      <c r="N192" s="266">
        <f t="shared" si="20"/>
        <v>0</v>
      </c>
      <c r="O192" s="266"/>
      <c r="P192" s="266"/>
      <c r="Q192" s="266"/>
      <c r="R192" s="125"/>
      <c r="T192" s="153" t="s">
        <v>5</v>
      </c>
      <c r="U192" s="44" t="s">
        <v>39</v>
      </c>
      <c r="V192" s="154">
        <v>0</v>
      </c>
      <c r="W192" s="154">
        <f t="shared" si="21"/>
        <v>0</v>
      </c>
      <c r="X192" s="154">
        <v>0</v>
      </c>
      <c r="Y192" s="154">
        <f t="shared" si="22"/>
        <v>0</v>
      </c>
      <c r="Z192" s="154">
        <v>0</v>
      </c>
      <c r="AA192" s="155">
        <f t="shared" si="23"/>
        <v>0</v>
      </c>
      <c r="AR192" s="22" t="s">
        <v>89</v>
      </c>
      <c r="AT192" s="22" t="s">
        <v>181</v>
      </c>
      <c r="AU192" s="22" t="s">
        <v>83</v>
      </c>
      <c r="AY192" s="22" t="s">
        <v>180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22" t="s">
        <v>80</v>
      </c>
      <c r="BK192" s="156">
        <f t="shared" si="29"/>
        <v>0</v>
      </c>
      <c r="BL192" s="22" t="s">
        <v>89</v>
      </c>
      <c r="BM192" s="22" t="s">
        <v>882</v>
      </c>
    </row>
    <row r="193" spans="2:65" s="1" customFormat="1" ht="16.5" customHeight="1">
      <c r="B193" s="123"/>
      <c r="C193" s="149" t="s">
        <v>74</v>
      </c>
      <c r="D193" s="149" t="s">
        <v>181</v>
      </c>
      <c r="E193" s="150" t="s">
        <v>2145</v>
      </c>
      <c r="F193" s="239" t="s">
        <v>2146</v>
      </c>
      <c r="G193" s="239"/>
      <c r="H193" s="239"/>
      <c r="I193" s="239"/>
      <c r="J193" s="151" t="s">
        <v>433</v>
      </c>
      <c r="K193" s="152">
        <v>12</v>
      </c>
      <c r="L193" s="266">
        <v>0</v>
      </c>
      <c r="M193" s="266"/>
      <c r="N193" s="266">
        <f t="shared" si="20"/>
        <v>0</v>
      </c>
      <c r="O193" s="266"/>
      <c r="P193" s="266"/>
      <c r="Q193" s="266"/>
      <c r="R193" s="125"/>
      <c r="T193" s="153" t="s">
        <v>5</v>
      </c>
      <c r="U193" s="44" t="s">
        <v>39</v>
      </c>
      <c r="V193" s="154">
        <v>0</v>
      </c>
      <c r="W193" s="154">
        <f t="shared" si="21"/>
        <v>0</v>
      </c>
      <c r="X193" s="154">
        <v>0</v>
      </c>
      <c r="Y193" s="154">
        <f t="shared" si="22"/>
        <v>0</v>
      </c>
      <c r="Z193" s="154">
        <v>0</v>
      </c>
      <c r="AA193" s="155">
        <f t="shared" si="23"/>
        <v>0</v>
      </c>
      <c r="AR193" s="22" t="s">
        <v>89</v>
      </c>
      <c r="AT193" s="22" t="s">
        <v>181</v>
      </c>
      <c r="AU193" s="22" t="s">
        <v>83</v>
      </c>
      <c r="AY193" s="22" t="s">
        <v>180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22" t="s">
        <v>80</v>
      </c>
      <c r="BK193" s="156">
        <f t="shared" si="29"/>
        <v>0</v>
      </c>
      <c r="BL193" s="22" t="s">
        <v>89</v>
      </c>
      <c r="BM193" s="22" t="s">
        <v>891</v>
      </c>
    </row>
    <row r="194" spans="2:65" s="1" customFormat="1" ht="25.5" customHeight="1">
      <c r="B194" s="123"/>
      <c r="C194" s="149" t="s">
        <v>74</v>
      </c>
      <c r="D194" s="149" t="s">
        <v>181</v>
      </c>
      <c r="E194" s="150" t="s">
        <v>2147</v>
      </c>
      <c r="F194" s="239" t="s">
        <v>2148</v>
      </c>
      <c r="G194" s="239"/>
      <c r="H194" s="239"/>
      <c r="I194" s="239"/>
      <c r="J194" s="151" t="s">
        <v>433</v>
      </c>
      <c r="K194" s="152">
        <v>2</v>
      </c>
      <c r="L194" s="266">
        <v>0</v>
      </c>
      <c r="M194" s="266"/>
      <c r="N194" s="266">
        <f t="shared" si="20"/>
        <v>0</v>
      </c>
      <c r="O194" s="266"/>
      <c r="P194" s="266"/>
      <c r="Q194" s="266"/>
      <c r="R194" s="125"/>
      <c r="T194" s="153" t="s">
        <v>5</v>
      </c>
      <c r="U194" s="44" t="s">
        <v>39</v>
      </c>
      <c r="V194" s="154">
        <v>0</v>
      </c>
      <c r="W194" s="154">
        <f t="shared" si="21"/>
        <v>0</v>
      </c>
      <c r="X194" s="154">
        <v>0</v>
      </c>
      <c r="Y194" s="154">
        <f t="shared" si="22"/>
        <v>0</v>
      </c>
      <c r="Z194" s="154">
        <v>0</v>
      </c>
      <c r="AA194" s="155">
        <f t="shared" si="23"/>
        <v>0</v>
      </c>
      <c r="AR194" s="22" t="s">
        <v>89</v>
      </c>
      <c r="AT194" s="22" t="s">
        <v>181</v>
      </c>
      <c r="AU194" s="22" t="s">
        <v>83</v>
      </c>
      <c r="AY194" s="22" t="s">
        <v>180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22" t="s">
        <v>80</v>
      </c>
      <c r="BK194" s="156">
        <f t="shared" si="29"/>
        <v>0</v>
      </c>
      <c r="BL194" s="22" t="s">
        <v>89</v>
      </c>
      <c r="BM194" s="22" t="s">
        <v>900</v>
      </c>
    </row>
    <row r="195" spans="2:65" s="1" customFormat="1" ht="38.25" customHeight="1">
      <c r="B195" s="123"/>
      <c r="C195" s="149" t="s">
        <v>74</v>
      </c>
      <c r="D195" s="149" t="s">
        <v>181</v>
      </c>
      <c r="E195" s="150" t="s">
        <v>2149</v>
      </c>
      <c r="F195" s="239" t="s">
        <v>2150</v>
      </c>
      <c r="G195" s="239"/>
      <c r="H195" s="239"/>
      <c r="I195" s="239"/>
      <c r="J195" s="151" t="s">
        <v>433</v>
      </c>
      <c r="K195" s="152">
        <v>2</v>
      </c>
      <c r="L195" s="266">
        <v>0</v>
      </c>
      <c r="M195" s="266"/>
      <c r="N195" s="266">
        <f t="shared" si="20"/>
        <v>0</v>
      </c>
      <c r="O195" s="266"/>
      <c r="P195" s="266"/>
      <c r="Q195" s="266"/>
      <c r="R195" s="125"/>
      <c r="T195" s="153" t="s">
        <v>5</v>
      </c>
      <c r="U195" s="44" t="s">
        <v>39</v>
      </c>
      <c r="V195" s="154">
        <v>0</v>
      </c>
      <c r="W195" s="154">
        <f t="shared" si="21"/>
        <v>0</v>
      </c>
      <c r="X195" s="154">
        <v>0</v>
      </c>
      <c r="Y195" s="154">
        <f t="shared" si="22"/>
        <v>0</v>
      </c>
      <c r="Z195" s="154">
        <v>0</v>
      </c>
      <c r="AA195" s="155">
        <f t="shared" si="23"/>
        <v>0</v>
      </c>
      <c r="AR195" s="22" t="s">
        <v>89</v>
      </c>
      <c r="AT195" s="22" t="s">
        <v>181</v>
      </c>
      <c r="AU195" s="22" t="s">
        <v>83</v>
      </c>
      <c r="AY195" s="22" t="s">
        <v>180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22" t="s">
        <v>80</v>
      </c>
      <c r="BK195" s="156">
        <f t="shared" si="29"/>
        <v>0</v>
      </c>
      <c r="BL195" s="22" t="s">
        <v>89</v>
      </c>
      <c r="BM195" s="22" t="s">
        <v>908</v>
      </c>
    </row>
    <row r="196" spans="2:65" s="1" customFormat="1" ht="25.5" customHeight="1">
      <c r="B196" s="123"/>
      <c r="C196" s="149" t="s">
        <v>74</v>
      </c>
      <c r="D196" s="149" t="s">
        <v>181</v>
      </c>
      <c r="E196" s="150" t="s">
        <v>2151</v>
      </c>
      <c r="F196" s="239" t="s">
        <v>2152</v>
      </c>
      <c r="G196" s="239"/>
      <c r="H196" s="239"/>
      <c r="I196" s="239"/>
      <c r="J196" s="151" t="s">
        <v>433</v>
      </c>
      <c r="K196" s="152">
        <v>2</v>
      </c>
      <c r="L196" s="266">
        <v>0</v>
      </c>
      <c r="M196" s="266"/>
      <c r="N196" s="266">
        <f t="shared" si="20"/>
        <v>0</v>
      </c>
      <c r="O196" s="266"/>
      <c r="P196" s="266"/>
      <c r="Q196" s="266"/>
      <c r="R196" s="125"/>
      <c r="T196" s="153" t="s">
        <v>5</v>
      </c>
      <c r="U196" s="44" t="s">
        <v>39</v>
      </c>
      <c r="V196" s="154">
        <v>0</v>
      </c>
      <c r="W196" s="154">
        <f t="shared" si="21"/>
        <v>0</v>
      </c>
      <c r="X196" s="154">
        <v>0</v>
      </c>
      <c r="Y196" s="154">
        <f t="shared" si="22"/>
        <v>0</v>
      </c>
      <c r="Z196" s="154">
        <v>0</v>
      </c>
      <c r="AA196" s="155">
        <f t="shared" si="23"/>
        <v>0</v>
      </c>
      <c r="AR196" s="22" t="s">
        <v>89</v>
      </c>
      <c r="AT196" s="22" t="s">
        <v>181</v>
      </c>
      <c r="AU196" s="22" t="s">
        <v>83</v>
      </c>
      <c r="AY196" s="22" t="s">
        <v>180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22" t="s">
        <v>80</v>
      </c>
      <c r="BK196" s="156">
        <f t="shared" si="29"/>
        <v>0</v>
      </c>
      <c r="BL196" s="22" t="s">
        <v>89</v>
      </c>
      <c r="BM196" s="22" t="s">
        <v>916</v>
      </c>
    </row>
    <row r="197" spans="2:65" s="1" customFormat="1" ht="25.5" customHeight="1">
      <c r="B197" s="123"/>
      <c r="C197" s="149" t="s">
        <v>74</v>
      </c>
      <c r="D197" s="149" t="s">
        <v>181</v>
      </c>
      <c r="E197" s="150" t="s">
        <v>2153</v>
      </c>
      <c r="F197" s="239" t="s">
        <v>2154</v>
      </c>
      <c r="G197" s="239"/>
      <c r="H197" s="239"/>
      <c r="I197" s="239"/>
      <c r="J197" s="151" t="s">
        <v>433</v>
      </c>
      <c r="K197" s="152">
        <v>8</v>
      </c>
      <c r="L197" s="266">
        <v>0</v>
      </c>
      <c r="M197" s="266"/>
      <c r="N197" s="266">
        <f t="shared" si="20"/>
        <v>0</v>
      </c>
      <c r="O197" s="266"/>
      <c r="P197" s="266"/>
      <c r="Q197" s="266"/>
      <c r="R197" s="125"/>
      <c r="T197" s="153" t="s">
        <v>5</v>
      </c>
      <c r="U197" s="44" t="s">
        <v>39</v>
      </c>
      <c r="V197" s="154">
        <v>0</v>
      </c>
      <c r="W197" s="154">
        <f t="shared" si="21"/>
        <v>0</v>
      </c>
      <c r="X197" s="154">
        <v>0</v>
      </c>
      <c r="Y197" s="154">
        <f t="shared" si="22"/>
        <v>0</v>
      </c>
      <c r="Z197" s="154">
        <v>0</v>
      </c>
      <c r="AA197" s="155">
        <f t="shared" si="23"/>
        <v>0</v>
      </c>
      <c r="AR197" s="22" t="s">
        <v>89</v>
      </c>
      <c r="AT197" s="22" t="s">
        <v>181</v>
      </c>
      <c r="AU197" s="22" t="s">
        <v>83</v>
      </c>
      <c r="AY197" s="22" t="s">
        <v>180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22" t="s">
        <v>80</v>
      </c>
      <c r="BK197" s="156">
        <f t="shared" si="29"/>
        <v>0</v>
      </c>
      <c r="BL197" s="22" t="s">
        <v>89</v>
      </c>
      <c r="BM197" s="22" t="s">
        <v>926</v>
      </c>
    </row>
    <row r="198" spans="2:65" s="1" customFormat="1" ht="25.5" customHeight="1">
      <c r="B198" s="123"/>
      <c r="C198" s="149" t="s">
        <v>74</v>
      </c>
      <c r="D198" s="149" t="s">
        <v>181</v>
      </c>
      <c r="E198" s="150" t="s">
        <v>2155</v>
      </c>
      <c r="F198" s="239" t="s">
        <v>2156</v>
      </c>
      <c r="G198" s="239"/>
      <c r="H198" s="239"/>
      <c r="I198" s="239"/>
      <c r="J198" s="151" t="s">
        <v>433</v>
      </c>
      <c r="K198" s="152">
        <v>6</v>
      </c>
      <c r="L198" s="266">
        <v>0</v>
      </c>
      <c r="M198" s="266"/>
      <c r="N198" s="266">
        <f t="shared" si="20"/>
        <v>0</v>
      </c>
      <c r="O198" s="266"/>
      <c r="P198" s="266"/>
      <c r="Q198" s="266"/>
      <c r="R198" s="125"/>
      <c r="T198" s="153" t="s">
        <v>5</v>
      </c>
      <c r="U198" s="44" t="s">
        <v>39</v>
      </c>
      <c r="V198" s="154">
        <v>0</v>
      </c>
      <c r="W198" s="154">
        <f t="shared" si="21"/>
        <v>0</v>
      </c>
      <c r="X198" s="154">
        <v>0</v>
      </c>
      <c r="Y198" s="154">
        <f t="shared" si="22"/>
        <v>0</v>
      </c>
      <c r="Z198" s="154">
        <v>0</v>
      </c>
      <c r="AA198" s="155">
        <f t="shared" si="23"/>
        <v>0</v>
      </c>
      <c r="AR198" s="22" t="s">
        <v>89</v>
      </c>
      <c r="AT198" s="22" t="s">
        <v>181</v>
      </c>
      <c r="AU198" s="22" t="s">
        <v>83</v>
      </c>
      <c r="AY198" s="22" t="s">
        <v>180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22" t="s">
        <v>80</v>
      </c>
      <c r="BK198" s="156">
        <f t="shared" si="29"/>
        <v>0</v>
      </c>
      <c r="BL198" s="22" t="s">
        <v>89</v>
      </c>
      <c r="BM198" s="22" t="s">
        <v>934</v>
      </c>
    </row>
    <row r="199" spans="2:65" s="1" customFormat="1" ht="25.5" customHeight="1">
      <c r="B199" s="123"/>
      <c r="C199" s="149" t="s">
        <v>74</v>
      </c>
      <c r="D199" s="149" t="s">
        <v>181</v>
      </c>
      <c r="E199" s="150" t="s">
        <v>2157</v>
      </c>
      <c r="F199" s="239" t="s">
        <v>2158</v>
      </c>
      <c r="G199" s="239"/>
      <c r="H199" s="239"/>
      <c r="I199" s="239"/>
      <c r="J199" s="151" t="s">
        <v>433</v>
      </c>
      <c r="K199" s="152">
        <v>2</v>
      </c>
      <c r="L199" s="266">
        <v>0</v>
      </c>
      <c r="M199" s="266"/>
      <c r="N199" s="266">
        <f t="shared" si="20"/>
        <v>0</v>
      </c>
      <c r="O199" s="266"/>
      <c r="P199" s="266"/>
      <c r="Q199" s="266"/>
      <c r="R199" s="125"/>
      <c r="T199" s="153" t="s">
        <v>5</v>
      </c>
      <c r="U199" s="44" t="s">
        <v>39</v>
      </c>
      <c r="V199" s="154">
        <v>0</v>
      </c>
      <c r="W199" s="154">
        <f t="shared" si="21"/>
        <v>0</v>
      </c>
      <c r="X199" s="154">
        <v>0</v>
      </c>
      <c r="Y199" s="154">
        <f t="shared" si="22"/>
        <v>0</v>
      </c>
      <c r="Z199" s="154">
        <v>0</v>
      </c>
      <c r="AA199" s="155">
        <f t="shared" si="23"/>
        <v>0</v>
      </c>
      <c r="AR199" s="22" t="s">
        <v>89</v>
      </c>
      <c r="AT199" s="22" t="s">
        <v>181</v>
      </c>
      <c r="AU199" s="22" t="s">
        <v>83</v>
      </c>
      <c r="AY199" s="22" t="s">
        <v>180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22" t="s">
        <v>80</v>
      </c>
      <c r="BK199" s="156">
        <f t="shared" si="29"/>
        <v>0</v>
      </c>
      <c r="BL199" s="22" t="s">
        <v>89</v>
      </c>
      <c r="BM199" s="22" t="s">
        <v>942</v>
      </c>
    </row>
    <row r="200" spans="2:65" s="1" customFormat="1" ht="25.5" customHeight="1">
      <c r="B200" s="123"/>
      <c r="C200" s="149" t="s">
        <v>74</v>
      </c>
      <c r="D200" s="149" t="s">
        <v>181</v>
      </c>
      <c r="E200" s="150" t="s">
        <v>2159</v>
      </c>
      <c r="F200" s="239" t="s">
        <v>2160</v>
      </c>
      <c r="G200" s="239"/>
      <c r="H200" s="239"/>
      <c r="I200" s="239"/>
      <c r="J200" s="151" t="s">
        <v>433</v>
      </c>
      <c r="K200" s="152">
        <v>2</v>
      </c>
      <c r="L200" s="266">
        <v>0</v>
      </c>
      <c r="M200" s="266"/>
      <c r="N200" s="266">
        <f t="shared" si="20"/>
        <v>0</v>
      </c>
      <c r="O200" s="266"/>
      <c r="P200" s="266"/>
      <c r="Q200" s="266"/>
      <c r="R200" s="125"/>
      <c r="T200" s="153" t="s">
        <v>5</v>
      </c>
      <c r="U200" s="44" t="s">
        <v>39</v>
      </c>
      <c r="V200" s="154">
        <v>0</v>
      </c>
      <c r="W200" s="154">
        <f t="shared" si="21"/>
        <v>0</v>
      </c>
      <c r="X200" s="154">
        <v>0</v>
      </c>
      <c r="Y200" s="154">
        <f t="shared" si="22"/>
        <v>0</v>
      </c>
      <c r="Z200" s="154">
        <v>0</v>
      </c>
      <c r="AA200" s="155">
        <f t="shared" si="23"/>
        <v>0</v>
      </c>
      <c r="AR200" s="22" t="s">
        <v>89</v>
      </c>
      <c r="AT200" s="22" t="s">
        <v>181</v>
      </c>
      <c r="AU200" s="22" t="s">
        <v>83</v>
      </c>
      <c r="AY200" s="22" t="s">
        <v>180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22" t="s">
        <v>80</v>
      </c>
      <c r="BK200" s="156">
        <f t="shared" si="29"/>
        <v>0</v>
      </c>
      <c r="BL200" s="22" t="s">
        <v>89</v>
      </c>
      <c r="BM200" s="22" t="s">
        <v>950</v>
      </c>
    </row>
    <row r="201" spans="2:65" s="1" customFormat="1" ht="25.5" customHeight="1">
      <c r="B201" s="123"/>
      <c r="C201" s="149" t="s">
        <v>74</v>
      </c>
      <c r="D201" s="149" t="s">
        <v>181</v>
      </c>
      <c r="E201" s="150" t="s">
        <v>2161</v>
      </c>
      <c r="F201" s="239" t="s">
        <v>2162</v>
      </c>
      <c r="G201" s="239"/>
      <c r="H201" s="239"/>
      <c r="I201" s="239"/>
      <c r="J201" s="151" t="s">
        <v>433</v>
      </c>
      <c r="K201" s="152">
        <v>150</v>
      </c>
      <c r="L201" s="266">
        <v>0</v>
      </c>
      <c r="M201" s="266"/>
      <c r="N201" s="266">
        <f t="shared" si="20"/>
        <v>0</v>
      </c>
      <c r="O201" s="266"/>
      <c r="P201" s="266"/>
      <c r="Q201" s="266"/>
      <c r="R201" s="125"/>
      <c r="T201" s="153" t="s">
        <v>5</v>
      </c>
      <c r="U201" s="44" t="s">
        <v>39</v>
      </c>
      <c r="V201" s="154">
        <v>0</v>
      </c>
      <c r="W201" s="154">
        <f t="shared" si="21"/>
        <v>0</v>
      </c>
      <c r="X201" s="154">
        <v>0</v>
      </c>
      <c r="Y201" s="154">
        <f t="shared" si="22"/>
        <v>0</v>
      </c>
      <c r="Z201" s="154">
        <v>0</v>
      </c>
      <c r="AA201" s="155">
        <f t="shared" si="23"/>
        <v>0</v>
      </c>
      <c r="AR201" s="22" t="s">
        <v>89</v>
      </c>
      <c r="AT201" s="22" t="s">
        <v>181</v>
      </c>
      <c r="AU201" s="22" t="s">
        <v>83</v>
      </c>
      <c r="AY201" s="22" t="s">
        <v>180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22" t="s">
        <v>80</v>
      </c>
      <c r="BK201" s="156">
        <f t="shared" si="29"/>
        <v>0</v>
      </c>
      <c r="BL201" s="22" t="s">
        <v>89</v>
      </c>
      <c r="BM201" s="22" t="s">
        <v>958</v>
      </c>
    </row>
    <row r="202" spans="2:65" s="1" customFormat="1" ht="38.25" customHeight="1">
      <c r="B202" s="123"/>
      <c r="C202" s="149" t="s">
        <v>74</v>
      </c>
      <c r="D202" s="149" t="s">
        <v>181</v>
      </c>
      <c r="E202" s="150" t="s">
        <v>2163</v>
      </c>
      <c r="F202" s="239" t="s">
        <v>2164</v>
      </c>
      <c r="G202" s="239"/>
      <c r="H202" s="239"/>
      <c r="I202" s="239"/>
      <c r="J202" s="151" t="s">
        <v>433</v>
      </c>
      <c r="K202" s="152">
        <v>12</v>
      </c>
      <c r="L202" s="266">
        <v>0</v>
      </c>
      <c r="M202" s="266"/>
      <c r="N202" s="266">
        <f t="shared" si="20"/>
        <v>0</v>
      </c>
      <c r="O202" s="266"/>
      <c r="P202" s="266"/>
      <c r="Q202" s="266"/>
      <c r="R202" s="125"/>
      <c r="T202" s="153" t="s">
        <v>5</v>
      </c>
      <c r="U202" s="44" t="s">
        <v>39</v>
      </c>
      <c r="V202" s="154">
        <v>0</v>
      </c>
      <c r="W202" s="154">
        <f t="shared" si="21"/>
        <v>0</v>
      </c>
      <c r="X202" s="154">
        <v>0</v>
      </c>
      <c r="Y202" s="154">
        <f t="shared" si="22"/>
        <v>0</v>
      </c>
      <c r="Z202" s="154">
        <v>0</v>
      </c>
      <c r="AA202" s="155">
        <f t="shared" si="23"/>
        <v>0</v>
      </c>
      <c r="AR202" s="22" t="s">
        <v>89</v>
      </c>
      <c r="AT202" s="22" t="s">
        <v>181</v>
      </c>
      <c r="AU202" s="22" t="s">
        <v>83</v>
      </c>
      <c r="AY202" s="22" t="s">
        <v>180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22" t="s">
        <v>80</v>
      </c>
      <c r="BK202" s="156">
        <f t="shared" si="29"/>
        <v>0</v>
      </c>
      <c r="BL202" s="22" t="s">
        <v>89</v>
      </c>
      <c r="BM202" s="22" t="s">
        <v>966</v>
      </c>
    </row>
    <row r="203" spans="2:65" s="1" customFormat="1" ht="25.5" customHeight="1">
      <c r="B203" s="123"/>
      <c r="C203" s="149" t="s">
        <v>74</v>
      </c>
      <c r="D203" s="149" t="s">
        <v>181</v>
      </c>
      <c r="E203" s="150" t="s">
        <v>2165</v>
      </c>
      <c r="F203" s="239" t="s">
        <v>2166</v>
      </c>
      <c r="G203" s="239"/>
      <c r="H203" s="239"/>
      <c r="I203" s="239"/>
      <c r="J203" s="151" t="s">
        <v>433</v>
      </c>
      <c r="K203" s="152">
        <v>4</v>
      </c>
      <c r="L203" s="266">
        <v>0</v>
      </c>
      <c r="M203" s="266"/>
      <c r="N203" s="266">
        <f t="shared" si="20"/>
        <v>0</v>
      </c>
      <c r="O203" s="266"/>
      <c r="P203" s="266"/>
      <c r="Q203" s="266"/>
      <c r="R203" s="125"/>
      <c r="T203" s="153" t="s">
        <v>5</v>
      </c>
      <c r="U203" s="44" t="s">
        <v>39</v>
      </c>
      <c r="V203" s="154">
        <v>0</v>
      </c>
      <c r="W203" s="154">
        <f t="shared" si="21"/>
        <v>0</v>
      </c>
      <c r="X203" s="154">
        <v>0</v>
      </c>
      <c r="Y203" s="154">
        <f t="shared" si="22"/>
        <v>0</v>
      </c>
      <c r="Z203" s="154">
        <v>0</v>
      </c>
      <c r="AA203" s="155">
        <f t="shared" si="23"/>
        <v>0</v>
      </c>
      <c r="AR203" s="22" t="s">
        <v>89</v>
      </c>
      <c r="AT203" s="22" t="s">
        <v>181</v>
      </c>
      <c r="AU203" s="22" t="s">
        <v>83</v>
      </c>
      <c r="AY203" s="22" t="s">
        <v>180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22" t="s">
        <v>80</v>
      </c>
      <c r="BK203" s="156">
        <f t="shared" si="29"/>
        <v>0</v>
      </c>
      <c r="BL203" s="22" t="s">
        <v>89</v>
      </c>
      <c r="BM203" s="22" t="s">
        <v>974</v>
      </c>
    </row>
    <row r="204" spans="2:65" s="1" customFormat="1" ht="25.5" customHeight="1">
      <c r="B204" s="123"/>
      <c r="C204" s="149" t="s">
        <v>74</v>
      </c>
      <c r="D204" s="149" t="s">
        <v>181</v>
      </c>
      <c r="E204" s="150" t="s">
        <v>2167</v>
      </c>
      <c r="F204" s="239" t="s">
        <v>2168</v>
      </c>
      <c r="G204" s="239"/>
      <c r="H204" s="239"/>
      <c r="I204" s="239"/>
      <c r="J204" s="151" t="s">
        <v>862</v>
      </c>
      <c r="K204" s="152">
        <v>0.1</v>
      </c>
      <c r="L204" s="266">
        <v>0</v>
      </c>
      <c r="M204" s="266"/>
      <c r="N204" s="266">
        <f t="shared" si="20"/>
        <v>0</v>
      </c>
      <c r="O204" s="266"/>
      <c r="P204" s="266"/>
      <c r="Q204" s="266"/>
      <c r="R204" s="125"/>
      <c r="T204" s="153" t="s">
        <v>5</v>
      </c>
      <c r="U204" s="44" t="s">
        <v>39</v>
      </c>
      <c r="V204" s="154">
        <v>0</v>
      </c>
      <c r="W204" s="154">
        <f t="shared" si="21"/>
        <v>0</v>
      </c>
      <c r="X204" s="154">
        <v>0</v>
      </c>
      <c r="Y204" s="154">
        <f t="shared" si="22"/>
        <v>0</v>
      </c>
      <c r="Z204" s="154">
        <v>0</v>
      </c>
      <c r="AA204" s="155">
        <f t="shared" si="23"/>
        <v>0</v>
      </c>
      <c r="AR204" s="22" t="s">
        <v>89</v>
      </c>
      <c r="AT204" s="22" t="s">
        <v>181</v>
      </c>
      <c r="AU204" s="22" t="s">
        <v>83</v>
      </c>
      <c r="AY204" s="22" t="s">
        <v>180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22" t="s">
        <v>80</v>
      </c>
      <c r="BK204" s="156">
        <f t="shared" si="29"/>
        <v>0</v>
      </c>
      <c r="BL204" s="22" t="s">
        <v>89</v>
      </c>
      <c r="BM204" s="22" t="s">
        <v>982</v>
      </c>
    </row>
    <row r="205" spans="2:65" s="9" customFormat="1" ht="29.85" customHeight="1">
      <c r="B205" s="138"/>
      <c r="C205" s="139"/>
      <c r="D205" s="148" t="s">
        <v>2036</v>
      </c>
      <c r="E205" s="148"/>
      <c r="F205" s="148"/>
      <c r="G205" s="148"/>
      <c r="H205" s="148"/>
      <c r="I205" s="148"/>
      <c r="J205" s="148"/>
      <c r="K205" s="148"/>
      <c r="L205" s="148"/>
      <c r="M205" s="148"/>
      <c r="N205" s="269">
        <f>BK205</f>
        <v>0</v>
      </c>
      <c r="O205" s="270"/>
      <c r="P205" s="270"/>
      <c r="Q205" s="270"/>
      <c r="R205" s="141"/>
      <c r="T205" s="142"/>
      <c r="U205" s="139"/>
      <c r="V205" s="139"/>
      <c r="W205" s="143">
        <f>SUM(W206:W244)</f>
        <v>0</v>
      </c>
      <c r="X205" s="139"/>
      <c r="Y205" s="143">
        <f>SUM(Y206:Y244)</f>
        <v>0</v>
      </c>
      <c r="Z205" s="139"/>
      <c r="AA205" s="144">
        <f>SUM(AA206:AA244)</f>
        <v>0</v>
      </c>
      <c r="AR205" s="145" t="s">
        <v>80</v>
      </c>
      <c r="AT205" s="146" t="s">
        <v>73</v>
      </c>
      <c r="AU205" s="146" t="s">
        <v>80</v>
      </c>
      <c r="AY205" s="145" t="s">
        <v>180</v>
      </c>
      <c r="BK205" s="147">
        <f>SUM(BK206:BK244)</f>
        <v>0</v>
      </c>
    </row>
    <row r="206" spans="2:65" s="1" customFormat="1" ht="25.5" customHeight="1">
      <c r="B206" s="123"/>
      <c r="C206" s="149" t="s">
        <v>74</v>
      </c>
      <c r="D206" s="149" t="s">
        <v>181</v>
      </c>
      <c r="E206" s="150" t="s">
        <v>2097</v>
      </c>
      <c r="F206" s="239" t="s">
        <v>2098</v>
      </c>
      <c r="G206" s="239"/>
      <c r="H206" s="239"/>
      <c r="I206" s="239"/>
      <c r="J206" s="151" t="s">
        <v>433</v>
      </c>
      <c r="K206" s="152">
        <v>3</v>
      </c>
      <c r="L206" s="266">
        <v>0</v>
      </c>
      <c r="M206" s="266"/>
      <c r="N206" s="266">
        <f>ROUND(L206*K206,2)</f>
        <v>0</v>
      </c>
      <c r="O206" s="266"/>
      <c r="P206" s="266"/>
      <c r="Q206" s="266"/>
      <c r="R206" s="125"/>
      <c r="T206" s="153" t="s">
        <v>5</v>
      </c>
      <c r="U206" s="44" t="s">
        <v>39</v>
      </c>
      <c r="V206" s="154">
        <v>0</v>
      </c>
      <c r="W206" s="154">
        <f>V206*K206</f>
        <v>0</v>
      </c>
      <c r="X206" s="154">
        <v>0</v>
      </c>
      <c r="Y206" s="154">
        <f>X206*K206</f>
        <v>0</v>
      </c>
      <c r="Z206" s="154">
        <v>0</v>
      </c>
      <c r="AA206" s="155">
        <f>Z206*K206</f>
        <v>0</v>
      </c>
      <c r="AR206" s="22" t="s">
        <v>89</v>
      </c>
      <c r="AT206" s="22" t="s">
        <v>181</v>
      </c>
      <c r="AU206" s="22" t="s">
        <v>83</v>
      </c>
      <c r="AY206" s="22" t="s">
        <v>180</v>
      </c>
      <c r="BE206" s="156">
        <f>IF(U206="základní",N206,0)</f>
        <v>0</v>
      </c>
      <c r="BF206" s="156">
        <f>IF(U206="snížená",N206,0)</f>
        <v>0</v>
      </c>
      <c r="BG206" s="156">
        <f>IF(U206="zákl. přenesená",N206,0)</f>
        <v>0</v>
      </c>
      <c r="BH206" s="156">
        <f>IF(U206="sníž. přenesená",N206,0)</f>
        <v>0</v>
      </c>
      <c r="BI206" s="156">
        <f>IF(U206="nulová",N206,0)</f>
        <v>0</v>
      </c>
      <c r="BJ206" s="22" t="s">
        <v>80</v>
      </c>
      <c r="BK206" s="156">
        <f>ROUND(L206*K206,2)</f>
        <v>0</v>
      </c>
      <c r="BL206" s="22" t="s">
        <v>89</v>
      </c>
      <c r="BM206" s="22" t="s">
        <v>990</v>
      </c>
    </row>
    <row r="207" spans="2:65" s="1" customFormat="1" ht="36" customHeight="1">
      <c r="B207" s="35"/>
      <c r="C207" s="36"/>
      <c r="D207" s="36"/>
      <c r="E207" s="36"/>
      <c r="F207" s="283" t="s">
        <v>2169</v>
      </c>
      <c r="G207" s="284"/>
      <c r="H207" s="284"/>
      <c r="I207" s="284"/>
      <c r="J207" s="36"/>
      <c r="K207" s="36"/>
      <c r="L207" s="36"/>
      <c r="M207" s="36"/>
      <c r="N207" s="36"/>
      <c r="O207" s="36"/>
      <c r="P207" s="36"/>
      <c r="Q207" s="36"/>
      <c r="R207" s="37"/>
      <c r="T207" s="197"/>
      <c r="U207" s="36"/>
      <c r="V207" s="36"/>
      <c r="W207" s="36"/>
      <c r="X207" s="36"/>
      <c r="Y207" s="36"/>
      <c r="Z207" s="36"/>
      <c r="AA207" s="74"/>
      <c r="AT207" s="22" t="s">
        <v>1690</v>
      </c>
      <c r="AU207" s="22" t="s">
        <v>83</v>
      </c>
    </row>
    <row r="208" spans="2:65" s="1" customFormat="1" ht="25.5" customHeight="1">
      <c r="B208" s="123"/>
      <c r="C208" s="149" t="s">
        <v>74</v>
      </c>
      <c r="D208" s="149" t="s">
        <v>181</v>
      </c>
      <c r="E208" s="150" t="s">
        <v>2100</v>
      </c>
      <c r="F208" s="239" t="s">
        <v>2101</v>
      </c>
      <c r="G208" s="239"/>
      <c r="H208" s="239"/>
      <c r="I208" s="239"/>
      <c r="J208" s="151" t="s">
        <v>433</v>
      </c>
      <c r="K208" s="152">
        <v>3</v>
      </c>
      <c r="L208" s="266">
        <v>0</v>
      </c>
      <c r="M208" s="266"/>
      <c r="N208" s="266">
        <f t="shared" ref="N208:N244" si="30">ROUND(L208*K208,2)</f>
        <v>0</v>
      </c>
      <c r="O208" s="266"/>
      <c r="P208" s="266"/>
      <c r="Q208" s="266"/>
      <c r="R208" s="125"/>
      <c r="T208" s="153" t="s">
        <v>5</v>
      </c>
      <c r="U208" s="44" t="s">
        <v>39</v>
      </c>
      <c r="V208" s="154">
        <v>0</v>
      </c>
      <c r="W208" s="154">
        <f t="shared" ref="W208:W244" si="31">V208*K208</f>
        <v>0</v>
      </c>
      <c r="X208" s="154">
        <v>0</v>
      </c>
      <c r="Y208" s="154">
        <f t="shared" ref="Y208:Y244" si="32">X208*K208</f>
        <v>0</v>
      </c>
      <c r="Z208" s="154">
        <v>0</v>
      </c>
      <c r="AA208" s="155">
        <f t="shared" ref="AA208:AA244" si="33">Z208*K208</f>
        <v>0</v>
      </c>
      <c r="AR208" s="22" t="s">
        <v>89</v>
      </c>
      <c r="AT208" s="22" t="s">
        <v>181</v>
      </c>
      <c r="AU208" s="22" t="s">
        <v>83</v>
      </c>
      <c r="AY208" s="22" t="s">
        <v>180</v>
      </c>
      <c r="BE208" s="156">
        <f t="shared" ref="BE208:BE244" si="34">IF(U208="základní",N208,0)</f>
        <v>0</v>
      </c>
      <c r="BF208" s="156">
        <f t="shared" ref="BF208:BF244" si="35">IF(U208="snížená",N208,0)</f>
        <v>0</v>
      </c>
      <c r="BG208" s="156">
        <f t="shared" ref="BG208:BG244" si="36">IF(U208="zákl. přenesená",N208,0)</f>
        <v>0</v>
      </c>
      <c r="BH208" s="156">
        <f t="shared" ref="BH208:BH244" si="37">IF(U208="sníž. přenesená",N208,0)</f>
        <v>0</v>
      </c>
      <c r="BI208" s="156">
        <f t="shared" ref="BI208:BI244" si="38">IF(U208="nulová",N208,0)</f>
        <v>0</v>
      </c>
      <c r="BJ208" s="22" t="s">
        <v>80</v>
      </c>
      <c r="BK208" s="156">
        <f t="shared" ref="BK208:BK244" si="39">ROUND(L208*K208,2)</f>
        <v>0</v>
      </c>
      <c r="BL208" s="22" t="s">
        <v>89</v>
      </c>
      <c r="BM208" s="22" t="s">
        <v>999</v>
      </c>
    </row>
    <row r="209" spans="2:65" s="1" customFormat="1" ht="16.5" customHeight="1">
      <c r="B209" s="123"/>
      <c r="C209" s="149" t="s">
        <v>74</v>
      </c>
      <c r="D209" s="149" t="s">
        <v>181</v>
      </c>
      <c r="E209" s="150" t="s">
        <v>2046</v>
      </c>
      <c r="F209" s="239" t="s">
        <v>2047</v>
      </c>
      <c r="G209" s="239"/>
      <c r="H209" s="239"/>
      <c r="I209" s="239"/>
      <c r="J209" s="151" t="s">
        <v>433</v>
      </c>
      <c r="K209" s="152">
        <v>3</v>
      </c>
      <c r="L209" s="266">
        <v>0</v>
      </c>
      <c r="M209" s="266"/>
      <c r="N209" s="266">
        <f t="shared" si="30"/>
        <v>0</v>
      </c>
      <c r="O209" s="266"/>
      <c r="P209" s="266"/>
      <c r="Q209" s="266"/>
      <c r="R209" s="125"/>
      <c r="T209" s="153" t="s">
        <v>5</v>
      </c>
      <c r="U209" s="44" t="s">
        <v>39</v>
      </c>
      <c r="V209" s="154">
        <v>0</v>
      </c>
      <c r="W209" s="154">
        <f t="shared" si="31"/>
        <v>0</v>
      </c>
      <c r="X209" s="154">
        <v>0</v>
      </c>
      <c r="Y209" s="154">
        <f t="shared" si="32"/>
        <v>0</v>
      </c>
      <c r="Z209" s="154">
        <v>0</v>
      </c>
      <c r="AA209" s="155">
        <f t="shared" si="33"/>
        <v>0</v>
      </c>
      <c r="AR209" s="22" t="s">
        <v>89</v>
      </c>
      <c r="AT209" s="22" t="s">
        <v>181</v>
      </c>
      <c r="AU209" s="22" t="s">
        <v>83</v>
      </c>
      <c r="AY209" s="22" t="s">
        <v>180</v>
      </c>
      <c r="BE209" s="156">
        <f t="shared" si="34"/>
        <v>0</v>
      </c>
      <c r="BF209" s="156">
        <f t="shared" si="35"/>
        <v>0</v>
      </c>
      <c r="BG209" s="156">
        <f t="shared" si="36"/>
        <v>0</v>
      </c>
      <c r="BH209" s="156">
        <f t="shared" si="37"/>
        <v>0</v>
      </c>
      <c r="BI209" s="156">
        <f t="shared" si="38"/>
        <v>0</v>
      </c>
      <c r="BJ209" s="22" t="s">
        <v>80</v>
      </c>
      <c r="BK209" s="156">
        <f t="shared" si="39"/>
        <v>0</v>
      </c>
      <c r="BL209" s="22" t="s">
        <v>89</v>
      </c>
      <c r="BM209" s="22" t="s">
        <v>1007</v>
      </c>
    </row>
    <row r="210" spans="2:65" s="1" customFormat="1" ht="16.5" customHeight="1">
      <c r="B210" s="123"/>
      <c r="C210" s="149" t="s">
        <v>74</v>
      </c>
      <c r="D210" s="149" t="s">
        <v>181</v>
      </c>
      <c r="E210" s="150" t="s">
        <v>2170</v>
      </c>
      <c r="F210" s="239" t="s">
        <v>2171</v>
      </c>
      <c r="G210" s="239"/>
      <c r="H210" s="239"/>
      <c r="I210" s="239"/>
      <c r="J210" s="151" t="s">
        <v>433</v>
      </c>
      <c r="K210" s="152">
        <v>3</v>
      </c>
      <c r="L210" s="266">
        <v>0</v>
      </c>
      <c r="M210" s="266"/>
      <c r="N210" s="266">
        <f t="shared" si="30"/>
        <v>0</v>
      </c>
      <c r="O210" s="266"/>
      <c r="P210" s="266"/>
      <c r="Q210" s="266"/>
      <c r="R210" s="125"/>
      <c r="T210" s="153" t="s">
        <v>5</v>
      </c>
      <c r="U210" s="44" t="s">
        <v>39</v>
      </c>
      <c r="V210" s="154">
        <v>0</v>
      </c>
      <c r="W210" s="154">
        <f t="shared" si="31"/>
        <v>0</v>
      </c>
      <c r="X210" s="154">
        <v>0</v>
      </c>
      <c r="Y210" s="154">
        <f t="shared" si="32"/>
        <v>0</v>
      </c>
      <c r="Z210" s="154">
        <v>0</v>
      </c>
      <c r="AA210" s="155">
        <f t="shared" si="33"/>
        <v>0</v>
      </c>
      <c r="AR210" s="22" t="s">
        <v>89</v>
      </c>
      <c r="AT210" s="22" t="s">
        <v>181</v>
      </c>
      <c r="AU210" s="22" t="s">
        <v>83</v>
      </c>
      <c r="AY210" s="22" t="s">
        <v>180</v>
      </c>
      <c r="BE210" s="156">
        <f t="shared" si="34"/>
        <v>0</v>
      </c>
      <c r="BF210" s="156">
        <f t="shared" si="35"/>
        <v>0</v>
      </c>
      <c r="BG210" s="156">
        <f t="shared" si="36"/>
        <v>0</v>
      </c>
      <c r="BH210" s="156">
        <f t="shared" si="37"/>
        <v>0</v>
      </c>
      <c r="BI210" s="156">
        <f t="shared" si="38"/>
        <v>0</v>
      </c>
      <c r="BJ210" s="22" t="s">
        <v>80</v>
      </c>
      <c r="BK210" s="156">
        <f t="shared" si="39"/>
        <v>0</v>
      </c>
      <c r="BL210" s="22" t="s">
        <v>89</v>
      </c>
      <c r="BM210" s="22" t="s">
        <v>1015</v>
      </c>
    </row>
    <row r="211" spans="2:65" s="1" customFormat="1" ht="25.5" customHeight="1">
      <c r="B211" s="123"/>
      <c r="C211" s="149" t="s">
        <v>74</v>
      </c>
      <c r="D211" s="149" t="s">
        <v>181</v>
      </c>
      <c r="E211" s="150" t="s">
        <v>2172</v>
      </c>
      <c r="F211" s="239" t="s">
        <v>2173</v>
      </c>
      <c r="G211" s="239"/>
      <c r="H211" s="239"/>
      <c r="I211" s="239"/>
      <c r="J211" s="151" t="s">
        <v>433</v>
      </c>
      <c r="K211" s="152">
        <v>9</v>
      </c>
      <c r="L211" s="266">
        <v>0</v>
      </c>
      <c r="M211" s="266"/>
      <c r="N211" s="266">
        <f t="shared" si="30"/>
        <v>0</v>
      </c>
      <c r="O211" s="266"/>
      <c r="P211" s="266"/>
      <c r="Q211" s="266"/>
      <c r="R211" s="125"/>
      <c r="T211" s="153" t="s">
        <v>5</v>
      </c>
      <c r="U211" s="44" t="s">
        <v>39</v>
      </c>
      <c r="V211" s="154">
        <v>0</v>
      </c>
      <c r="W211" s="154">
        <f t="shared" si="31"/>
        <v>0</v>
      </c>
      <c r="X211" s="154">
        <v>0</v>
      </c>
      <c r="Y211" s="154">
        <f t="shared" si="32"/>
        <v>0</v>
      </c>
      <c r="Z211" s="154">
        <v>0</v>
      </c>
      <c r="AA211" s="155">
        <f t="shared" si="33"/>
        <v>0</v>
      </c>
      <c r="AR211" s="22" t="s">
        <v>89</v>
      </c>
      <c r="AT211" s="22" t="s">
        <v>181</v>
      </c>
      <c r="AU211" s="22" t="s">
        <v>83</v>
      </c>
      <c r="AY211" s="22" t="s">
        <v>180</v>
      </c>
      <c r="BE211" s="156">
        <f t="shared" si="34"/>
        <v>0</v>
      </c>
      <c r="BF211" s="156">
        <f t="shared" si="35"/>
        <v>0</v>
      </c>
      <c r="BG211" s="156">
        <f t="shared" si="36"/>
        <v>0</v>
      </c>
      <c r="BH211" s="156">
        <f t="shared" si="37"/>
        <v>0</v>
      </c>
      <c r="BI211" s="156">
        <f t="shared" si="38"/>
        <v>0</v>
      </c>
      <c r="BJ211" s="22" t="s">
        <v>80</v>
      </c>
      <c r="BK211" s="156">
        <f t="shared" si="39"/>
        <v>0</v>
      </c>
      <c r="BL211" s="22" t="s">
        <v>89</v>
      </c>
      <c r="BM211" s="22" t="s">
        <v>1023</v>
      </c>
    </row>
    <row r="212" spans="2:65" s="1" customFormat="1" ht="38.25" customHeight="1">
      <c r="B212" s="123"/>
      <c r="C212" s="149" t="s">
        <v>74</v>
      </c>
      <c r="D212" s="149" t="s">
        <v>181</v>
      </c>
      <c r="E212" s="150" t="s">
        <v>2052</v>
      </c>
      <c r="F212" s="239" t="s">
        <v>2053</v>
      </c>
      <c r="G212" s="239"/>
      <c r="H212" s="239"/>
      <c r="I212" s="239"/>
      <c r="J212" s="151" t="s">
        <v>433</v>
      </c>
      <c r="K212" s="152">
        <v>9</v>
      </c>
      <c r="L212" s="266">
        <v>0</v>
      </c>
      <c r="M212" s="266"/>
      <c r="N212" s="266">
        <f t="shared" si="30"/>
        <v>0</v>
      </c>
      <c r="O212" s="266"/>
      <c r="P212" s="266"/>
      <c r="Q212" s="266"/>
      <c r="R212" s="125"/>
      <c r="T212" s="153" t="s">
        <v>5</v>
      </c>
      <c r="U212" s="44" t="s">
        <v>39</v>
      </c>
      <c r="V212" s="154">
        <v>0</v>
      </c>
      <c r="W212" s="154">
        <f t="shared" si="31"/>
        <v>0</v>
      </c>
      <c r="X212" s="154">
        <v>0</v>
      </c>
      <c r="Y212" s="154">
        <f t="shared" si="32"/>
        <v>0</v>
      </c>
      <c r="Z212" s="154">
        <v>0</v>
      </c>
      <c r="AA212" s="155">
        <f t="shared" si="33"/>
        <v>0</v>
      </c>
      <c r="AR212" s="22" t="s">
        <v>89</v>
      </c>
      <c r="AT212" s="22" t="s">
        <v>181</v>
      </c>
      <c r="AU212" s="22" t="s">
        <v>83</v>
      </c>
      <c r="AY212" s="22" t="s">
        <v>180</v>
      </c>
      <c r="BE212" s="156">
        <f t="shared" si="34"/>
        <v>0</v>
      </c>
      <c r="BF212" s="156">
        <f t="shared" si="35"/>
        <v>0</v>
      </c>
      <c r="BG212" s="156">
        <f t="shared" si="36"/>
        <v>0</v>
      </c>
      <c r="BH212" s="156">
        <f t="shared" si="37"/>
        <v>0</v>
      </c>
      <c r="BI212" s="156">
        <f t="shared" si="38"/>
        <v>0</v>
      </c>
      <c r="BJ212" s="22" t="s">
        <v>80</v>
      </c>
      <c r="BK212" s="156">
        <f t="shared" si="39"/>
        <v>0</v>
      </c>
      <c r="BL212" s="22" t="s">
        <v>89</v>
      </c>
      <c r="BM212" s="22" t="s">
        <v>1031</v>
      </c>
    </row>
    <row r="213" spans="2:65" s="1" customFormat="1" ht="25.5" customHeight="1">
      <c r="B213" s="123"/>
      <c r="C213" s="149" t="s">
        <v>74</v>
      </c>
      <c r="D213" s="149" t="s">
        <v>181</v>
      </c>
      <c r="E213" s="150" t="s">
        <v>2174</v>
      </c>
      <c r="F213" s="239" t="s">
        <v>2175</v>
      </c>
      <c r="G213" s="239"/>
      <c r="H213" s="239"/>
      <c r="I213" s="239"/>
      <c r="J213" s="151" t="s">
        <v>433</v>
      </c>
      <c r="K213" s="152">
        <v>9</v>
      </c>
      <c r="L213" s="266">
        <v>0</v>
      </c>
      <c r="M213" s="266"/>
      <c r="N213" s="266">
        <f t="shared" si="30"/>
        <v>0</v>
      </c>
      <c r="O213" s="266"/>
      <c r="P213" s="266"/>
      <c r="Q213" s="266"/>
      <c r="R213" s="125"/>
      <c r="T213" s="153" t="s">
        <v>5</v>
      </c>
      <c r="U213" s="44" t="s">
        <v>39</v>
      </c>
      <c r="V213" s="154">
        <v>0</v>
      </c>
      <c r="W213" s="154">
        <f t="shared" si="31"/>
        <v>0</v>
      </c>
      <c r="X213" s="154">
        <v>0</v>
      </c>
      <c r="Y213" s="154">
        <f t="shared" si="32"/>
        <v>0</v>
      </c>
      <c r="Z213" s="154">
        <v>0</v>
      </c>
      <c r="AA213" s="155">
        <f t="shared" si="33"/>
        <v>0</v>
      </c>
      <c r="AR213" s="22" t="s">
        <v>89</v>
      </c>
      <c r="AT213" s="22" t="s">
        <v>181</v>
      </c>
      <c r="AU213" s="22" t="s">
        <v>83</v>
      </c>
      <c r="AY213" s="22" t="s">
        <v>180</v>
      </c>
      <c r="BE213" s="156">
        <f t="shared" si="34"/>
        <v>0</v>
      </c>
      <c r="BF213" s="156">
        <f t="shared" si="35"/>
        <v>0</v>
      </c>
      <c r="BG213" s="156">
        <f t="shared" si="36"/>
        <v>0</v>
      </c>
      <c r="BH213" s="156">
        <f t="shared" si="37"/>
        <v>0</v>
      </c>
      <c r="BI213" s="156">
        <f t="shared" si="38"/>
        <v>0</v>
      </c>
      <c r="BJ213" s="22" t="s">
        <v>80</v>
      </c>
      <c r="BK213" s="156">
        <f t="shared" si="39"/>
        <v>0</v>
      </c>
      <c r="BL213" s="22" t="s">
        <v>89</v>
      </c>
      <c r="BM213" s="22" t="s">
        <v>1039</v>
      </c>
    </row>
    <row r="214" spans="2:65" s="1" customFormat="1" ht="16.5" customHeight="1">
      <c r="B214" s="123"/>
      <c r="C214" s="149" t="s">
        <v>74</v>
      </c>
      <c r="D214" s="149" t="s">
        <v>181</v>
      </c>
      <c r="E214" s="150" t="s">
        <v>2112</v>
      </c>
      <c r="F214" s="239" t="s">
        <v>2113</v>
      </c>
      <c r="G214" s="239"/>
      <c r="H214" s="239"/>
      <c r="I214" s="239"/>
      <c r="J214" s="151" t="s">
        <v>317</v>
      </c>
      <c r="K214" s="152">
        <v>60</v>
      </c>
      <c r="L214" s="266">
        <v>0</v>
      </c>
      <c r="M214" s="266"/>
      <c r="N214" s="266">
        <f t="shared" si="30"/>
        <v>0</v>
      </c>
      <c r="O214" s="266"/>
      <c r="P214" s="266"/>
      <c r="Q214" s="266"/>
      <c r="R214" s="125"/>
      <c r="T214" s="153" t="s">
        <v>5</v>
      </c>
      <c r="U214" s="44" t="s">
        <v>39</v>
      </c>
      <c r="V214" s="154">
        <v>0</v>
      </c>
      <c r="W214" s="154">
        <f t="shared" si="31"/>
        <v>0</v>
      </c>
      <c r="X214" s="154">
        <v>0</v>
      </c>
      <c r="Y214" s="154">
        <f t="shared" si="32"/>
        <v>0</v>
      </c>
      <c r="Z214" s="154">
        <v>0</v>
      </c>
      <c r="AA214" s="155">
        <f t="shared" si="33"/>
        <v>0</v>
      </c>
      <c r="AR214" s="22" t="s">
        <v>89</v>
      </c>
      <c r="AT214" s="22" t="s">
        <v>181</v>
      </c>
      <c r="AU214" s="22" t="s">
        <v>83</v>
      </c>
      <c r="AY214" s="22" t="s">
        <v>180</v>
      </c>
      <c r="BE214" s="156">
        <f t="shared" si="34"/>
        <v>0</v>
      </c>
      <c r="BF214" s="156">
        <f t="shared" si="35"/>
        <v>0</v>
      </c>
      <c r="BG214" s="156">
        <f t="shared" si="36"/>
        <v>0</v>
      </c>
      <c r="BH214" s="156">
        <f t="shared" si="37"/>
        <v>0</v>
      </c>
      <c r="BI214" s="156">
        <f t="shared" si="38"/>
        <v>0</v>
      </c>
      <c r="BJ214" s="22" t="s">
        <v>80</v>
      </c>
      <c r="BK214" s="156">
        <f t="shared" si="39"/>
        <v>0</v>
      </c>
      <c r="BL214" s="22" t="s">
        <v>89</v>
      </c>
      <c r="BM214" s="22" t="s">
        <v>1047</v>
      </c>
    </row>
    <row r="215" spans="2:65" s="1" customFormat="1" ht="16.5" customHeight="1">
      <c r="B215" s="123"/>
      <c r="C215" s="149" t="s">
        <v>74</v>
      </c>
      <c r="D215" s="149" t="s">
        <v>181</v>
      </c>
      <c r="E215" s="150" t="s">
        <v>2176</v>
      </c>
      <c r="F215" s="239" t="s">
        <v>2177</v>
      </c>
      <c r="G215" s="239"/>
      <c r="H215" s="239"/>
      <c r="I215" s="239"/>
      <c r="J215" s="151" t="s">
        <v>433</v>
      </c>
      <c r="K215" s="152">
        <v>24</v>
      </c>
      <c r="L215" s="266">
        <v>0</v>
      </c>
      <c r="M215" s="266"/>
      <c r="N215" s="266">
        <f t="shared" si="30"/>
        <v>0</v>
      </c>
      <c r="O215" s="266"/>
      <c r="P215" s="266"/>
      <c r="Q215" s="266"/>
      <c r="R215" s="125"/>
      <c r="T215" s="153" t="s">
        <v>5</v>
      </c>
      <c r="U215" s="44" t="s">
        <v>39</v>
      </c>
      <c r="V215" s="154">
        <v>0</v>
      </c>
      <c r="W215" s="154">
        <f t="shared" si="31"/>
        <v>0</v>
      </c>
      <c r="X215" s="154">
        <v>0</v>
      </c>
      <c r="Y215" s="154">
        <f t="shared" si="32"/>
        <v>0</v>
      </c>
      <c r="Z215" s="154">
        <v>0</v>
      </c>
      <c r="AA215" s="155">
        <f t="shared" si="33"/>
        <v>0</v>
      </c>
      <c r="AR215" s="22" t="s">
        <v>89</v>
      </c>
      <c r="AT215" s="22" t="s">
        <v>181</v>
      </c>
      <c r="AU215" s="22" t="s">
        <v>83</v>
      </c>
      <c r="AY215" s="22" t="s">
        <v>180</v>
      </c>
      <c r="BE215" s="156">
        <f t="shared" si="34"/>
        <v>0</v>
      </c>
      <c r="BF215" s="156">
        <f t="shared" si="35"/>
        <v>0</v>
      </c>
      <c r="BG215" s="156">
        <f t="shared" si="36"/>
        <v>0</v>
      </c>
      <c r="BH215" s="156">
        <f t="shared" si="37"/>
        <v>0</v>
      </c>
      <c r="BI215" s="156">
        <f t="shared" si="38"/>
        <v>0</v>
      </c>
      <c r="BJ215" s="22" t="s">
        <v>80</v>
      </c>
      <c r="BK215" s="156">
        <f t="shared" si="39"/>
        <v>0</v>
      </c>
      <c r="BL215" s="22" t="s">
        <v>89</v>
      </c>
      <c r="BM215" s="22" t="s">
        <v>1055</v>
      </c>
    </row>
    <row r="216" spans="2:65" s="1" customFormat="1" ht="16.5" customHeight="1">
      <c r="B216" s="123"/>
      <c r="C216" s="149" t="s">
        <v>74</v>
      </c>
      <c r="D216" s="149" t="s">
        <v>181</v>
      </c>
      <c r="E216" s="150" t="s">
        <v>2178</v>
      </c>
      <c r="F216" s="239" t="s">
        <v>2179</v>
      </c>
      <c r="G216" s="239"/>
      <c r="H216" s="239"/>
      <c r="I216" s="239"/>
      <c r="J216" s="151" t="s">
        <v>433</v>
      </c>
      <c r="K216" s="152">
        <v>9</v>
      </c>
      <c r="L216" s="266">
        <v>0</v>
      </c>
      <c r="M216" s="266"/>
      <c r="N216" s="266">
        <f t="shared" si="30"/>
        <v>0</v>
      </c>
      <c r="O216" s="266"/>
      <c r="P216" s="266"/>
      <c r="Q216" s="266"/>
      <c r="R216" s="125"/>
      <c r="T216" s="153" t="s">
        <v>5</v>
      </c>
      <c r="U216" s="44" t="s">
        <v>39</v>
      </c>
      <c r="V216" s="154">
        <v>0</v>
      </c>
      <c r="W216" s="154">
        <f t="shared" si="31"/>
        <v>0</v>
      </c>
      <c r="X216" s="154">
        <v>0</v>
      </c>
      <c r="Y216" s="154">
        <f t="shared" si="32"/>
        <v>0</v>
      </c>
      <c r="Z216" s="154">
        <v>0</v>
      </c>
      <c r="AA216" s="155">
        <f t="shared" si="33"/>
        <v>0</v>
      </c>
      <c r="AR216" s="22" t="s">
        <v>89</v>
      </c>
      <c r="AT216" s="22" t="s">
        <v>181</v>
      </c>
      <c r="AU216" s="22" t="s">
        <v>83</v>
      </c>
      <c r="AY216" s="22" t="s">
        <v>180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22" t="s">
        <v>80</v>
      </c>
      <c r="BK216" s="156">
        <f t="shared" si="39"/>
        <v>0</v>
      </c>
      <c r="BL216" s="22" t="s">
        <v>89</v>
      </c>
      <c r="BM216" s="22" t="s">
        <v>1064</v>
      </c>
    </row>
    <row r="217" spans="2:65" s="1" customFormat="1" ht="25.5" customHeight="1">
      <c r="B217" s="123"/>
      <c r="C217" s="149" t="s">
        <v>74</v>
      </c>
      <c r="D217" s="149" t="s">
        <v>181</v>
      </c>
      <c r="E217" s="150" t="s">
        <v>2093</v>
      </c>
      <c r="F217" s="239" t="s">
        <v>2094</v>
      </c>
      <c r="G217" s="239"/>
      <c r="H217" s="239"/>
      <c r="I217" s="239"/>
      <c r="J217" s="151" t="s">
        <v>1900</v>
      </c>
      <c r="K217" s="152">
        <v>1</v>
      </c>
      <c r="L217" s="266">
        <v>0</v>
      </c>
      <c r="M217" s="266"/>
      <c r="N217" s="266">
        <f t="shared" si="30"/>
        <v>0</v>
      </c>
      <c r="O217" s="266"/>
      <c r="P217" s="266"/>
      <c r="Q217" s="266"/>
      <c r="R217" s="125"/>
      <c r="T217" s="153" t="s">
        <v>5</v>
      </c>
      <c r="U217" s="44" t="s">
        <v>39</v>
      </c>
      <c r="V217" s="154">
        <v>0</v>
      </c>
      <c r="W217" s="154">
        <f t="shared" si="31"/>
        <v>0</v>
      </c>
      <c r="X217" s="154">
        <v>0</v>
      </c>
      <c r="Y217" s="154">
        <f t="shared" si="32"/>
        <v>0</v>
      </c>
      <c r="Z217" s="154">
        <v>0</v>
      </c>
      <c r="AA217" s="155">
        <f t="shared" si="33"/>
        <v>0</v>
      </c>
      <c r="AR217" s="22" t="s">
        <v>89</v>
      </c>
      <c r="AT217" s="22" t="s">
        <v>181</v>
      </c>
      <c r="AU217" s="22" t="s">
        <v>83</v>
      </c>
      <c r="AY217" s="22" t="s">
        <v>180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22" t="s">
        <v>80</v>
      </c>
      <c r="BK217" s="156">
        <f t="shared" si="39"/>
        <v>0</v>
      </c>
      <c r="BL217" s="22" t="s">
        <v>89</v>
      </c>
      <c r="BM217" s="22" t="s">
        <v>1072</v>
      </c>
    </row>
    <row r="218" spans="2:65" s="1" customFormat="1" ht="25.5" customHeight="1">
      <c r="B218" s="123"/>
      <c r="C218" s="149" t="s">
        <v>74</v>
      </c>
      <c r="D218" s="149" t="s">
        <v>181</v>
      </c>
      <c r="E218" s="150" t="s">
        <v>2064</v>
      </c>
      <c r="F218" s="239" t="s">
        <v>2065</v>
      </c>
      <c r="G218" s="239"/>
      <c r="H218" s="239"/>
      <c r="I218" s="239"/>
      <c r="J218" s="151" t="s">
        <v>433</v>
      </c>
      <c r="K218" s="152">
        <v>3</v>
      </c>
      <c r="L218" s="266">
        <v>0</v>
      </c>
      <c r="M218" s="266"/>
      <c r="N218" s="266">
        <f t="shared" si="30"/>
        <v>0</v>
      </c>
      <c r="O218" s="266"/>
      <c r="P218" s="266"/>
      <c r="Q218" s="266"/>
      <c r="R218" s="125"/>
      <c r="T218" s="153" t="s">
        <v>5</v>
      </c>
      <c r="U218" s="44" t="s">
        <v>39</v>
      </c>
      <c r="V218" s="154">
        <v>0</v>
      </c>
      <c r="W218" s="154">
        <f t="shared" si="31"/>
        <v>0</v>
      </c>
      <c r="X218" s="154">
        <v>0</v>
      </c>
      <c r="Y218" s="154">
        <f t="shared" si="32"/>
        <v>0</v>
      </c>
      <c r="Z218" s="154">
        <v>0</v>
      </c>
      <c r="AA218" s="155">
        <f t="shared" si="33"/>
        <v>0</v>
      </c>
      <c r="AR218" s="22" t="s">
        <v>89</v>
      </c>
      <c r="AT218" s="22" t="s">
        <v>181</v>
      </c>
      <c r="AU218" s="22" t="s">
        <v>83</v>
      </c>
      <c r="AY218" s="22" t="s">
        <v>180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22" t="s">
        <v>80</v>
      </c>
      <c r="BK218" s="156">
        <f t="shared" si="39"/>
        <v>0</v>
      </c>
      <c r="BL218" s="22" t="s">
        <v>89</v>
      </c>
      <c r="BM218" s="22" t="s">
        <v>1080</v>
      </c>
    </row>
    <row r="219" spans="2:65" s="1" customFormat="1" ht="38.25" customHeight="1">
      <c r="B219" s="123"/>
      <c r="C219" s="149" t="s">
        <v>74</v>
      </c>
      <c r="D219" s="149" t="s">
        <v>181</v>
      </c>
      <c r="E219" s="150" t="s">
        <v>2118</v>
      </c>
      <c r="F219" s="239" t="s">
        <v>2119</v>
      </c>
      <c r="G219" s="239"/>
      <c r="H219" s="239"/>
      <c r="I219" s="239"/>
      <c r="J219" s="151" t="s">
        <v>433</v>
      </c>
      <c r="K219" s="152">
        <v>3</v>
      </c>
      <c r="L219" s="266">
        <v>0</v>
      </c>
      <c r="M219" s="266"/>
      <c r="N219" s="266">
        <f t="shared" si="30"/>
        <v>0</v>
      </c>
      <c r="O219" s="266"/>
      <c r="P219" s="266"/>
      <c r="Q219" s="266"/>
      <c r="R219" s="125"/>
      <c r="T219" s="153" t="s">
        <v>5</v>
      </c>
      <c r="U219" s="44" t="s">
        <v>39</v>
      </c>
      <c r="V219" s="154">
        <v>0</v>
      </c>
      <c r="W219" s="154">
        <f t="shared" si="31"/>
        <v>0</v>
      </c>
      <c r="X219" s="154">
        <v>0</v>
      </c>
      <c r="Y219" s="154">
        <f t="shared" si="32"/>
        <v>0</v>
      </c>
      <c r="Z219" s="154">
        <v>0</v>
      </c>
      <c r="AA219" s="155">
        <f t="shared" si="33"/>
        <v>0</v>
      </c>
      <c r="AR219" s="22" t="s">
        <v>89</v>
      </c>
      <c r="AT219" s="22" t="s">
        <v>181</v>
      </c>
      <c r="AU219" s="22" t="s">
        <v>83</v>
      </c>
      <c r="AY219" s="22" t="s">
        <v>180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22" t="s">
        <v>80</v>
      </c>
      <c r="BK219" s="156">
        <f t="shared" si="39"/>
        <v>0</v>
      </c>
      <c r="BL219" s="22" t="s">
        <v>89</v>
      </c>
      <c r="BM219" s="22" t="s">
        <v>1088</v>
      </c>
    </row>
    <row r="220" spans="2:65" s="1" customFormat="1" ht="25.5" customHeight="1">
      <c r="B220" s="123"/>
      <c r="C220" s="149" t="s">
        <v>74</v>
      </c>
      <c r="D220" s="149" t="s">
        <v>181</v>
      </c>
      <c r="E220" s="150" t="s">
        <v>2180</v>
      </c>
      <c r="F220" s="239" t="s">
        <v>2181</v>
      </c>
      <c r="G220" s="239"/>
      <c r="H220" s="239"/>
      <c r="I220" s="239"/>
      <c r="J220" s="151" t="s">
        <v>433</v>
      </c>
      <c r="K220" s="152">
        <v>3</v>
      </c>
      <c r="L220" s="266">
        <v>0</v>
      </c>
      <c r="M220" s="266"/>
      <c r="N220" s="266">
        <f t="shared" si="30"/>
        <v>0</v>
      </c>
      <c r="O220" s="266"/>
      <c r="P220" s="266"/>
      <c r="Q220" s="266"/>
      <c r="R220" s="125"/>
      <c r="T220" s="153" t="s">
        <v>5</v>
      </c>
      <c r="U220" s="44" t="s">
        <v>39</v>
      </c>
      <c r="V220" s="154">
        <v>0</v>
      </c>
      <c r="W220" s="154">
        <f t="shared" si="31"/>
        <v>0</v>
      </c>
      <c r="X220" s="154">
        <v>0</v>
      </c>
      <c r="Y220" s="154">
        <f t="shared" si="32"/>
        <v>0</v>
      </c>
      <c r="Z220" s="154">
        <v>0</v>
      </c>
      <c r="AA220" s="155">
        <f t="shared" si="33"/>
        <v>0</v>
      </c>
      <c r="AR220" s="22" t="s">
        <v>89</v>
      </c>
      <c r="AT220" s="22" t="s">
        <v>181</v>
      </c>
      <c r="AU220" s="22" t="s">
        <v>83</v>
      </c>
      <c r="AY220" s="22" t="s">
        <v>180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22" t="s">
        <v>80</v>
      </c>
      <c r="BK220" s="156">
        <f t="shared" si="39"/>
        <v>0</v>
      </c>
      <c r="BL220" s="22" t="s">
        <v>89</v>
      </c>
      <c r="BM220" s="22" t="s">
        <v>1096</v>
      </c>
    </row>
    <row r="221" spans="2:65" s="1" customFormat="1" ht="25.5" customHeight="1">
      <c r="B221" s="123"/>
      <c r="C221" s="149" t="s">
        <v>74</v>
      </c>
      <c r="D221" s="149" t="s">
        <v>181</v>
      </c>
      <c r="E221" s="150" t="s">
        <v>2182</v>
      </c>
      <c r="F221" s="239" t="s">
        <v>2061</v>
      </c>
      <c r="G221" s="239"/>
      <c r="H221" s="239"/>
      <c r="I221" s="239"/>
      <c r="J221" s="151" t="s">
        <v>583</v>
      </c>
      <c r="K221" s="152">
        <v>90</v>
      </c>
      <c r="L221" s="266">
        <v>0</v>
      </c>
      <c r="M221" s="266"/>
      <c r="N221" s="266">
        <f t="shared" si="30"/>
        <v>0</v>
      </c>
      <c r="O221" s="266"/>
      <c r="P221" s="266"/>
      <c r="Q221" s="266"/>
      <c r="R221" s="125"/>
      <c r="T221" s="153" t="s">
        <v>5</v>
      </c>
      <c r="U221" s="44" t="s">
        <v>39</v>
      </c>
      <c r="V221" s="154">
        <v>0</v>
      </c>
      <c r="W221" s="154">
        <f t="shared" si="31"/>
        <v>0</v>
      </c>
      <c r="X221" s="154">
        <v>0</v>
      </c>
      <c r="Y221" s="154">
        <f t="shared" si="32"/>
        <v>0</v>
      </c>
      <c r="Z221" s="154">
        <v>0</v>
      </c>
      <c r="AA221" s="155">
        <f t="shared" si="33"/>
        <v>0</v>
      </c>
      <c r="AR221" s="22" t="s">
        <v>89</v>
      </c>
      <c r="AT221" s="22" t="s">
        <v>181</v>
      </c>
      <c r="AU221" s="22" t="s">
        <v>83</v>
      </c>
      <c r="AY221" s="22" t="s">
        <v>180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22" t="s">
        <v>80</v>
      </c>
      <c r="BK221" s="156">
        <f t="shared" si="39"/>
        <v>0</v>
      </c>
      <c r="BL221" s="22" t="s">
        <v>89</v>
      </c>
      <c r="BM221" s="22" t="s">
        <v>1104</v>
      </c>
    </row>
    <row r="222" spans="2:65" s="1" customFormat="1" ht="25.5" customHeight="1">
      <c r="B222" s="123"/>
      <c r="C222" s="149" t="s">
        <v>74</v>
      </c>
      <c r="D222" s="149" t="s">
        <v>181</v>
      </c>
      <c r="E222" s="150" t="s">
        <v>2120</v>
      </c>
      <c r="F222" s="239" t="s">
        <v>2075</v>
      </c>
      <c r="G222" s="239"/>
      <c r="H222" s="239"/>
      <c r="I222" s="239"/>
      <c r="J222" s="151" t="s">
        <v>583</v>
      </c>
      <c r="K222" s="152">
        <v>3</v>
      </c>
      <c r="L222" s="266">
        <v>0</v>
      </c>
      <c r="M222" s="266"/>
      <c r="N222" s="266">
        <f t="shared" si="30"/>
        <v>0</v>
      </c>
      <c r="O222" s="266"/>
      <c r="P222" s="266"/>
      <c r="Q222" s="266"/>
      <c r="R222" s="125"/>
      <c r="T222" s="153" t="s">
        <v>5</v>
      </c>
      <c r="U222" s="44" t="s">
        <v>39</v>
      </c>
      <c r="V222" s="154">
        <v>0</v>
      </c>
      <c r="W222" s="154">
        <f t="shared" si="31"/>
        <v>0</v>
      </c>
      <c r="X222" s="154">
        <v>0</v>
      </c>
      <c r="Y222" s="154">
        <f t="shared" si="32"/>
        <v>0</v>
      </c>
      <c r="Z222" s="154">
        <v>0</v>
      </c>
      <c r="AA222" s="155">
        <f t="shared" si="33"/>
        <v>0</v>
      </c>
      <c r="AR222" s="22" t="s">
        <v>89</v>
      </c>
      <c r="AT222" s="22" t="s">
        <v>181</v>
      </c>
      <c r="AU222" s="22" t="s">
        <v>83</v>
      </c>
      <c r="AY222" s="22" t="s">
        <v>180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22" t="s">
        <v>80</v>
      </c>
      <c r="BK222" s="156">
        <f t="shared" si="39"/>
        <v>0</v>
      </c>
      <c r="BL222" s="22" t="s">
        <v>89</v>
      </c>
      <c r="BM222" s="22" t="s">
        <v>1112</v>
      </c>
    </row>
    <row r="223" spans="2:65" s="1" customFormat="1" ht="25.5" customHeight="1">
      <c r="B223" s="123"/>
      <c r="C223" s="149" t="s">
        <v>74</v>
      </c>
      <c r="D223" s="149" t="s">
        <v>181</v>
      </c>
      <c r="E223" s="150" t="s">
        <v>2090</v>
      </c>
      <c r="F223" s="239" t="s">
        <v>2077</v>
      </c>
      <c r="G223" s="239"/>
      <c r="H223" s="239"/>
      <c r="I223" s="239"/>
      <c r="J223" s="151" t="s">
        <v>583</v>
      </c>
      <c r="K223" s="152">
        <v>4</v>
      </c>
      <c r="L223" s="266">
        <v>0</v>
      </c>
      <c r="M223" s="266"/>
      <c r="N223" s="266">
        <f t="shared" si="30"/>
        <v>0</v>
      </c>
      <c r="O223" s="266"/>
      <c r="P223" s="266"/>
      <c r="Q223" s="266"/>
      <c r="R223" s="125"/>
      <c r="T223" s="153" t="s">
        <v>5</v>
      </c>
      <c r="U223" s="44" t="s">
        <v>39</v>
      </c>
      <c r="V223" s="154">
        <v>0</v>
      </c>
      <c r="W223" s="154">
        <f t="shared" si="31"/>
        <v>0</v>
      </c>
      <c r="X223" s="154">
        <v>0</v>
      </c>
      <c r="Y223" s="154">
        <f t="shared" si="32"/>
        <v>0</v>
      </c>
      <c r="Z223" s="154">
        <v>0</v>
      </c>
      <c r="AA223" s="155">
        <f t="shared" si="33"/>
        <v>0</v>
      </c>
      <c r="AR223" s="22" t="s">
        <v>89</v>
      </c>
      <c r="AT223" s="22" t="s">
        <v>181</v>
      </c>
      <c r="AU223" s="22" t="s">
        <v>83</v>
      </c>
      <c r="AY223" s="22" t="s">
        <v>180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22" t="s">
        <v>80</v>
      </c>
      <c r="BK223" s="156">
        <f t="shared" si="39"/>
        <v>0</v>
      </c>
      <c r="BL223" s="22" t="s">
        <v>89</v>
      </c>
      <c r="BM223" s="22" t="s">
        <v>1120</v>
      </c>
    </row>
    <row r="224" spans="2:65" s="1" customFormat="1" ht="25.5" customHeight="1">
      <c r="B224" s="123"/>
      <c r="C224" s="149" t="s">
        <v>74</v>
      </c>
      <c r="D224" s="149" t="s">
        <v>181</v>
      </c>
      <c r="E224" s="150" t="s">
        <v>2070</v>
      </c>
      <c r="F224" s="239" t="s">
        <v>2071</v>
      </c>
      <c r="G224" s="239"/>
      <c r="H224" s="239"/>
      <c r="I224" s="239"/>
      <c r="J224" s="151" t="s">
        <v>583</v>
      </c>
      <c r="K224" s="152">
        <v>4</v>
      </c>
      <c r="L224" s="266">
        <v>0</v>
      </c>
      <c r="M224" s="266"/>
      <c r="N224" s="266">
        <f t="shared" si="30"/>
        <v>0</v>
      </c>
      <c r="O224" s="266"/>
      <c r="P224" s="266"/>
      <c r="Q224" s="266"/>
      <c r="R224" s="125"/>
      <c r="T224" s="153" t="s">
        <v>5</v>
      </c>
      <c r="U224" s="44" t="s">
        <v>39</v>
      </c>
      <c r="V224" s="154">
        <v>0</v>
      </c>
      <c r="W224" s="154">
        <f t="shared" si="31"/>
        <v>0</v>
      </c>
      <c r="X224" s="154">
        <v>0</v>
      </c>
      <c r="Y224" s="154">
        <f t="shared" si="32"/>
        <v>0</v>
      </c>
      <c r="Z224" s="154">
        <v>0</v>
      </c>
      <c r="AA224" s="155">
        <f t="shared" si="33"/>
        <v>0</v>
      </c>
      <c r="AR224" s="22" t="s">
        <v>89</v>
      </c>
      <c r="AT224" s="22" t="s">
        <v>181</v>
      </c>
      <c r="AU224" s="22" t="s">
        <v>83</v>
      </c>
      <c r="AY224" s="22" t="s">
        <v>180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22" t="s">
        <v>80</v>
      </c>
      <c r="BK224" s="156">
        <f t="shared" si="39"/>
        <v>0</v>
      </c>
      <c r="BL224" s="22" t="s">
        <v>89</v>
      </c>
      <c r="BM224" s="22" t="s">
        <v>1128</v>
      </c>
    </row>
    <row r="225" spans="2:65" s="1" customFormat="1" ht="16.5" customHeight="1">
      <c r="B225" s="123"/>
      <c r="C225" s="149" t="s">
        <v>74</v>
      </c>
      <c r="D225" s="149" t="s">
        <v>181</v>
      </c>
      <c r="E225" s="150" t="s">
        <v>2091</v>
      </c>
      <c r="F225" s="239" t="s">
        <v>2092</v>
      </c>
      <c r="G225" s="239"/>
      <c r="H225" s="239"/>
      <c r="I225" s="239"/>
      <c r="J225" s="151" t="s">
        <v>583</v>
      </c>
      <c r="K225" s="152">
        <v>3</v>
      </c>
      <c r="L225" s="266">
        <v>0</v>
      </c>
      <c r="M225" s="266"/>
      <c r="N225" s="266">
        <f t="shared" si="30"/>
        <v>0</v>
      </c>
      <c r="O225" s="266"/>
      <c r="P225" s="266"/>
      <c r="Q225" s="266"/>
      <c r="R225" s="125"/>
      <c r="T225" s="153" t="s">
        <v>5</v>
      </c>
      <c r="U225" s="44" t="s">
        <v>39</v>
      </c>
      <c r="V225" s="154">
        <v>0</v>
      </c>
      <c r="W225" s="154">
        <f t="shared" si="31"/>
        <v>0</v>
      </c>
      <c r="X225" s="154">
        <v>0</v>
      </c>
      <c r="Y225" s="154">
        <f t="shared" si="32"/>
        <v>0</v>
      </c>
      <c r="Z225" s="154">
        <v>0</v>
      </c>
      <c r="AA225" s="155">
        <f t="shared" si="33"/>
        <v>0</v>
      </c>
      <c r="AR225" s="22" t="s">
        <v>89</v>
      </c>
      <c r="AT225" s="22" t="s">
        <v>181</v>
      </c>
      <c r="AU225" s="22" t="s">
        <v>83</v>
      </c>
      <c r="AY225" s="22" t="s">
        <v>180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22" t="s">
        <v>80</v>
      </c>
      <c r="BK225" s="156">
        <f t="shared" si="39"/>
        <v>0</v>
      </c>
      <c r="BL225" s="22" t="s">
        <v>89</v>
      </c>
      <c r="BM225" s="22" t="s">
        <v>1136</v>
      </c>
    </row>
    <row r="226" spans="2:65" s="1" customFormat="1" ht="25.5" customHeight="1">
      <c r="B226" s="123"/>
      <c r="C226" s="149" t="s">
        <v>74</v>
      </c>
      <c r="D226" s="149" t="s">
        <v>181</v>
      </c>
      <c r="E226" s="150" t="s">
        <v>2183</v>
      </c>
      <c r="F226" s="239" t="s">
        <v>2122</v>
      </c>
      <c r="G226" s="239"/>
      <c r="H226" s="239"/>
      <c r="I226" s="239"/>
      <c r="J226" s="151" t="s">
        <v>433</v>
      </c>
      <c r="K226" s="152">
        <v>3</v>
      </c>
      <c r="L226" s="266">
        <v>0</v>
      </c>
      <c r="M226" s="266"/>
      <c r="N226" s="266">
        <f t="shared" si="30"/>
        <v>0</v>
      </c>
      <c r="O226" s="266"/>
      <c r="P226" s="266"/>
      <c r="Q226" s="266"/>
      <c r="R226" s="125"/>
      <c r="T226" s="153" t="s">
        <v>5</v>
      </c>
      <c r="U226" s="44" t="s">
        <v>39</v>
      </c>
      <c r="V226" s="154">
        <v>0</v>
      </c>
      <c r="W226" s="154">
        <f t="shared" si="31"/>
        <v>0</v>
      </c>
      <c r="X226" s="154">
        <v>0</v>
      </c>
      <c r="Y226" s="154">
        <f t="shared" si="32"/>
        <v>0</v>
      </c>
      <c r="Z226" s="154">
        <v>0</v>
      </c>
      <c r="AA226" s="155">
        <f t="shared" si="33"/>
        <v>0</v>
      </c>
      <c r="AR226" s="22" t="s">
        <v>89</v>
      </c>
      <c r="AT226" s="22" t="s">
        <v>181</v>
      </c>
      <c r="AU226" s="22" t="s">
        <v>83</v>
      </c>
      <c r="AY226" s="22" t="s">
        <v>180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22" t="s">
        <v>80</v>
      </c>
      <c r="BK226" s="156">
        <f t="shared" si="39"/>
        <v>0</v>
      </c>
      <c r="BL226" s="22" t="s">
        <v>89</v>
      </c>
      <c r="BM226" s="22" t="s">
        <v>1144</v>
      </c>
    </row>
    <row r="227" spans="2:65" s="1" customFormat="1" ht="25.5" customHeight="1">
      <c r="B227" s="123"/>
      <c r="C227" s="149" t="s">
        <v>74</v>
      </c>
      <c r="D227" s="149" t="s">
        <v>181</v>
      </c>
      <c r="E227" s="150" t="s">
        <v>2184</v>
      </c>
      <c r="F227" s="239" t="s">
        <v>2185</v>
      </c>
      <c r="G227" s="239"/>
      <c r="H227" s="239"/>
      <c r="I227" s="239"/>
      <c r="J227" s="151" t="s">
        <v>433</v>
      </c>
      <c r="K227" s="152">
        <v>9</v>
      </c>
      <c r="L227" s="266">
        <v>0</v>
      </c>
      <c r="M227" s="266"/>
      <c r="N227" s="266">
        <f t="shared" si="30"/>
        <v>0</v>
      </c>
      <c r="O227" s="266"/>
      <c r="P227" s="266"/>
      <c r="Q227" s="266"/>
      <c r="R227" s="125"/>
      <c r="T227" s="153" t="s">
        <v>5</v>
      </c>
      <c r="U227" s="44" t="s">
        <v>39</v>
      </c>
      <c r="V227" s="154">
        <v>0</v>
      </c>
      <c r="W227" s="154">
        <f t="shared" si="31"/>
        <v>0</v>
      </c>
      <c r="X227" s="154">
        <v>0</v>
      </c>
      <c r="Y227" s="154">
        <f t="shared" si="32"/>
        <v>0</v>
      </c>
      <c r="Z227" s="154">
        <v>0</v>
      </c>
      <c r="AA227" s="155">
        <f t="shared" si="33"/>
        <v>0</v>
      </c>
      <c r="AR227" s="22" t="s">
        <v>89</v>
      </c>
      <c r="AT227" s="22" t="s">
        <v>181</v>
      </c>
      <c r="AU227" s="22" t="s">
        <v>83</v>
      </c>
      <c r="AY227" s="22" t="s">
        <v>180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22" t="s">
        <v>80</v>
      </c>
      <c r="BK227" s="156">
        <f t="shared" si="39"/>
        <v>0</v>
      </c>
      <c r="BL227" s="22" t="s">
        <v>89</v>
      </c>
      <c r="BM227" s="22" t="s">
        <v>1152</v>
      </c>
    </row>
    <row r="228" spans="2:65" s="1" customFormat="1" ht="25.5" customHeight="1">
      <c r="B228" s="123"/>
      <c r="C228" s="149" t="s">
        <v>74</v>
      </c>
      <c r="D228" s="149" t="s">
        <v>181</v>
      </c>
      <c r="E228" s="150" t="s">
        <v>2186</v>
      </c>
      <c r="F228" s="239" t="s">
        <v>2187</v>
      </c>
      <c r="G228" s="239"/>
      <c r="H228" s="239"/>
      <c r="I228" s="239"/>
      <c r="J228" s="151" t="s">
        <v>433</v>
      </c>
      <c r="K228" s="152">
        <v>9</v>
      </c>
      <c r="L228" s="266">
        <v>0</v>
      </c>
      <c r="M228" s="266"/>
      <c r="N228" s="266">
        <f t="shared" si="30"/>
        <v>0</v>
      </c>
      <c r="O228" s="266"/>
      <c r="P228" s="266"/>
      <c r="Q228" s="266"/>
      <c r="R228" s="125"/>
      <c r="T228" s="153" t="s">
        <v>5</v>
      </c>
      <c r="U228" s="44" t="s">
        <v>39</v>
      </c>
      <c r="V228" s="154">
        <v>0</v>
      </c>
      <c r="W228" s="154">
        <f t="shared" si="31"/>
        <v>0</v>
      </c>
      <c r="X228" s="154">
        <v>0</v>
      </c>
      <c r="Y228" s="154">
        <f t="shared" si="32"/>
        <v>0</v>
      </c>
      <c r="Z228" s="154">
        <v>0</v>
      </c>
      <c r="AA228" s="155">
        <f t="shared" si="33"/>
        <v>0</v>
      </c>
      <c r="AR228" s="22" t="s">
        <v>89</v>
      </c>
      <c r="AT228" s="22" t="s">
        <v>181</v>
      </c>
      <c r="AU228" s="22" t="s">
        <v>83</v>
      </c>
      <c r="AY228" s="22" t="s">
        <v>180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22" t="s">
        <v>80</v>
      </c>
      <c r="BK228" s="156">
        <f t="shared" si="39"/>
        <v>0</v>
      </c>
      <c r="BL228" s="22" t="s">
        <v>89</v>
      </c>
      <c r="BM228" s="22" t="s">
        <v>1160</v>
      </c>
    </row>
    <row r="229" spans="2:65" s="1" customFormat="1" ht="16.5" customHeight="1">
      <c r="B229" s="123"/>
      <c r="C229" s="149" t="s">
        <v>74</v>
      </c>
      <c r="D229" s="149" t="s">
        <v>181</v>
      </c>
      <c r="E229" s="150" t="s">
        <v>2127</v>
      </c>
      <c r="F229" s="239" t="s">
        <v>2128</v>
      </c>
      <c r="G229" s="239"/>
      <c r="H229" s="239"/>
      <c r="I229" s="239"/>
      <c r="J229" s="151" t="s">
        <v>433</v>
      </c>
      <c r="K229" s="152">
        <v>9</v>
      </c>
      <c r="L229" s="266">
        <v>0</v>
      </c>
      <c r="M229" s="266"/>
      <c r="N229" s="266">
        <f t="shared" si="30"/>
        <v>0</v>
      </c>
      <c r="O229" s="266"/>
      <c r="P229" s="266"/>
      <c r="Q229" s="266"/>
      <c r="R229" s="125"/>
      <c r="T229" s="153" t="s">
        <v>5</v>
      </c>
      <c r="U229" s="44" t="s">
        <v>39</v>
      </c>
      <c r="V229" s="154">
        <v>0</v>
      </c>
      <c r="W229" s="154">
        <f t="shared" si="31"/>
        <v>0</v>
      </c>
      <c r="X229" s="154">
        <v>0</v>
      </c>
      <c r="Y229" s="154">
        <f t="shared" si="32"/>
        <v>0</v>
      </c>
      <c r="Z229" s="154">
        <v>0</v>
      </c>
      <c r="AA229" s="155">
        <f t="shared" si="33"/>
        <v>0</v>
      </c>
      <c r="AR229" s="22" t="s">
        <v>89</v>
      </c>
      <c r="AT229" s="22" t="s">
        <v>181</v>
      </c>
      <c r="AU229" s="22" t="s">
        <v>83</v>
      </c>
      <c r="AY229" s="22" t="s">
        <v>180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22" t="s">
        <v>80</v>
      </c>
      <c r="BK229" s="156">
        <f t="shared" si="39"/>
        <v>0</v>
      </c>
      <c r="BL229" s="22" t="s">
        <v>89</v>
      </c>
      <c r="BM229" s="22" t="s">
        <v>1166</v>
      </c>
    </row>
    <row r="230" spans="2:65" s="1" customFormat="1" ht="25.5" customHeight="1">
      <c r="B230" s="123"/>
      <c r="C230" s="149" t="s">
        <v>74</v>
      </c>
      <c r="D230" s="149" t="s">
        <v>181</v>
      </c>
      <c r="E230" s="150" t="s">
        <v>2131</v>
      </c>
      <c r="F230" s="239" t="s">
        <v>2132</v>
      </c>
      <c r="G230" s="239"/>
      <c r="H230" s="239"/>
      <c r="I230" s="239"/>
      <c r="J230" s="151" t="s">
        <v>433</v>
      </c>
      <c r="K230" s="152">
        <v>3</v>
      </c>
      <c r="L230" s="266">
        <v>0</v>
      </c>
      <c r="M230" s="266"/>
      <c r="N230" s="266">
        <f t="shared" si="30"/>
        <v>0</v>
      </c>
      <c r="O230" s="266"/>
      <c r="P230" s="266"/>
      <c r="Q230" s="266"/>
      <c r="R230" s="125"/>
      <c r="T230" s="153" t="s">
        <v>5</v>
      </c>
      <c r="U230" s="44" t="s">
        <v>39</v>
      </c>
      <c r="V230" s="154">
        <v>0</v>
      </c>
      <c r="W230" s="154">
        <f t="shared" si="31"/>
        <v>0</v>
      </c>
      <c r="X230" s="154">
        <v>0</v>
      </c>
      <c r="Y230" s="154">
        <f t="shared" si="32"/>
        <v>0</v>
      </c>
      <c r="Z230" s="154">
        <v>0</v>
      </c>
      <c r="AA230" s="155">
        <f t="shared" si="33"/>
        <v>0</v>
      </c>
      <c r="AR230" s="22" t="s">
        <v>89</v>
      </c>
      <c r="AT230" s="22" t="s">
        <v>181</v>
      </c>
      <c r="AU230" s="22" t="s">
        <v>83</v>
      </c>
      <c r="AY230" s="22" t="s">
        <v>180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22" t="s">
        <v>80</v>
      </c>
      <c r="BK230" s="156">
        <f t="shared" si="39"/>
        <v>0</v>
      </c>
      <c r="BL230" s="22" t="s">
        <v>89</v>
      </c>
      <c r="BM230" s="22" t="s">
        <v>1174</v>
      </c>
    </row>
    <row r="231" spans="2:65" s="1" customFormat="1" ht="25.5" customHeight="1">
      <c r="B231" s="123"/>
      <c r="C231" s="149" t="s">
        <v>74</v>
      </c>
      <c r="D231" s="149" t="s">
        <v>181</v>
      </c>
      <c r="E231" s="150" t="s">
        <v>2133</v>
      </c>
      <c r="F231" s="239" t="s">
        <v>2134</v>
      </c>
      <c r="G231" s="239"/>
      <c r="H231" s="239"/>
      <c r="I231" s="239"/>
      <c r="J231" s="151" t="s">
        <v>433</v>
      </c>
      <c r="K231" s="152">
        <v>3</v>
      </c>
      <c r="L231" s="266">
        <v>0</v>
      </c>
      <c r="M231" s="266"/>
      <c r="N231" s="266">
        <f t="shared" si="30"/>
        <v>0</v>
      </c>
      <c r="O231" s="266"/>
      <c r="P231" s="266"/>
      <c r="Q231" s="266"/>
      <c r="R231" s="125"/>
      <c r="T231" s="153" t="s">
        <v>5</v>
      </c>
      <c r="U231" s="44" t="s">
        <v>39</v>
      </c>
      <c r="V231" s="154">
        <v>0</v>
      </c>
      <c r="W231" s="154">
        <f t="shared" si="31"/>
        <v>0</v>
      </c>
      <c r="X231" s="154">
        <v>0</v>
      </c>
      <c r="Y231" s="154">
        <f t="shared" si="32"/>
        <v>0</v>
      </c>
      <c r="Z231" s="154">
        <v>0</v>
      </c>
      <c r="AA231" s="155">
        <f t="shared" si="33"/>
        <v>0</v>
      </c>
      <c r="AR231" s="22" t="s">
        <v>89</v>
      </c>
      <c r="AT231" s="22" t="s">
        <v>181</v>
      </c>
      <c r="AU231" s="22" t="s">
        <v>83</v>
      </c>
      <c r="AY231" s="22" t="s">
        <v>180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22" t="s">
        <v>80</v>
      </c>
      <c r="BK231" s="156">
        <f t="shared" si="39"/>
        <v>0</v>
      </c>
      <c r="BL231" s="22" t="s">
        <v>89</v>
      </c>
      <c r="BM231" s="22" t="s">
        <v>1184</v>
      </c>
    </row>
    <row r="232" spans="2:65" s="1" customFormat="1" ht="25.5" customHeight="1">
      <c r="B232" s="123"/>
      <c r="C232" s="149" t="s">
        <v>74</v>
      </c>
      <c r="D232" s="149" t="s">
        <v>181</v>
      </c>
      <c r="E232" s="150" t="s">
        <v>2188</v>
      </c>
      <c r="F232" s="239" t="s">
        <v>2189</v>
      </c>
      <c r="G232" s="239"/>
      <c r="H232" s="239"/>
      <c r="I232" s="239"/>
      <c r="J232" s="151" t="s">
        <v>433</v>
      </c>
      <c r="K232" s="152">
        <v>3</v>
      </c>
      <c r="L232" s="266">
        <v>0</v>
      </c>
      <c r="M232" s="266"/>
      <c r="N232" s="266">
        <f t="shared" si="30"/>
        <v>0</v>
      </c>
      <c r="O232" s="266"/>
      <c r="P232" s="266"/>
      <c r="Q232" s="266"/>
      <c r="R232" s="125"/>
      <c r="T232" s="153" t="s">
        <v>5</v>
      </c>
      <c r="U232" s="44" t="s">
        <v>39</v>
      </c>
      <c r="V232" s="154">
        <v>0</v>
      </c>
      <c r="W232" s="154">
        <f t="shared" si="31"/>
        <v>0</v>
      </c>
      <c r="X232" s="154">
        <v>0</v>
      </c>
      <c r="Y232" s="154">
        <f t="shared" si="32"/>
        <v>0</v>
      </c>
      <c r="Z232" s="154">
        <v>0</v>
      </c>
      <c r="AA232" s="155">
        <f t="shared" si="33"/>
        <v>0</v>
      </c>
      <c r="AR232" s="22" t="s">
        <v>89</v>
      </c>
      <c r="AT232" s="22" t="s">
        <v>181</v>
      </c>
      <c r="AU232" s="22" t="s">
        <v>83</v>
      </c>
      <c r="AY232" s="22" t="s">
        <v>180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22" t="s">
        <v>80</v>
      </c>
      <c r="BK232" s="156">
        <f t="shared" si="39"/>
        <v>0</v>
      </c>
      <c r="BL232" s="22" t="s">
        <v>89</v>
      </c>
      <c r="BM232" s="22" t="s">
        <v>1192</v>
      </c>
    </row>
    <row r="233" spans="2:65" s="1" customFormat="1" ht="25.5" customHeight="1">
      <c r="B233" s="123"/>
      <c r="C233" s="149" t="s">
        <v>74</v>
      </c>
      <c r="D233" s="149" t="s">
        <v>181</v>
      </c>
      <c r="E233" s="150" t="s">
        <v>2137</v>
      </c>
      <c r="F233" s="239" t="s">
        <v>2138</v>
      </c>
      <c r="G233" s="239"/>
      <c r="H233" s="239"/>
      <c r="I233" s="239"/>
      <c r="J233" s="151" t="s">
        <v>433</v>
      </c>
      <c r="K233" s="152">
        <v>21</v>
      </c>
      <c r="L233" s="266">
        <v>0</v>
      </c>
      <c r="M233" s="266"/>
      <c r="N233" s="266">
        <f t="shared" si="30"/>
        <v>0</v>
      </c>
      <c r="O233" s="266"/>
      <c r="P233" s="266"/>
      <c r="Q233" s="266"/>
      <c r="R233" s="125"/>
      <c r="T233" s="153" t="s">
        <v>5</v>
      </c>
      <c r="U233" s="44" t="s">
        <v>39</v>
      </c>
      <c r="V233" s="154">
        <v>0</v>
      </c>
      <c r="W233" s="154">
        <f t="shared" si="31"/>
        <v>0</v>
      </c>
      <c r="X233" s="154">
        <v>0</v>
      </c>
      <c r="Y233" s="154">
        <f t="shared" si="32"/>
        <v>0</v>
      </c>
      <c r="Z233" s="154">
        <v>0</v>
      </c>
      <c r="AA233" s="155">
        <f t="shared" si="33"/>
        <v>0</v>
      </c>
      <c r="AR233" s="22" t="s">
        <v>89</v>
      </c>
      <c r="AT233" s="22" t="s">
        <v>181</v>
      </c>
      <c r="AU233" s="22" t="s">
        <v>83</v>
      </c>
      <c r="AY233" s="22" t="s">
        <v>180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22" t="s">
        <v>80</v>
      </c>
      <c r="BK233" s="156">
        <f t="shared" si="39"/>
        <v>0</v>
      </c>
      <c r="BL233" s="22" t="s">
        <v>89</v>
      </c>
      <c r="BM233" s="22" t="s">
        <v>1200</v>
      </c>
    </row>
    <row r="234" spans="2:65" s="1" customFormat="1" ht="25.5" customHeight="1">
      <c r="B234" s="123"/>
      <c r="C234" s="149" t="s">
        <v>74</v>
      </c>
      <c r="D234" s="149" t="s">
        <v>181</v>
      </c>
      <c r="E234" s="150" t="s">
        <v>2139</v>
      </c>
      <c r="F234" s="239" t="s">
        <v>2140</v>
      </c>
      <c r="G234" s="239"/>
      <c r="H234" s="239"/>
      <c r="I234" s="239"/>
      <c r="J234" s="151" t="s">
        <v>433</v>
      </c>
      <c r="K234" s="152">
        <v>15</v>
      </c>
      <c r="L234" s="266">
        <v>0</v>
      </c>
      <c r="M234" s="266"/>
      <c r="N234" s="266">
        <f t="shared" si="30"/>
        <v>0</v>
      </c>
      <c r="O234" s="266"/>
      <c r="P234" s="266"/>
      <c r="Q234" s="266"/>
      <c r="R234" s="125"/>
      <c r="T234" s="153" t="s">
        <v>5</v>
      </c>
      <c r="U234" s="44" t="s">
        <v>39</v>
      </c>
      <c r="V234" s="154">
        <v>0</v>
      </c>
      <c r="W234" s="154">
        <f t="shared" si="31"/>
        <v>0</v>
      </c>
      <c r="X234" s="154">
        <v>0</v>
      </c>
      <c r="Y234" s="154">
        <f t="shared" si="32"/>
        <v>0</v>
      </c>
      <c r="Z234" s="154">
        <v>0</v>
      </c>
      <c r="AA234" s="155">
        <f t="shared" si="33"/>
        <v>0</v>
      </c>
      <c r="AR234" s="22" t="s">
        <v>89</v>
      </c>
      <c r="AT234" s="22" t="s">
        <v>181</v>
      </c>
      <c r="AU234" s="22" t="s">
        <v>83</v>
      </c>
      <c r="AY234" s="22" t="s">
        <v>180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22" t="s">
        <v>80</v>
      </c>
      <c r="BK234" s="156">
        <f t="shared" si="39"/>
        <v>0</v>
      </c>
      <c r="BL234" s="22" t="s">
        <v>89</v>
      </c>
      <c r="BM234" s="22" t="s">
        <v>1208</v>
      </c>
    </row>
    <row r="235" spans="2:65" s="1" customFormat="1" ht="38.25" customHeight="1">
      <c r="B235" s="123"/>
      <c r="C235" s="149" t="s">
        <v>74</v>
      </c>
      <c r="D235" s="149" t="s">
        <v>181</v>
      </c>
      <c r="E235" s="150" t="s">
        <v>2141</v>
      </c>
      <c r="F235" s="239" t="s">
        <v>2142</v>
      </c>
      <c r="G235" s="239"/>
      <c r="H235" s="239"/>
      <c r="I235" s="239"/>
      <c r="J235" s="151" t="s">
        <v>433</v>
      </c>
      <c r="K235" s="152">
        <v>3</v>
      </c>
      <c r="L235" s="266">
        <v>0</v>
      </c>
      <c r="M235" s="266"/>
      <c r="N235" s="266">
        <f t="shared" si="30"/>
        <v>0</v>
      </c>
      <c r="O235" s="266"/>
      <c r="P235" s="266"/>
      <c r="Q235" s="266"/>
      <c r="R235" s="125"/>
      <c r="T235" s="153" t="s">
        <v>5</v>
      </c>
      <c r="U235" s="44" t="s">
        <v>39</v>
      </c>
      <c r="V235" s="154">
        <v>0</v>
      </c>
      <c r="W235" s="154">
        <f t="shared" si="31"/>
        <v>0</v>
      </c>
      <c r="X235" s="154">
        <v>0</v>
      </c>
      <c r="Y235" s="154">
        <f t="shared" si="32"/>
        <v>0</v>
      </c>
      <c r="Z235" s="154">
        <v>0</v>
      </c>
      <c r="AA235" s="155">
        <f t="shared" si="33"/>
        <v>0</v>
      </c>
      <c r="AR235" s="22" t="s">
        <v>89</v>
      </c>
      <c r="AT235" s="22" t="s">
        <v>181</v>
      </c>
      <c r="AU235" s="22" t="s">
        <v>83</v>
      </c>
      <c r="AY235" s="22" t="s">
        <v>180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22" t="s">
        <v>80</v>
      </c>
      <c r="BK235" s="156">
        <f t="shared" si="39"/>
        <v>0</v>
      </c>
      <c r="BL235" s="22" t="s">
        <v>89</v>
      </c>
      <c r="BM235" s="22" t="s">
        <v>1217</v>
      </c>
    </row>
    <row r="236" spans="2:65" s="1" customFormat="1" ht="38.25" customHeight="1">
      <c r="B236" s="123"/>
      <c r="C236" s="149" t="s">
        <v>74</v>
      </c>
      <c r="D236" s="149" t="s">
        <v>181</v>
      </c>
      <c r="E236" s="150" t="s">
        <v>2190</v>
      </c>
      <c r="F236" s="239" t="s">
        <v>2191</v>
      </c>
      <c r="G236" s="239"/>
      <c r="H236" s="239"/>
      <c r="I236" s="239"/>
      <c r="J236" s="151" t="s">
        <v>433</v>
      </c>
      <c r="K236" s="152">
        <v>3</v>
      </c>
      <c r="L236" s="266">
        <v>0</v>
      </c>
      <c r="M236" s="266"/>
      <c r="N236" s="266">
        <f t="shared" si="30"/>
        <v>0</v>
      </c>
      <c r="O236" s="266"/>
      <c r="P236" s="266"/>
      <c r="Q236" s="266"/>
      <c r="R236" s="125"/>
      <c r="T236" s="153" t="s">
        <v>5</v>
      </c>
      <c r="U236" s="44" t="s">
        <v>39</v>
      </c>
      <c r="V236" s="154">
        <v>0</v>
      </c>
      <c r="W236" s="154">
        <f t="shared" si="31"/>
        <v>0</v>
      </c>
      <c r="X236" s="154">
        <v>0</v>
      </c>
      <c r="Y236" s="154">
        <f t="shared" si="32"/>
        <v>0</v>
      </c>
      <c r="Z236" s="154">
        <v>0</v>
      </c>
      <c r="AA236" s="155">
        <f t="shared" si="33"/>
        <v>0</v>
      </c>
      <c r="AR236" s="22" t="s">
        <v>89</v>
      </c>
      <c r="AT236" s="22" t="s">
        <v>181</v>
      </c>
      <c r="AU236" s="22" t="s">
        <v>83</v>
      </c>
      <c r="AY236" s="22" t="s">
        <v>180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22" t="s">
        <v>80</v>
      </c>
      <c r="BK236" s="156">
        <f t="shared" si="39"/>
        <v>0</v>
      </c>
      <c r="BL236" s="22" t="s">
        <v>89</v>
      </c>
      <c r="BM236" s="22" t="s">
        <v>1225</v>
      </c>
    </row>
    <row r="237" spans="2:65" s="1" customFormat="1" ht="38.25" customHeight="1">
      <c r="B237" s="123"/>
      <c r="C237" s="149" t="s">
        <v>74</v>
      </c>
      <c r="D237" s="149" t="s">
        <v>181</v>
      </c>
      <c r="E237" s="150" t="s">
        <v>2149</v>
      </c>
      <c r="F237" s="239" t="s">
        <v>2150</v>
      </c>
      <c r="G237" s="239"/>
      <c r="H237" s="239"/>
      <c r="I237" s="239"/>
      <c r="J237" s="151" t="s">
        <v>433</v>
      </c>
      <c r="K237" s="152">
        <v>3</v>
      </c>
      <c r="L237" s="266">
        <v>0</v>
      </c>
      <c r="M237" s="266"/>
      <c r="N237" s="266">
        <f t="shared" si="30"/>
        <v>0</v>
      </c>
      <c r="O237" s="266"/>
      <c r="P237" s="266"/>
      <c r="Q237" s="266"/>
      <c r="R237" s="125"/>
      <c r="T237" s="153" t="s">
        <v>5</v>
      </c>
      <c r="U237" s="44" t="s">
        <v>39</v>
      </c>
      <c r="V237" s="154">
        <v>0</v>
      </c>
      <c r="W237" s="154">
        <f t="shared" si="31"/>
        <v>0</v>
      </c>
      <c r="X237" s="154">
        <v>0</v>
      </c>
      <c r="Y237" s="154">
        <f t="shared" si="32"/>
        <v>0</v>
      </c>
      <c r="Z237" s="154">
        <v>0</v>
      </c>
      <c r="AA237" s="155">
        <f t="shared" si="33"/>
        <v>0</v>
      </c>
      <c r="AR237" s="22" t="s">
        <v>89</v>
      </c>
      <c r="AT237" s="22" t="s">
        <v>181</v>
      </c>
      <c r="AU237" s="22" t="s">
        <v>83</v>
      </c>
      <c r="AY237" s="22" t="s">
        <v>180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22" t="s">
        <v>80</v>
      </c>
      <c r="BK237" s="156">
        <f t="shared" si="39"/>
        <v>0</v>
      </c>
      <c r="BL237" s="22" t="s">
        <v>89</v>
      </c>
      <c r="BM237" s="22" t="s">
        <v>1233</v>
      </c>
    </row>
    <row r="238" spans="2:65" s="1" customFormat="1" ht="25.5" customHeight="1">
      <c r="B238" s="123"/>
      <c r="C238" s="149" t="s">
        <v>74</v>
      </c>
      <c r="D238" s="149" t="s">
        <v>181</v>
      </c>
      <c r="E238" s="150" t="s">
        <v>2151</v>
      </c>
      <c r="F238" s="239" t="s">
        <v>2152</v>
      </c>
      <c r="G238" s="239"/>
      <c r="H238" s="239"/>
      <c r="I238" s="239"/>
      <c r="J238" s="151" t="s">
        <v>433</v>
      </c>
      <c r="K238" s="152">
        <v>3</v>
      </c>
      <c r="L238" s="266">
        <v>0</v>
      </c>
      <c r="M238" s="266"/>
      <c r="N238" s="266">
        <f t="shared" si="30"/>
        <v>0</v>
      </c>
      <c r="O238" s="266"/>
      <c r="P238" s="266"/>
      <c r="Q238" s="266"/>
      <c r="R238" s="125"/>
      <c r="T238" s="153" t="s">
        <v>5</v>
      </c>
      <c r="U238" s="44" t="s">
        <v>39</v>
      </c>
      <c r="V238" s="154">
        <v>0</v>
      </c>
      <c r="W238" s="154">
        <f t="shared" si="31"/>
        <v>0</v>
      </c>
      <c r="X238" s="154">
        <v>0</v>
      </c>
      <c r="Y238" s="154">
        <f t="shared" si="32"/>
        <v>0</v>
      </c>
      <c r="Z238" s="154">
        <v>0</v>
      </c>
      <c r="AA238" s="155">
        <f t="shared" si="33"/>
        <v>0</v>
      </c>
      <c r="AR238" s="22" t="s">
        <v>89</v>
      </c>
      <c r="AT238" s="22" t="s">
        <v>181</v>
      </c>
      <c r="AU238" s="22" t="s">
        <v>83</v>
      </c>
      <c r="AY238" s="22" t="s">
        <v>180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22" t="s">
        <v>80</v>
      </c>
      <c r="BK238" s="156">
        <f t="shared" si="39"/>
        <v>0</v>
      </c>
      <c r="BL238" s="22" t="s">
        <v>89</v>
      </c>
      <c r="BM238" s="22" t="s">
        <v>1241</v>
      </c>
    </row>
    <row r="239" spans="2:65" s="1" customFormat="1" ht="25.5" customHeight="1">
      <c r="B239" s="123"/>
      <c r="C239" s="149" t="s">
        <v>74</v>
      </c>
      <c r="D239" s="149" t="s">
        <v>181</v>
      </c>
      <c r="E239" s="150" t="s">
        <v>2153</v>
      </c>
      <c r="F239" s="239" t="s">
        <v>2154</v>
      </c>
      <c r="G239" s="239"/>
      <c r="H239" s="239"/>
      <c r="I239" s="239"/>
      <c r="J239" s="151" t="s">
        <v>433</v>
      </c>
      <c r="K239" s="152">
        <v>9</v>
      </c>
      <c r="L239" s="266">
        <v>0</v>
      </c>
      <c r="M239" s="266"/>
      <c r="N239" s="266">
        <f t="shared" si="30"/>
        <v>0</v>
      </c>
      <c r="O239" s="266"/>
      <c r="P239" s="266"/>
      <c r="Q239" s="266"/>
      <c r="R239" s="125"/>
      <c r="T239" s="153" t="s">
        <v>5</v>
      </c>
      <c r="U239" s="44" t="s">
        <v>39</v>
      </c>
      <c r="V239" s="154">
        <v>0</v>
      </c>
      <c r="W239" s="154">
        <f t="shared" si="31"/>
        <v>0</v>
      </c>
      <c r="X239" s="154">
        <v>0</v>
      </c>
      <c r="Y239" s="154">
        <f t="shared" si="32"/>
        <v>0</v>
      </c>
      <c r="Z239" s="154">
        <v>0</v>
      </c>
      <c r="AA239" s="155">
        <f t="shared" si="33"/>
        <v>0</v>
      </c>
      <c r="AR239" s="22" t="s">
        <v>89</v>
      </c>
      <c r="AT239" s="22" t="s">
        <v>181</v>
      </c>
      <c r="AU239" s="22" t="s">
        <v>83</v>
      </c>
      <c r="AY239" s="22" t="s">
        <v>180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22" t="s">
        <v>80</v>
      </c>
      <c r="BK239" s="156">
        <f t="shared" si="39"/>
        <v>0</v>
      </c>
      <c r="BL239" s="22" t="s">
        <v>89</v>
      </c>
      <c r="BM239" s="22" t="s">
        <v>1249</v>
      </c>
    </row>
    <row r="240" spans="2:65" s="1" customFormat="1" ht="25.5" customHeight="1">
      <c r="B240" s="123"/>
      <c r="C240" s="149" t="s">
        <v>74</v>
      </c>
      <c r="D240" s="149" t="s">
        <v>181</v>
      </c>
      <c r="E240" s="150" t="s">
        <v>2155</v>
      </c>
      <c r="F240" s="239" t="s">
        <v>2156</v>
      </c>
      <c r="G240" s="239"/>
      <c r="H240" s="239"/>
      <c r="I240" s="239"/>
      <c r="J240" s="151" t="s">
        <v>433</v>
      </c>
      <c r="K240" s="152">
        <v>6</v>
      </c>
      <c r="L240" s="266">
        <v>0</v>
      </c>
      <c r="M240" s="266"/>
      <c r="N240" s="266">
        <f t="shared" si="30"/>
        <v>0</v>
      </c>
      <c r="O240" s="266"/>
      <c r="P240" s="266"/>
      <c r="Q240" s="266"/>
      <c r="R240" s="125"/>
      <c r="T240" s="153" t="s">
        <v>5</v>
      </c>
      <c r="U240" s="44" t="s">
        <v>39</v>
      </c>
      <c r="V240" s="154">
        <v>0</v>
      </c>
      <c r="W240" s="154">
        <f t="shared" si="31"/>
        <v>0</v>
      </c>
      <c r="X240" s="154">
        <v>0</v>
      </c>
      <c r="Y240" s="154">
        <f t="shared" si="32"/>
        <v>0</v>
      </c>
      <c r="Z240" s="154">
        <v>0</v>
      </c>
      <c r="AA240" s="155">
        <f t="shared" si="33"/>
        <v>0</v>
      </c>
      <c r="AR240" s="22" t="s">
        <v>89</v>
      </c>
      <c r="AT240" s="22" t="s">
        <v>181</v>
      </c>
      <c r="AU240" s="22" t="s">
        <v>83</v>
      </c>
      <c r="AY240" s="22" t="s">
        <v>180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22" t="s">
        <v>80</v>
      </c>
      <c r="BK240" s="156">
        <f t="shared" si="39"/>
        <v>0</v>
      </c>
      <c r="BL240" s="22" t="s">
        <v>89</v>
      </c>
      <c r="BM240" s="22" t="s">
        <v>1257</v>
      </c>
    </row>
    <row r="241" spans="2:65" s="1" customFormat="1" ht="25.5" customHeight="1">
      <c r="B241" s="123"/>
      <c r="C241" s="149" t="s">
        <v>74</v>
      </c>
      <c r="D241" s="149" t="s">
        <v>181</v>
      </c>
      <c r="E241" s="150" t="s">
        <v>2157</v>
      </c>
      <c r="F241" s="239" t="s">
        <v>2158</v>
      </c>
      <c r="G241" s="239"/>
      <c r="H241" s="239"/>
      <c r="I241" s="239"/>
      <c r="J241" s="151" t="s">
        <v>433</v>
      </c>
      <c r="K241" s="152">
        <v>3</v>
      </c>
      <c r="L241" s="266">
        <v>0</v>
      </c>
      <c r="M241" s="266"/>
      <c r="N241" s="266">
        <f t="shared" si="30"/>
        <v>0</v>
      </c>
      <c r="O241" s="266"/>
      <c r="P241" s="266"/>
      <c r="Q241" s="266"/>
      <c r="R241" s="125"/>
      <c r="T241" s="153" t="s">
        <v>5</v>
      </c>
      <c r="U241" s="44" t="s">
        <v>39</v>
      </c>
      <c r="V241" s="154">
        <v>0</v>
      </c>
      <c r="W241" s="154">
        <f t="shared" si="31"/>
        <v>0</v>
      </c>
      <c r="X241" s="154">
        <v>0</v>
      </c>
      <c r="Y241" s="154">
        <f t="shared" si="32"/>
        <v>0</v>
      </c>
      <c r="Z241" s="154">
        <v>0</v>
      </c>
      <c r="AA241" s="155">
        <f t="shared" si="33"/>
        <v>0</v>
      </c>
      <c r="AR241" s="22" t="s">
        <v>89</v>
      </c>
      <c r="AT241" s="22" t="s">
        <v>181</v>
      </c>
      <c r="AU241" s="22" t="s">
        <v>83</v>
      </c>
      <c r="AY241" s="22" t="s">
        <v>180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22" t="s">
        <v>80</v>
      </c>
      <c r="BK241" s="156">
        <f t="shared" si="39"/>
        <v>0</v>
      </c>
      <c r="BL241" s="22" t="s">
        <v>89</v>
      </c>
      <c r="BM241" s="22" t="s">
        <v>1265</v>
      </c>
    </row>
    <row r="242" spans="2:65" s="1" customFormat="1" ht="25.5" customHeight="1">
      <c r="B242" s="123"/>
      <c r="C242" s="149" t="s">
        <v>74</v>
      </c>
      <c r="D242" s="149" t="s">
        <v>181</v>
      </c>
      <c r="E242" s="150" t="s">
        <v>2192</v>
      </c>
      <c r="F242" s="239" t="s">
        <v>2193</v>
      </c>
      <c r="G242" s="239"/>
      <c r="H242" s="239"/>
      <c r="I242" s="239"/>
      <c r="J242" s="151" t="s">
        <v>433</v>
      </c>
      <c r="K242" s="152">
        <v>200</v>
      </c>
      <c r="L242" s="266">
        <v>0</v>
      </c>
      <c r="M242" s="266"/>
      <c r="N242" s="266">
        <f t="shared" si="30"/>
        <v>0</v>
      </c>
      <c r="O242" s="266"/>
      <c r="P242" s="266"/>
      <c r="Q242" s="266"/>
      <c r="R242" s="125"/>
      <c r="T242" s="153" t="s">
        <v>5</v>
      </c>
      <c r="U242" s="44" t="s">
        <v>39</v>
      </c>
      <c r="V242" s="154">
        <v>0</v>
      </c>
      <c r="W242" s="154">
        <f t="shared" si="31"/>
        <v>0</v>
      </c>
      <c r="X242" s="154">
        <v>0</v>
      </c>
      <c r="Y242" s="154">
        <f t="shared" si="32"/>
        <v>0</v>
      </c>
      <c r="Z242" s="154">
        <v>0</v>
      </c>
      <c r="AA242" s="155">
        <f t="shared" si="33"/>
        <v>0</v>
      </c>
      <c r="AR242" s="22" t="s">
        <v>89</v>
      </c>
      <c r="AT242" s="22" t="s">
        <v>181</v>
      </c>
      <c r="AU242" s="22" t="s">
        <v>83</v>
      </c>
      <c r="AY242" s="22" t="s">
        <v>180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22" t="s">
        <v>80</v>
      </c>
      <c r="BK242" s="156">
        <f t="shared" si="39"/>
        <v>0</v>
      </c>
      <c r="BL242" s="22" t="s">
        <v>89</v>
      </c>
      <c r="BM242" s="22" t="s">
        <v>1273</v>
      </c>
    </row>
    <row r="243" spans="2:65" s="1" customFormat="1" ht="25.5" customHeight="1">
      <c r="B243" s="123"/>
      <c r="C243" s="149" t="s">
        <v>74</v>
      </c>
      <c r="D243" s="149" t="s">
        <v>181</v>
      </c>
      <c r="E243" s="150" t="s">
        <v>2165</v>
      </c>
      <c r="F243" s="239" t="s">
        <v>2166</v>
      </c>
      <c r="G243" s="239"/>
      <c r="H243" s="239"/>
      <c r="I243" s="239"/>
      <c r="J243" s="151" t="s">
        <v>433</v>
      </c>
      <c r="K243" s="152">
        <v>6</v>
      </c>
      <c r="L243" s="266">
        <v>0</v>
      </c>
      <c r="M243" s="266"/>
      <c r="N243" s="266">
        <f t="shared" si="30"/>
        <v>0</v>
      </c>
      <c r="O243" s="266"/>
      <c r="P243" s="266"/>
      <c r="Q243" s="266"/>
      <c r="R243" s="125"/>
      <c r="T243" s="153" t="s">
        <v>5</v>
      </c>
      <c r="U243" s="44" t="s">
        <v>39</v>
      </c>
      <c r="V243" s="154">
        <v>0</v>
      </c>
      <c r="W243" s="154">
        <f t="shared" si="31"/>
        <v>0</v>
      </c>
      <c r="X243" s="154">
        <v>0</v>
      </c>
      <c r="Y243" s="154">
        <f t="shared" si="32"/>
        <v>0</v>
      </c>
      <c r="Z243" s="154">
        <v>0</v>
      </c>
      <c r="AA243" s="155">
        <f t="shared" si="33"/>
        <v>0</v>
      </c>
      <c r="AR243" s="22" t="s">
        <v>89</v>
      </c>
      <c r="AT243" s="22" t="s">
        <v>181</v>
      </c>
      <c r="AU243" s="22" t="s">
        <v>83</v>
      </c>
      <c r="AY243" s="22" t="s">
        <v>180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22" t="s">
        <v>80</v>
      </c>
      <c r="BK243" s="156">
        <f t="shared" si="39"/>
        <v>0</v>
      </c>
      <c r="BL243" s="22" t="s">
        <v>89</v>
      </c>
      <c r="BM243" s="22" t="s">
        <v>1281</v>
      </c>
    </row>
    <row r="244" spans="2:65" s="1" customFormat="1" ht="25.5" customHeight="1">
      <c r="B244" s="123"/>
      <c r="C244" s="149" t="s">
        <v>74</v>
      </c>
      <c r="D244" s="149" t="s">
        <v>181</v>
      </c>
      <c r="E244" s="150" t="s">
        <v>2194</v>
      </c>
      <c r="F244" s="239" t="s">
        <v>2168</v>
      </c>
      <c r="G244" s="239"/>
      <c r="H244" s="239"/>
      <c r="I244" s="239"/>
      <c r="J244" s="151" t="s">
        <v>862</v>
      </c>
      <c r="K244" s="152">
        <v>0.1</v>
      </c>
      <c r="L244" s="266">
        <v>0</v>
      </c>
      <c r="M244" s="266"/>
      <c r="N244" s="266">
        <f t="shared" si="30"/>
        <v>0</v>
      </c>
      <c r="O244" s="266"/>
      <c r="P244" s="266"/>
      <c r="Q244" s="266"/>
      <c r="R244" s="125"/>
      <c r="T244" s="153" t="s">
        <v>5</v>
      </c>
      <c r="U244" s="44" t="s">
        <v>39</v>
      </c>
      <c r="V244" s="154">
        <v>0</v>
      </c>
      <c r="W244" s="154">
        <f t="shared" si="31"/>
        <v>0</v>
      </c>
      <c r="X244" s="154">
        <v>0</v>
      </c>
      <c r="Y244" s="154">
        <f t="shared" si="32"/>
        <v>0</v>
      </c>
      <c r="Z244" s="154">
        <v>0</v>
      </c>
      <c r="AA244" s="155">
        <f t="shared" si="33"/>
        <v>0</v>
      </c>
      <c r="AR244" s="22" t="s">
        <v>89</v>
      </c>
      <c r="AT244" s="22" t="s">
        <v>181</v>
      </c>
      <c r="AU244" s="22" t="s">
        <v>83</v>
      </c>
      <c r="AY244" s="22" t="s">
        <v>180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22" t="s">
        <v>80</v>
      </c>
      <c r="BK244" s="156">
        <f t="shared" si="39"/>
        <v>0</v>
      </c>
      <c r="BL244" s="22" t="s">
        <v>89</v>
      </c>
      <c r="BM244" s="22" t="s">
        <v>1290</v>
      </c>
    </row>
    <row r="245" spans="2:65" s="9" customFormat="1" ht="29.85" customHeight="1">
      <c r="B245" s="138"/>
      <c r="C245" s="139"/>
      <c r="D245" s="148" t="s">
        <v>2037</v>
      </c>
      <c r="E245" s="148"/>
      <c r="F245" s="148"/>
      <c r="G245" s="148"/>
      <c r="H245" s="148"/>
      <c r="I245" s="148"/>
      <c r="J245" s="148"/>
      <c r="K245" s="148"/>
      <c r="L245" s="148"/>
      <c r="M245" s="148"/>
      <c r="N245" s="269">
        <f>BK245</f>
        <v>0</v>
      </c>
      <c r="O245" s="270"/>
      <c r="P245" s="270"/>
      <c r="Q245" s="270"/>
      <c r="R245" s="141"/>
      <c r="T245" s="142"/>
      <c r="U245" s="139"/>
      <c r="V245" s="139"/>
      <c r="W245" s="143">
        <f>SUM(W246:W273)</f>
        <v>0</v>
      </c>
      <c r="X245" s="139"/>
      <c r="Y245" s="143">
        <f>SUM(Y246:Y273)</f>
        <v>0</v>
      </c>
      <c r="Z245" s="139"/>
      <c r="AA245" s="144">
        <f>SUM(AA246:AA273)</f>
        <v>0</v>
      </c>
      <c r="AR245" s="145" t="s">
        <v>80</v>
      </c>
      <c r="AT245" s="146" t="s">
        <v>73</v>
      </c>
      <c r="AU245" s="146" t="s">
        <v>80</v>
      </c>
      <c r="AY245" s="145" t="s">
        <v>180</v>
      </c>
      <c r="BK245" s="147">
        <f>SUM(BK246:BK273)</f>
        <v>0</v>
      </c>
    </row>
    <row r="246" spans="2:65" s="1" customFormat="1" ht="25.5" customHeight="1">
      <c r="B246" s="123"/>
      <c r="C246" s="149" t="s">
        <v>74</v>
      </c>
      <c r="D246" s="149" t="s">
        <v>181</v>
      </c>
      <c r="E246" s="150" t="s">
        <v>2195</v>
      </c>
      <c r="F246" s="239" t="s">
        <v>2196</v>
      </c>
      <c r="G246" s="239"/>
      <c r="H246" s="239"/>
      <c r="I246" s="239"/>
      <c r="J246" s="151" t="s">
        <v>433</v>
      </c>
      <c r="K246" s="152">
        <v>1</v>
      </c>
      <c r="L246" s="266">
        <v>0</v>
      </c>
      <c r="M246" s="266"/>
      <c r="N246" s="266">
        <f t="shared" ref="N246:N273" si="40">ROUND(L246*K246,2)</f>
        <v>0</v>
      </c>
      <c r="O246" s="266"/>
      <c r="P246" s="266"/>
      <c r="Q246" s="266"/>
      <c r="R246" s="125"/>
      <c r="T246" s="153" t="s">
        <v>5</v>
      </c>
      <c r="U246" s="44" t="s">
        <v>39</v>
      </c>
      <c r="V246" s="154">
        <v>0</v>
      </c>
      <c r="W246" s="154">
        <f t="shared" ref="W246:W273" si="41">V246*K246</f>
        <v>0</v>
      </c>
      <c r="X246" s="154">
        <v>0</v>
      </c>
      <c r="Y246" s="154">
        <f t="shared" ref="Y246:Y273" si="42">X246*K246</f>
        <v>0</v>
      </c>
      <c r="Z246" s="154">
        <v>0</v>
      </c>
      <c r="AA246" s="155">
        <f t="shared" ref="AA246:AA273" si="43">Z246*K246</f>
        <v>0</v>
      </c>
      <c r="AR246" s="22" t="s">
        <v>89</v>
      </c>
      <c r="AT246" s="22" t="s">
        <v>181</v>
      </c>
      <c r="AU246" s="22" t="s">
        <v>83</v>
      </c>
      <c r="AY246" s="22" t="s">
        <v>180</v>
      </c>
      <c r="BE246" s="156">
        <f t="shared" ref="BE246:BE273" si="44">IF(U246="základní",N246,0)</f>
        <v>0</v>
      </c>
      <c r="BF246" s="156">
        <f t="shared" ref="BF246:BF273" si="45">IF(U246="snížená",N246,0)</f>
        <v>0</v>
      </c>
      <c r="BG246" s="156">
        <f t="shared" ref="BG246:BG273" si="46">IF(U246="zákl. přenesená",N246,0)</f>
        <v>0</v>
      </c>
      <c r="BH246" s="156">
        <f t="shared" ref="BH246:BH273" si="47">IF(U246="sníž. přenesená",N246,0)</f>
        <v>0</v>
      </c>
      <c r="BI246" s="156">
        <f t="shared" ref="BI246:BI273" si="48">IF(U246="nulová",N246,0)</f>
        <v>0</v>
      </c>
      <c r="BJ246" s="22" t="s">
        <v>80</v>
      </c>
      <c r="BK246" s="156">
        <f t="shared" ref="BK246:BK273" si="49">ROUND(L246*K246,2)</f>
        <v>0</v>
      </c>
      <c r="BL246" s="22" t="s">
        <v>89</v>
      </c>
      <c r="BM246" s="22" t="s">
        <v>1298</v>
      </c>
    </row>
    <row r="247" spans="2:65" s="1" customFormat="1" ht="25.5" customHeight="1">
      <c r="B247" s="123"/>
      <c r="C247" s="149" t="s">
        <v>74</v>
      </c>
      <c r="D247" s="149" t="s">
        <v>181</v>
      </c>
      <c r="E247" s="150" t="s">
        <v>2100</v>
      </c>
      <c r="F247" s="239" t="s">
        <v>2101</v>
      </c>
      <c r="G247" s="239"/>
      <c r="H247" s="239"/>
      <c r="I247" s="239"/>
      <c r="J247" s="151" t="s">
        <v>433</v>
      </c>
      <c r="K247" s="152">
        <v>1</v>
      </c>
      <c r="L247" s="266">
        <v>0</v>
      </c>
      <c r="M247" s="266"/>
      <c r="N247" s="266">
        <f t="shared" si="40"/>
        <v>0</v>
      </c>
      <c r="O247" s="266"/>
      <c r="P247" s="266"/>
      <c r="Q247" s="266"/>
      <c r="R247" s="125"/>
      <c r="T247" s="153" t="s">
        <v>5</v>
      </c>
      <c r="U247" s="44" t="s">
        <v>39</v>
      </c>
      <c r="V247" s="154">
        <v>0</v>
      </c>
      <c r="W247" s="154">
        <f t="shared" si="41"/>
        <v>0</v>
      </c>
      <c r="X247" s="154">
        <v>0</v>
      </c>
      <c r="Y247" s="154">
        <f t="shared" si="42"/>
        <v>0</v>
      </c>
      <c r="Z247" s="154">
        <v>0</v>
      </c>
      <c r="AA247" s="155">
        <f t="shared" si="43"/>
        <v>0</v>
      </c>
      <c r="AR247" s="22" t="s">
        <v>89</v>
      </c>
      <c r="AT247" s="22" t="s">
        <v>181</v>
      </c>
      <c r="AU247" s="22" t="s">
        <v>83</v>
      </c>
      <c r="AY247" s="22" t="s">
        <v>180</v>
      </c>
      <c r="BE247" s="156">
        <f t="shared" si="44"/>
        <v>0</v>
      </c>
      <c r="BF247" s="156">
        <f t="shared" si="45"/>
        <v>0</v>
      </c>
      <c r="BG247" s="156">
        <f t="shared" si="46"/>
        <v>0</v>
      </c>
      <c r="BH247" s="156">
        <f t="shared" si="47"/>
        <v>0</v>
      </c>
      <c r="BI247" s="156">
        <f t="shared" si="48"/>
        <v>0</v>
      </c>
      <c r="BJ247" s="22" t="s">
        <v>80</v>
      </c>
      <c r="BK247" s="156">
        <f t="shared" si="49"/>
        <v>0</v>
      </c>
      <c r="BL247" s="22" t="s">
        <v>89</v>
      </c>
      <c r="BM247" s="22" t="s">
        <v>1306</v>
      </c>
    </row>
    <row r="248" spans="2:65" s="1" customFormat="1" ht="16.5" customHeight="1">
      <c r="B248" s="123"/>
      <c r="C248" s="149" t="s">
        <v>74</v>
      </c>
      <c r="D248" s="149" t="s">
        <v>181</v>
      </c>
      <c r="E248" s="150" t="s">
        <v>2046</v>
      </c>
      <c r="F248" s="239" t="s">
        <v>2047</v>
      </c>
      <c r="G248" s="239"/>
      <c r="H248" s="239"/>
      <c r="I248" s="239"/>
      <c r="J248" s="151" t="s">
        <v>433</v>
      </c>
      <c r="K248" s="152">
        <v>1</v>
      </c>
      <c r="L248" s="266">
        <v>0</v>
      </c>
      <c r="M248" s="266"/>
      <c r="N248" s="266">
        <f t="shared" si="40"/>
        <v>0</v>
      </c>
      <c r="O248" s="266"/>
      <c r="P248" s="266"/>
      <c r="Q248" s="266"/>
      <c r="R248" s="125"/>
      <c r="T248" s="153" t="s">
        <v>5</v>
      </c>
      <c r="U248" s="44" t="s">
        <v>39</v>
      </c>
      <c r="V248" s="154">
        <v>0</v>
      </c>
      <c r="W248" s="154">
        <f t="shared" si="41"/>
        <v>0</v>
      </c>
      <c r="X248" s="154">
        <v>0</v>
      </c>
      <c r="Y248" s="154">
        <f t="shared" si="42"/>
        <v>0</v>
      </c>
      <c r="Z248" s="154">
        <v>0</v>
      </c>
      <c r="AA248" s="155">
        <f t="shared" si="43"/>
        <v>0</v>
      </c>
      <c r="AR248" s="22" t="s">
        <v>89</v>
      </c>
      <c r="AT248" s="22" t="s">
        <v>181</v>
      </c>
      <c r="AU248" s="22" t="s">
        <v>83</v>
      </c>
      <c r="AY248" s="22" t="s">
        <v>180</v>
      </c>
      <c r="BE248" s="156">
        <f t="shared" si="44"/>
        <v>0</v>
      </c>
      <c r="BF248" s="156">
        <f t="shared" si="45"/>
        <v>0</v>
      </c>
      <c r="BG248" s="156">
        <f t="shared" si="46"/>
        <v>0</v>
      </c>
      <c r="BH248" s="156">
        <f t="shared" si="47"/>
        <v>0</v>
      </c>
      <c r="BI248" s="156">
        <f t="shared" si="48"/>
        <v>0</v>
      </c>
      <c r="BJ248" s="22" t="s">
        <v>80</v>
      </c>
      <c r="BK248" s="156">
        <f t="shared" si="49"/>
        <v>0</v>
      </c>
      <c r="BL248" s="22" t="s">
        <v>89</v>
      </c>
      <c r="BM248" s="22" t="s">
        <v>1314</v>
      </c>
    </row>
    <row r="249" spans="2:65" s="1" customFormat="1" ht="16.5" customHeight="1">
      <c r="B249" s="123"/>
      <c r="C249" s="149" t="s">
        <v>74</v>
      </c>
      <c r="D249" s="149" t="s">
        <v>181</v>
      </c>
      <c r="E249" s="150" t="s">
        <v>2170</v>
      </c>
      <c r="F249" s="239" t="s">
        <v>2171</v>
      </c>
      <c r="G249" s="239"/>
      <c r="H249" s="239"/>
      <c r="I249" s="239"/>
      <c r="J249" s="151" t="s">
        <v>433</v>
      </c>
      <c r="K249" s="152">
        <v>1</v>
      </c>
      <c r="L249" s="266">
        <v>0</v>
      </c>
      <c r="M249" s="266"/>
      <c r="N249" s="266">
        <f t="shared" si="40"/>
        <v>0</v>
      </c>
      <c r="O249" s="266"/>
      <c r="P249" s="266"/>
      <c r="Q249" s="266"/>
      <c r="R249" s="125"/>
      <c r="T249" s="153" t="s">
        <v>5</v>
      </c>
      <c r="U249" s="44" t="s">
        <v>39</v>
      </c>
      <c r="V249" s="154">
        <v>0</v>
      </c>
      <c r="W249" s="154">
        <f t="shared" si="41"/>
        <v>0</v>
      </c>
      <c r="X249" s="154">
        <v>0</v>
      </c>
      <c r="Y249" s="154">
        <f t="shared" si="42"/>
        <v>0</v>
      </c>
      <c r="Z249" s="154">
        <v>0</v>
      </c>
      <c r="AA249" s="155">
        <f t="shared" si="43"/>
        <v>0</v>
      </c>
      <c r="AR249" s="22" t="s">
        <v>89</v>
      </c>
      <c r="AT249" s="22" t="s">
        <v>181</v>
      </c>
      <c r="AU249" s="22" t="s">
        <v>83</v>
      </c>
      <c r="AY249" s="22" t="s">
        <v>180</v>
      </c>
      <c r="BE249" s="156">
        <f t="shared" si="44"/>
        <v>0</v>
      </c>
      <c r="BF249" s="156">
        <f t="shared" si="45"/>
        <v>0</v>
      </c>
      <c r="BG249" s="156">
        <f t="shared" si="46"/>
        <v>0</v>
      </c>
      <c r="BH249" s="156">
        <f t="shared" si="47"/>
        <v>0</v>
      </c>
      <c r="BI249" s="156">
        <f t="shared" si="48"/>
        <v>0</v>
      </c>
      <c r="BJ249" s="22" t="s">
        <v>80</v>
      </c>
      <c r="BK249" s="156">
        <f t="shared" si="49"/>
        <v>0</v>
      </c>
      <c r="BL249" s="22" t="s">
        <v>89</v>
      </c>
      <c r="BM249" s="22" t="s">
        <v>1322</v>
      </c>
    </row>
    <row r="250" spans="2:65" s="1" customFormat="1" ht="38.25" customHeight="1">
      <c r="B250" s="123"/>
      <c r="C250" s="149" t="s">
        <v>74</v>
      </c>
      <c r="D250" s="149" t="s">
        <v>181</v>
      </c>
      <c r="E250" s="150" t="s">
        <v>2197</v>
      </c>
      <c r="F250" s="239" t="s">
        <v>2198</v>
      </c>
      <c r="G250" s="239"/>
      <c r="H250" s="239"/>
      <c r="I250" s="239"/>
      <c r="J250" s="151" t="s">
        <v>433</v>
      </c>
      <c r="K250" s="152">
        <v>1</v>
      </c>
      <c r="L250" s="266">
        <v>0</v>
      </c>
      <c r="M250" s="266"/>
      <c r="N250" s="266">
        <f t="shared" si="40"/>
        <v>0</v>
      </c>
      <c r="O250" s="266"/>
      <c r="P250" s="266"/>
      <c r="Q250" s="266"/>
      <c r="R250" s="125"/>
      <c r="T250" s="153" t="s">
        <v>5</v>
      </c>
      <c r="U250" s="44" t="s">
        <v>39</v>
      </c>
      <c r="V250" s="154">
        <v>0</v>
      </c>
      <c r="W250" s="154">
        <f t="shared" si="41"/>
        <v>0</v>
      </c>
      <c r="X250" s="154">
        <v>0</v>
      </c>
      <c r="Y250" s="154">
        <f t="shared" si="42"/>
        <v>0</v>
      </c>
      <c r="Z250" s="154">
        <v>0</v>
      </c>
      <c r="AA250" s="155">
        <f t="shared" si="43"/>
        <v>0</v>
      </c>
      <c r="AR250" s="22" t="s">
        <v>89</v>
      </c>
      <c r="AT250" s="22" t="s">
        <v>181</v>
      </c>
      <c r="AU250" s="22" t="s">
        <v>83</v>
      </c>
      <c r="AY250" s="22" t="s">
        <v>180</v>
      </c>
      <c r="BE250" s="156">
        <f t="shared" si="44"/>
        <v>0</v>
      </c>
      <c r="BF250" s="156">
        <f t="shared" si="45"/>
        <v>0</v>
      </c>
      <c r="BG250" s="156">
        <f t="shared" si="46"/>
        <v>0</v>
      </c>
      <c r="BH250" s="156">
        <f t="shared" si="47"/>
        <v>0</v>
      </c>
      <c r="BI250" s="156">
        <f t="shared" si="48"/>
        <v>0</v>
      </c>
      <c r="BJ250" s="22" t="s">
        <v>80</v>
      </c>
      <c r="BK250" s="156">
        <f t="shared" si="49"/>
        <v>0</v>
      </c>
      <c r="BL250" s="22" t="s">
        <v>89</v>
      </c>
      <c r="BM250" s="22" t="s">
        <v>1330</v>
      </c>
    </row>
    <row r="251" spans="2:65" s="1" customFormat="1" ht="25.5" customHeight="1">
      <c r="B251" s="123"/>
      <c r="C251" s="149" t="s">
        <v>74</v>
      </c>
      <c r="D251" s="149" t="s">
        <v>181</v>
      </c>
      <c r="E251" s="150" t="s">
        <v>2199</v>
      </c>
      <c r="F251" s="239" t="s">
        <v>2200</v>
      </c>
      <c r="G251" s="239"/>
      <c r="H251" s="239"/>
      <c r="I251" s="239"/>
      <c r="J251" s="151" t="s">
        <v>433</v>
      </c>
      <c r="K251" s="152">
        <v>3</v>
      </c>
      <c r="L251" s="266">
        <v>0</v>
      </c>
      <c r="M251" s="266"/>
      <c r="N251" s="266">
        <f t="shared" si="40"/>
        <v>0</v>
      </c>
      <c r="O251" s="266"/>
      <c r="P251" s="266"/>
      <c r="Q251" s="266"/>
      <c r="R251" s="125"/>
      <c r="T251" s="153" t="s">
        <v>5</v>
      </c>
      <c r="U251" s="44" t="s">
        <v>39</v>
      </c>
      <c r="V251" s="154">
        <v>0</v>
      </c>
      <c r="W251" s="154">
        <f t="shared" si="41"/>
        <v>0</v>
      </c>
      <c r="X251" s="154">
        <v>0</v>
      </c>
      <c r="Y251" s="154">
        <f t="shared" si="42"/>
        <v>0</v>
      </c>
      <c r="Z251" s="154">
        <v>0</v>
      </c>
      <c r="AA251" s="155">
        <f t="shared" si="43"/>
        <v>0</v>
      </c>
      <c r="AR251" s="22" t="s">
        <v>89</v>
      </c>
      <c r="AT251" s="22" t="s">
        <v>181</v>
      </c>
      <c r="AU251" s="22" t="s">
        <v>83</v>
      </c>
      <c r="AY251" s="22" t="s">
        <v>180</v>
      </c>
      <c r="BE251" s="156">
        <f t="shared" si="44"/>
        <v>0</v>
      </c>
      <c r="BF251" s="156">
        <f t="shared" si="45"/>
        <v>0</v>
      </c>
      <c r="BG251" s="156">
        <f t="shared" si="46"/>
        <v>0</v>
      </c>
      <c r="BH251" s="156">
        <f t="shared" si="47"/>
        <v>0</v>
      </c>
      <c r="BI251" s="156">
        <f t="shared" si="48"/>
        <v>0</v>
      </c>
      <c r="BJ251" s="22" t="s">
        <v>80</v>
      </c>
      <c r="BK251" s="156">
        <f t="shared" si="49"/>
        <v>0</v>
      </c>
      <c r="BL251" s="22" t="s">
        <v>89</v>
      </c>
      <c r="BM251" s="22" t="s">
        <v>1338</v>
      </c>
    </row>
    <row r="252" spans="2:65" s="1" customFormat="1" ht="16.5" customHeight="1">
      <c r="B252" s="123"/>
      <c r="C252" s="149" t="s">
        <v>74</v>
      </c>
      <c r="D252" s="149" t="s">
        <v>181</v>
      </c>
      <c r="E252" s="150" t="s">
        <v>2112</v>
      </c>
      <c r="F252" s="239" t="s">
        <v>2113</v>
      </c>
      <c r="G252" s="239"/>
      <c r="H252" s="239"/>
      <c r="I252" s="239"/>
      <c r="J252" s="151" t="s">
        <v>317</v>
      </c>
      <c r="K252" s="152">
        <v>20</v>
      </c>
      <c r="L252" s="266">
        <v>0</v>
      </c>
      <c r="M252" s="266"/>
      <c r="N252" s="266">
        <f t="shared" si="40"/>
        <v>0</v>
      </c>
      <c r="O252" s="266"/>
      <c r="P252" s="266"/>
      <c r="Q252" s="266"/>
      <c r="R252" s="125"/>
      <c r="T252" s="153" t="s">
        <v>5</v>
      </c>
      <c r="U252" s="44" t="s">
        <v>39</v>
      </c>
      <c r="V252" s="154">
        <v>0</v>
      </c>
      <c r="W252" s="154">
        <f t="shared" si="41"/>
        <v>0</v>
      </c>
      <c r="X252" s="154">
        <v>0</v>
      </c>
      <c r="Y252" s="154">
        <f t="shared" si="42"/>
        <v>0</v>
      </c>
      <c r="Z252" s="154">
        <v>0</v>
      </c>
      <c r="AA252" s="155">
        <f t="shared" si="43"/>
        <v>0</v>
      </c>
      <c r="AR252" s="22" t="s">
        <v>89</v>
      </c>
      <c r="AT252" s="22" t="s">
        <v>181</v>
      </c>
      <c r="AU252" s="22" t="s">
        <v>83</v>
      </c>
      <c r="AY252" s="22" t="s">
        <v>180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22" t="s">
        <v>80</v>
      </c>
      <c r="BK252" s="156">
        <f t="shared" si="49"/>
        <v>0</v>
      </c>
      <c r="BL252" s="22" t="s">
        <v>89</v>
      </c>
      <c r="BM252" s="22" t="s">
        <v>1346</v>
      </c>
    </row>
    <row r="253" spans="2:65" s="1" customFormat="1" ht="16.5" customHeight="1">
      <c r="B253" s="123"/>
      <c r="C253" s="149" t="s">
        <v>74</v>
      </c>
      <c r="D253" s="149" t="s">
        <v>181</v>
      </c>
      <c r="E253" s="150" t="s">
        <v>2176</v>
      </c>
      <c r="F253" s="239" t="s">
        <v>2177</v>
      </c>
      <c r="G253" s="239"/>
      <c r="H253" s="239"/>
      <c r="I253" s="239"/>
      <c r="J253" s="151" t="s">
        <v>433</v>
      </c>
      <c r="K253" s="152">
        <v>9</v>
      </c>
      <c r="L253" s="266">
        <v>0</v>
      </c>
      <c r="M253" s="266"/>
      <c r="N253" s="266">
        <f t="shared" si="40"/>
        <v>0</v>
      </c>
      <c r="O253" s="266"/>
      <c r="P253" s="266"/>
      <c r="Q253" s="266"/>
      <c r="R253" s="125"/>
      <c r="T253" s="153" t="s">
        <v>5</v>
      </c>
      <c r="U253" s="44" t="s">
        <v>39</v>
      </c>
      <c r="V253" s="154">
        <v>0</v>
      </c>
      <c r="W253" s="154">
        <f t="shared" si="41"/>
        <v>0</v>
      </c>
      <c r="X253" s="154">
        <v>0</v>
      </c>
      <c r="Y253" s="154">
        <f t="shared" si="42"/>
        <v>0</v>
      </c>
      <c r="Z253" s="154">
        <v>0</v>
      </c>
      <c r="AA253" s="155">
        <f t="shared" si="43"/>
        <v>0</v>
      </c>
      <c r="AR253" s="22" t="s">
        <v>89</v>
      </c>
      <c r="AT253" s="22" t="s">
        <v>181</v>
      </c>
      <c r="AU253" s="22" t="s">
        <v>83</v>
      </c>
      <c r="AY253" s="22" t="s">
        <v>180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22" t="s">
        <v>80</v>
      </c>
      <c r="BK253" s="156">
        <f t="shared" si="49"/>
        <v>0</v>
      </c>
      <c r="BL253" s="22" t="s">
        <v>89</v>
      </c>
      <c r="BM253" s="22" t="s">
        <v>1354</v>
      </c>
    </row>
    <row r="254" spans="2:65" s="1" customFormat="1" ht="25.5" customHeight="1">
      <c r="B254" s="123"/>
      <c r="C254" s="149" t="s">
        <v>74</v>
      </c>
      <c r="D254" s="149" t="s">
        <v>181</v>
      </c>
      <c r="E254" s="150" t="s">
        <v>2093</v>
      </c>
      <c r="F254" s="239" t="s">
        <v>2094</v>
      </c>
      <c r="G254" s="239"/>
      <c r="H254" s="239"/>
      <c r="I254" s="239"/>
      <c r="J254" s="151" t="s">
        <v>1900</v>
      </c>
      <c r="K254" s="152">
        <v>1</v>
      </c>
      <c r="L254" s="266">
        <v>0</v>
      </c>
      <c r="M254" s="266"/>
      <c r="N254" s="266">
        <f t="shared" si="40"/>
        <v>0</v>
      </c>
      <c r="O254" s="266"/>
      <c r="P254" s="266"/>
      <c r="Q254" s="266"/>
      <c r="R254" s="125"/>
      <c r="T254" s="153" t="s">
        <v>5</v>
      </c>
      <c r="U254" s="44" t="s">
        <v>39</v>
      </c>
      <c r="V254" s="154">
        <v>0</v>
      </c>
      <c r="W254" s="154">
        <f t="shared" si="41"/>
        <v>0</v>
      </c>
      <c r="X254" s="154">
        <v>0</v>
      </c>
      <c r="Y254" s="154">
        <f t="shared" si="42"/>
        <v>0</v>
      </c>
      <c r="Z254" s="154">
        <v>0</v>
      </c>
      <c r="AA254" s="155">
        <f t="shared" si="43"/>
        <v>0</v>
      </c>
      <c r="AR254" s="22" t="s">
        <v>89</v>
      </c>
      <c r="AT254" s="22" t="s">
        <v>181</v>
      </c>
      <c r="AU254" s="22" t="s">
        <v>83</v>
      </c>
      <c r="AY254" s="22" t="s">
        <v>180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22" t="s">
        <v>80</v>
      </c>
      <c r="BK254" s="156">
        <f t="shared" si="49"/>
        <v>0</v>
      </c>
      <c r="BL254" s="22" t="s">
        <v>89</v>
      </c>
      <c r="BM254" s="22" t="s">
        <v>1362</v>
      </c>
    </row>
    <row r="255" spans="2:65" s="1" customFormat="1" ht="25.5" customHeight="1">
      <c r="B255" s="123"/>
      <c r="C255" s="149" t="s">
        <v>74</v>
      </c>
      <c r="D255" s="149" t="s">
        <v>181</v>
      </c>
      <c r="E255" s="150" t="s">
        <v>2064</v>
      </c>
      <c r="F255" s="239" t="s">
        <v>2065</v>
      </c>
      <c r="G255" s="239"/>
      <c r="H255" s="239"/>
      <c r="I255" s="239"/>
      <c r="J255" s="151" t="s">
        <v>433</v>
      </c>
      <c r="K255" s="152">
        <v>1</v>
      </c>
      <c r="L255" s="266">
        <v>0</v>
      </c>
      <c r="M255" s="266"/>
      <c r="N255" s="266">
        <f t="shared" si="40"/>
        <v>0</v>
      </c>
      <c r="O255" s="266"/>
      <c r="P255" s="266"/>
      <c r="Q255" s="266"/>
      <c r="R255" s="125"/>
      <c r="T255" s="153" t="s">
        <v>5</v>
      </c>
      <c r="U255" s="44" t="s">
        <v>39</v>
      </c>
      <c r="V255" s="154">
        <v>0</v>
      </c>
      <c r="W255" s="154">
        <f t="shared" si="41"/>
        <v>0</v>
      </c>
      <c r="X255" s="154">
        <v>0</v>
      </c>
      <c r="Y255" s="154">
        <f t="shared" si="42"/>
        <v>0</v>
      </c>
      <c r="Z255" s="154">
        <v>0</v>
      </c>
      <c r="AA255" s="155">
        <f t="shared" si="43"/>
        <v>0</v>
      </c>
      <c r="AR255" s="22" t="s">
        <v>89</v>
      </c>
      <c r="AT255" s="22" t="s">
        <v>181</v>
      </c>
      <c r="AU255" s="22" t="s">
        <v>83</v>
      </c>
      <c r="AY255" s="22" t="s">
        <v>180</v>
      </c>
      <c r="BE255" s="156">
        <f t="shared" si="44"/>
        <v>0</v>
      </c>
      <c r="BF255" s="156">
        <f t="shared" si="45"/>
        <v>0</v>
      </c>
      <c r="BG255" s="156">
        <f t="shared" si="46"/>
        <v>0</v>
      </c>
      <c r="BH255" s="156">
        <f t="shared" si="47"/>
        <v>0</v>
      </c>
      <c r="BI255" s="156">
        <f t="shared" si="48"/>
        <v>0</v>
      </c>
      <c r="BJ255" s="22" t="s">
        <v>80</v>
      </c>
      <c r="BK255" s="156">
        <f t="shared" si="49"/>
        <v>0</v>
      </c>
      <c r="BL255" s="22" t="s">
        <v>89</v>
      </c>
      <c r="BM255" s="22" t="s">
        <v>1371</v>
      </c>
    </row>
    <row r="256" spans="2:65" s="1" customFormat="1" ht="38.25" customHeight="1">
      <c r="B256" s="123"/>
      <c r="C256" s="149" t="s">
        <v>74</v>
      </c>
      <c r="D256" s="149" t="s">
        <v>181</v>
      </c>
      <c r="E256" s="150" t="s">
        <v>2118</v>
      </c>
      <c r="F256" s="239" t="s">
        <v>2119</v>
      </c>
      <c r="G256" s="239"/>
      <c r="H256" s="239"/>
      <c r="I256" s="239"/>
      <c r="J256" s="151" t="s">
        <v>433</v>
      </c>
      <c r="K256" s="152">
        <v>1</v>
      </c>
      <c r="L256" s="266">
        <v>0</v>
      </c>
      <c r="M256" s="266"/>
      <c r="N256" s="266">
        <f t="shared" si="40"/>
        <v>0</v>
      </c>
      <c r="O256" s="266"/>
      <c r="P256" s="266"/>
      <c r="Q256" s="266"/>
      <c r="R256" s="125"/>
      <c r="T256" s="153" t="s">
        <v>5</v>
      </c>
      <c r="U256" s="44" t="s">
        <v>39</v>
      </c>
      <c r="V256" s="154">
        <v>0</v>
      </c>
      <c r="W256" s="154">
        <f t="shared" si="41"/>
        <v>0</v>
      </c>
      <c r="X256" s="154">
        <v>0</v>
      </c>
      <c r="Y256" s="154">
        <f t="shared" si="42"/>
        <v>0</v>
      </c>
      <c r="Z256" s="154">
        <v>0</v>
      </c>
      <c r="AA256" s="155">
        <f t="shared" si="43"/>
        <v>0</v>
      </c>
      <c r="AR256" s="22" t="s">
        <v>89</v>
      </c>
      <c r="AT256" s="22" t="s">
        <v>181</v>
      </c>
      <c r="AU256" s="22" t="s">
        <v>83</v>
      </c>
      <c r="AY256" s="22" t="s">
        <v>180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22" t="s">
        <v>80</v>
      </c>
      <c r="BK256" s="156">
        <f t="shared" si="49"/>
        <v>0</v>
      </c>
      <c r="BL256" s="22" t="s">
        <v>89</v>
      </c>
      <c r="BM256" s="22" t="s">
        <v>1381</v>
      </c>
    </row>
    <row r="257" spans="2:65" s="1" customFormat="1" ht="25.5" customHeight="1">
      <c r="B257" s="123"/>
      <c r="C257" s="149" t="s">
        <v>74</v>
      </c>
      <c r="D257" s="149" t="s">
        <v>181</v>
      </c>
      <c r="E257" s="150" t="s">
        <v>2201</v>
      </c>
      <c r="F257" s="239" t="s">
        <v>2202</v>
      </c>
      <c r="G257" s="239"/>
      <c r="H257" s="239"/>
      <c r="I257" s="239"/>
      <c r="J257" s="151" t="s">
        <v>433</v>
      </c>
      <c r="K257" s="152">
        <v>1</v>
      </c>
      <c r="L257" s="266">
        <v>0</v>
      </c>
      <c r="M257" s="266"/>
      <c r="N257" s="266">
        <f t="shared" si="40"/>
        <v>0</v>
      </c>
      <c r="O257" s="266"/>
      <c r="P257" s="266"/>
      <c r="Q257" s="266"/>
      <c r="R257" s="125"/>
      <c r="T257" s="153" t="s">
        <v>5</v>
      </c>
      <c r="U257" s="44" t="s">
        <v>39</v>
      </c>
      <c r="V257" s="154">
        <v>0</v>
      </c>
      <c r="W257" s="154">
        <f t="shared" si="41"/>
        <v>0</v>
      </c>
      <c r="X257" s="154">
        <v>0</v>
      </c>
      <c r="Y257" s="154">
        <f t="shared" si="42"/>
        <v>0</v>
      </c>
      <c r="Z257" s="154">
        <v>0</v>
      </c>
      <c r="AA257" s="155">
        <f t="shared" si="43"/>
        <v>0</v>
      </c>
      <c r="AR257" s="22" t="s">
        <v>89</v>
      </c>
      <c r="AT257" s="22" t="s">
        <v>181</v>
      </c>
      <c r="AU257" s="22" t="s">
        <v>83</v>
      </c>
      <c r="AY257" s="22" t="s">
        <v>180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22" t="s">
        <v>80</v>
      </c>
      <c r="BK257" s="156">
        <f t="shared" si="49"/>
        <v>0</v>
      </c>
      <c r="BL257" s="22" t="s">
        <v>89</v>
      </c>
      <c r="BM257" s="22" t="s">
        <v>1389</v>
      </c>
    </row>
    <row r="258" spans="2:65" s="1" customFormat="1" ht="25.5" customHeight="1">
      <c r="B258" s="123"/>
      <c r="C258" s="149" t="s">
        <v>74</v>
      </c>
      <c r="D258" s="149" t="s">
        <v>181</v>
      </c>
      <c r="E258" s="150" t="s">
        <v>2060</v>
      </c>
      <c r="F258" s="239" t="s">
        <v>2061</v>
      </c>
      <c r="G258" s="239"/>
      <c r="H258" s="239"/>
      <c r="I258" s="239"/>
      <c r="J258" s="151" t="s">
        <v>583</v>
      </c>
      <c r="K258" s="152">
        <v>40</v>
      </c>
      <c r="L258" s="266">
        <v>0</v>
      </c>
      <c r="M258" s="266"/>
      <c r="N258" s="266">
        <f t="shared" si="40"/>
        <v>0</v>
      </c>
      <c r="O258" s="266"/>
      <c r="P258" s="266"/>
      <c r="Q258" s="266"/>
      <c r="R258" s="125"/>
      <c r="T258" s="153" t="s">
        <v>5</v>
      </c>
      <c r="U258" s="44" t="s">
        <v>39</v>
      </c>
      <c r="V258" s="154">
        <v>0</v>
      </c>
      <c r="W258" s="154">
        <f t="shared" si="41"/>
        <v>0</v>
      </c>
      <c r="X258" s="154">
        <v>0</v>
      </c>
      <c r="Y258" s="154">
        <f t="shared" si="42"/>
        <v>0</v>
      </c>
      <c r="Z258" s="154">
        <v>0</v>
      </c>
      <c r="AA258" s="155">
        <f t="shared" si="43"/>
        <v>0</v>
      </c>
      <c r="AR258" s="22" t="s">
        <v>89</v>
      </c>
      <c r="AT258" s="22" t="s">
        <v>181</v>
      </c>
      <c r="AU258" s="22" t="s">
        <v>83</v>
      </c>
      <c r="AY258" s="22" t="s">
        <v>180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22" t="s">
        <v>80</v>
      </c>
      <c r="BK258" s="156">
        <f t="shared" si="49"/>
        <v>0</v>
      </c>
      <c r="BL258" s="22" t="s">
        <v>89</v>
      </c>
      <c r="BM258" s="22" t="s">
        <v>1398</v>
      </c>
    </row>
    <row r="259" spans="2:65" s="1" customFormat="1" ht="25.5" customHeight="1">
      <c r="B259" s="123"/>
      <c r="C259" s="149" t="s">
        <v>74</v>
      </c>
      <c r="D259" s="149" t="s">
        <v>181</v>
      </c>
      <c r="E259" s="150" t="s">
        <v>2120</v>
      </c>
      <c r="F259" s="239" t="s">
        <v>2075</v>
      </c>
      <c r="G259" s="239"/>
      <c r="H259" s="239"/>
      <c r="I259" s="239"/>
      <c r="J259" s="151" t="s">
        <v>583</v>
      </c>
      <c r="K259" s="152">
        <v>1</v>
      </c>
      <c r="L259" s="266">
        <v>0</v>
      </c>
      <c r="M259" s="266"/>
      <c r="N259" s="266">
        <f t="shared" si="40"/>
        <v>0</v>
      </c>
      <c r="O259" s="266"/>
      <c r="P259" s="266"/>
      <c r="Q259" s="266"/>
      <c r="R259" s="125"/>
      <c r="T259" s="153" t="s">
        <v>5</v>
      </c>
      <c r="U259" s="44" t="s">
        <v>39</v>
      </c>
      <c r="V259" s="154">
        <v>0</v>
      </c>
      <c r="W259" s="154">
        <f t="shared" si="41"/>
        <v>0</v>
      </c>
      <c r="X259" s="154">
        <v>0</v>
      </c>
      <c r="Y259" s="154">
        <f t="shared" si="42"/>
        <v>0</v>
      </c>
      <c r="Z259" s="154">
        <v>0</v>
      </c>
      <c r="AA259" s="155">
        <f t="shared" si="43"/>
        <v>0</v>
      </c>
      <c r="AR259" s="22" t="s">
        <v>89</v>
      </c>
      <c r="AT259" s="22" t="s">
        <v>181</v>
      </c>
      <c r="AU259" s="22" t="s">
        <v>83</v>
      </c>
      <c r="AY259" s="22" t="s">
        <v>180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22" t="s">
        <v>80</v>
      </c>
      <c r="BK259" s="156">
        <f t="shared" si="49"/>
        <v>0</v>
      </c>
      <c r="BL259" s="22" t="s">
        <v>89</v>
      </c>
      <c r="BM259" s="22" t="s">
        <v>1407</v>
      </c>
    </row>
    <row r="260" spans="2:65" s="1" customFormat="1" ht="25.5" customHeight="1">
      <c r="B260" s="123"/>
      <c r="C260" s="149" t="s">
        <v>74</v>
      </c>
      <c r="D260" s="149" t="s">
        <v>181</v>
      </c>
      <c r="E260" s="150" t="s">
        <v>2090</v>
      </c>
      <c r="F260" s="239" t="s">
        <v>2077</v>
      </c>
      <c r="G260" s="239"/>
      <c r="H260" s="239"/>
      <c r="I260" s="239"/>
      <c r="J260" s="151" t="s">
        <v>583</v>
      </c>
      <c r="K260" s="152">
        <v>1</v>
      </c>
      <c r="L260" s="266">
        <v>0</v>
      </c>
      <c r="M260" s="266"/>
      <c r="N260" s="266">
        <f t="shared" si="40"/>
        <v>0</v>
      </c>
      <c r="O260" s="266"/>
      <c r="P260" s="266"/>
      <c r="Q260" s="266"/>
      <c r="R260" s="125"/>
      <c r="T260" s="153" t="s">
        <v>5</v>
      </c>
      <c r="U260" s="44" t="s">
        <v>39</v>
      </c>
      <c r="V260" s="154">
        <v>0</v>
      </c>
      <c r="W260" s="154">
        <f t="shared" si="41"/>
        <v>0</v>
      </c>
      <c r="X260" s="154">
        <v>0</v>
      </c>
      <c r="Y260" s="154">
        <f t="shared" si="42"/>
        <v>0</v>
      </c>
      <c r="Z260" s="154">
        <v>0</v>
      </c>
      <c r="AA260" s="155">
        <f t="shared" si="43"/>
        <v>0</v>
      </c>
      <c r="AR260" s="22" t="s">
        <v>89</v>
      </c>
      <c r="AT260" s="22" t="s">
        <v>181</v>
      </c>
      <c r="AU260" s="22" t="s">
        <v>83</v>
      </c>
      <c r="AY260" s="22" t="s">
        <v>180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22" t="s">
        <v>80</v>
      </c>
      <c r="BK260" s="156">
        <f t="shared" si="49"/>
        <v>0</v>
      </c>
      <c r="BL260" s="22" t="s">
        <v>89</v>
      </c>
      <c r="BM260" s="22" t="s">
        <v>1416</v>
      </c>
    </row>
    <row r="261" spans="2:65" s="1" customFormat="1" ht="25.5" customHeight="1">
      <c r="B261" s="123"/>
      <c r="C261" s="149" t="s">
        <v>74</v>
      </c>
      <c r="D261" s="149" t="s">
        <v>181</v>
      </c>
      <c r="E261" s="150" t="s">
        <v>2070</v>
      </c>
      <c r="F261" s="239" t="s">
        <v>2071</v>
      </c>
      <c r="G261" s="239"/>
      <c r="H261" s="239"/>
      <c r="I261" s="239"/>
      <c r="J261" s="151" t="s">
        <v>583</v>
      </c>
      <c r="K261" s="152">
        <v>1</v>
      </c>
      <c r="L261" s="266">
        <v>0</v>
      </c>
      <c r="M261" s="266"/>
      <c r="N261" s="266">
        <f t="shared" si="40"/>
        <v>0</v>
      </c>
      <c r="O261" s="266"/>
      <c r="P261" s="266"/>
      <c r="Q261" s="266"/>
      <c r="R261" s="125"/>
      <c r="T261" s="153" t="s">
        <v>5</v>
      </c>
      <c r="U261" s="44" t="s">
        <v>39</v>
      </c>
      <c r="V261" s="154">
        <v>0</v>
      </c>
      <c r="W261" s="154">
        <f t="shared" si="41"/>
        <v>0</v>
      </c>
      <c r="X261" s="154">
        <v>0</v>
      </c>
      <c r="Y261" s="154">
        <f t="shared" si="42"/>
        <v>0</v>
      </c>
      <c r="Z261" s="154">
        <v>0</v>
      </c>
      <c r="AA261" s="155">
        <f t="shared" si="43"/>
        <v>0</v>
      </c>
      <c r="AR261" s="22" t="s">
        <v>89</v>
      </c>
      <c r="AT261" s="22" t="s">
        <v>181</v>
      </c>
      <c r="AU261" s="22" t="s">
        <v>83</v>
      </c>
      <c r="AY261" s="22" t="s">
        <v>180</v>
      </c>
      <c r="BE261" s="156">
        <f t="shared" si="44"/>
        <v>0</v>
      </c>
      <c r="BF261" s="156">
        <f t="shared" si="45"/>
        <v>0</v>
      </c>
      <c r="BG261" s="156">
        <f t="shared" si="46"/>
        <v>0</v>
      </c>
      <c r="BH261" s="156">
        <f t="shared" si="47"/>
        <v>0</v>
      </c>
      <c r="BI261" s="156">
        <f t="shared" si="48"/>
        <v>0</v>
      </c>
      <c r="BJ261" s="22" t="s">
        <v>80</v>
      </c>
      <c r="BK261" s="156">
        <f t="shared" si="49"/>
        <v>0</v>
      </c>
      <c r="BL261" s="22" t="s">
        <v>89</v>
      </c>
      <c r="BM261" s="22" t="s">
        <v>1424</v>
      </c>
    </row>
    <row r="262" spans="2:65" s="1" customFormat="1" ht="16.5" customHeight="1">
      <c r="B262" s="123"/>
      <c r="C262" s="149" t="s">
        <v>74</v>
      </c>
      <c r="D262" s="149" t="s">
        <v>181</v>
      </c>
      <c r="E262" s="150" t="s">
        <v>2091</v>
      </c>
      <c r="F262" s="239" t="s">
        <v>2092</v>
      </c>
      <c r="G262" s="239"/>
      <c r="H262" s="239"/>
      <c r="I262" s="239"/>
      <c r="J262" s="151" t="s">
        <v>583</v>
      </c>
      <c r="K262" s="152">
        <v>1</v>
      </c>
      <c r="L262" s="266">
        <v>0</v>
      </c>
      <c r="M262" s="266"/>
      <c r="N262" s="266">
        <f t="shared" si="40"/>
        <v>0</v>
      </c>
      <c r="O262" s="266"/>
      <c r="P262" s="266"/>
      <c r="Q262" s="266"/>
      <c r="R262" s="125"/>
      <c r="T262" s="153" t="s">
        <v>5</v>
      </c>
      <c r="U262" s="44" t="s">
        <v>39</v>
      </c>
      <c r="V262" s="154">
        <v>0</v>
      </c>
      <c r="W262" s="154">
        <f t="shared" si="41"/>
        <v>0</v>
      </c>
      <c r="X262" s="154">
        <v>0</v>
      </c>
      <c r="Y262" s="154">
        <f t="shared" si="42"/>
        <v>0</v>
      </c>
      <c r="Z262" s="154">
        <v>0</v>
      </c>
      <c r="AA262" s="155">
        <f t="shared" si="43"/>
        <v>0</v>
      </c>
      <c r="AR262" s="22" t="s">
        <v>89</v>
      </c>
      <c r="AT262" s="22" t="s">
        <v>181</v>
      </c>
      <c r="AU262" s="22" t="s">
        <v>83</v>
      </c>
      <c r="AY262" s="22" t="s">
        <v>180</v>
      </c>
      <c r="BE262" s="156">
        <f t="shared" si="44"/>
        <v>0</v>
      </c>
      <c r="BF262" s="156">
        <f t="shared" si="45"/>
        <v>0</v>
      </c>
      <c r="BG262" s="156">
        <f t="shared" si="46"/>
        <v>0</v>
      </c>
      <c r="BH262" s="156">
        <f t="shared" si="47"/>
        <v>0</v>
      </c>
      <c r="BI262" s="156">
        <f t="shared" si="48"/>
        <v>0</v>
      </c>
      <c r="BJ262" s="22" t="s">
        <v>80</v>
      </c>
      <c r="BK262" s="156">
        <f t="shared" si="49"/>
        <v>0</v>
      </c>
      <c r="BL262" s="22" t="s">
        <v>89</v>
      </c>
      <c r="BM262" s="22" t="s">
        <v>1432</v>
      </c>
    </row>
    <row r="263" spans="2:65" s="1" customFormat="1" ht="16.5" customHeight="1">
      <c r="B263" s="123"/>
      <c r="C263" s="149" t="s">
        <v>74</v>
      </c>
      <c r="D263" s="149" t="s">
        <v>181</v>
      </c>
      <c r="E263" s="150" t="s">
        <v>2203</v>
      </c>
      <c r="F263" s="239" t="s">
        <v>2204</v>
      </c>
      <c r="G263" s="239"/>
      <c r="H263" s="239"/>
      <c r="I263" s="239"/>
      <c r="J263" s="151" t="s">
        <v>433</v>
      </c>
      <c r="K263" s="152">
        <v>1</v>
      </c>
      <c r="L263" s="266">
        <v>0</v>
      </c>
      <c r="M263" s="266"/>
      <c r="N263" s="266">
        <f t="shared" si="40"/>
        <v>0</v>
      </c>
      <c r="O263" s="266"/>
      <c r="P263" s="266"/>
      <c r="Q263" s="266"/>
      <c r="R263" s="125"/>
      <c r="T263" s="153" t="s">
        <v>5</v>
      </c>
      <c r="U263" s="44" t="s">
        <v>39</v>
      </c>
      <c r="V263" s="154">
        <v>0</v>
      </c>
      <c r="W263" s="154">
        <f t="shared" si="41"/>
        <v>0</v>
      </c>
      <c r="X263" s="154">
        <v>0</v>
      </c>
      <c r="Y263" s="154">
        <f t="shared" si="42"/>
        <v>0</v>
      </c>
      <c r="Z263" s="154">
        <v>0</v>
      </c>
      <c r="AA263" s="155">
        <f t="shared" si="43"/>
        <v>0</v>
      </c>
      <c r="AR263" s="22" t="s">
        <v>89</v>
      </c>
      <c r="AT263" s="22" t="s">
        <v>181</v>
      </c>
      <c r="AU263" s="22" t="s">
        <v>83</v>
      </c>
      <c r="AY263" s="22" t="s">
        <v>180</v>
      </c>
      <c r="BE263" s="156">
        <f t="shared" si="44"/>
        <v>0</v>
      </c>
      <c r="BF263" s="156">
        <f t="shared" si="45"/>
        <v>0</v>
      </c>
      <c r="BG263" s="156">
        <f t="shared" si="46"/>
        <v>0</v>
      </c>
      <c r="BH263" s="156">
        <f t="shared" si="47"/>
        <v>0</v>
      </c>
      <c r="BI263" s="156">
        <f t="shared" si="48"/>
        <v>0</v>
      </c>
      <c r="BJ263" s="22" t="s">
        <v>80</v>
      </c>
      <c r="BK263" s="156">
        <f t="shared" si="49"/>
        <v>0</v>
      </c>
      <c r="BL263" s="22" t="s">
        <v>89</v>
      </c>
      <c r="BM263" s="22" t="s">
        <v>1440</v>
      </c>
    </row>
    <row r="264" spans="2:65" s="1" customFormat="1" ht="25.5" customHeight="1">
      <c r="B264" s="123"/>
      <c r="C264" s="149" t="s">
        <v>74</v>
      </c>
      <c r="D264" s="149" t="s">
        <v>181</v>
      </c>
      <c r="E264" s="150" t="s">
        <v>2070</v>
      </c>
      <c r="F264" s="239" t="s">
        <v>2071</v>
      </c>
      <c r="G264" s="239"/>
      <c r="H264" s="239"/>
      <c r="I264" s="239"/>
      <c r="J264" s="151" t="s">
        <v>583</v>
      </c>
      <c r="K264" s="152">
        <v>1</v>
      </c>
      <c r="L264" s="266">
        <v>0</v>
      </c>
      <c r="M264" s="266"/>
      <c r="N264" s="266">
        <f t="shared" si="40"/>
        <v>0</v>
      </c>
      <c r="O264" s="266"/>
      <c r="P264" s="266"/>
      <c r="Q264" s="266"/>
      <c r="R264" s="125"/>
      <c r="T264" s="153" t="s">
        <v>5</v>
      </c>
      <c r="U264" s="44" t="s">
        <v>39</v>
      </c>
      <c r="V264" s="154">
        <v>0</v>
      </c>
      <c r="W264" s="154">
        <f t="shared" si="41"/>
        <v>0</v>
      </c>
      <c r="X264" s="154">
        <v>0</v>
      </c>
      <c r="Y264" s="154">
        <f t="shared" si="42"/>
        <v>0</v>
      </c>
      <c r="Z264" s="154">
        <v>0</v>
      </c>
      <c r="AA264" s="155">
        <f t="shared" si="43"/>
        <v>0</v>
      </c>
      <c r="AR264" s="22" t="s">
        <v>89</v>
      </c>
      <c r="AT264" s="22" t="s">
        <v>181</v>
      </c>
      <c r="AU264" s="22" t="s">
        <v>83</v>
      </c>
      <c r="AY264" s="22" t="s">
        <v>180</v>
      </c>
      <c r="BE264" s="156">
        <f t="shared" si="44"/>
        <v>0</v>
      </c>
      <c r="BF264" s="156">
        <f t="shared" si="45"/>
        <v>0</v>
      </c>
      <c r="BG264" s="156">
        <f t="shared" si="46"/>
        <v>0</v>
      </c>
      <c r="BH264" s="156">
        <f t="shared" si="47"/>
        <v>0</v>
      </c>
      <c r="BI264" s="156">
        <f t="shared" si="48"/>
        <v>0</v>
      </c>
      <c r="BJ264" s="22" t="s">
        <v>80</v>
      </c>
      <c r="BK264" s="156">
        <f t="shared" si="49"/>
        <v>0</v>
      </c>
      <c r="BL264" s="22" t="s">
        <v>89</v>
      </c>
      <c r="BM264" s="22" t="s">
        <v>1448</v>
      </c>
    </row>
    <row r="265" spans="2:65" s="1" customFormat="1" ht="16.5" customHeight="1">
      <c r="B265" s="123"/>
      <c r="C265" s="149" t="s">
        <v>74</v>
      </c>
      <c r="D265" s="149" t="s">
        <v>181</v>
      </c>
      <c r="E265" s="150" t="s">
        <v>2091</v>
      </c>
      <c r="F265" s="239" t="s">
        <v>2092</v>
      </c>
      <c r="G265" s="239"/>
      <c r="H265" s="239"/>
      <c r="I265" s="239"/>
      <c r="J265" s="151" t="s">
        <v>583</v>
      </c>
      <c r="K265" s="152">
        <v>1</v>
      </c>
      <c r="L265" s="266">
        <v>0</v>
      </c>
      <c r="M265" s="266"/>
      <c r="N265" s="266">
        <f t="shared" si="40"/>
        <v>0</v>
      </c>
      <c r="O265" s="266"/>
      <c r="P265" s="266"/>
      <c r="Q265" s="266"/>
      <c r="R265" s="125"/>
      <c r="T265" s="153" t="s">
        <v>5</v>
      </c>
      <c r="U265" s="44" t="s">
        <v>39</v>
      </c>
      <c r="V265" s="154">
        <v>0</v>
      </c>
      <c r="W265" s="154">
        <f t="shared" si="41"/>
        <v>0</v>
      </c>
      <c r="X265" s="154">
        <v>0</v>
      </c>
      <c r="Y265" s="154">
        <f t="shared" si="42"/>
        <v>0</v>
      </c>
      <c r="Z265" s="154">
        <v>0</v>
      </c>
      <c r="AA265" s="155">
        <f t="shared" si="43"/>
        <v>0</v>
      </c>
      <c r="AR265" s="22" t="s">
        <v>89</v>
      </c>
      <c r="AT265" s="22" t="s">
        <v>181</v>
      </c>
      <c r="AU265" s="22" t="s">
        <v>83</v>
      </c>
      <c r="AY265" s="22" t="s">
        <v>180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22" t="s">
        <v>80</v>
      </c>
      <c r="BK265" s="156">
        <f t="shared" si="49"/>
        <v>0</v>
      </c>
      <c r="BL265" s="22" t="s">
        <v>89</v>
      </c>
      <c r="BM265" s="22" t="s">
        <v>1458</v>
      </c>
    </row>
    <row r="266" spans="2:65" s="1" customFormat="1" ht="16.5" customHeight="1">
      <c r="B266" s="123"/>
      <c r="C266" s="149" t="s">
        <v>74</v>
      </c>
      <c r="D266" s="149" t="s">
        <v>181</v>
      </c>
      <c r="E266" s="150" t="s">
        <v>2203</v>
      </c>
      <c r="F266" s="239" t="s">
        <v>2204</v>
      </c>
      <c r="G266" s="239"/>
      <c r="H266" s="239"/>
      <c r="I266" s="239"/>
      <c r="J266" s="151" t="s">
        <v>433</v>
      </c>
      <c r="K266" s="152">
        <v>1</v>
      </c>
      <c r="L266" s="266">
        <v>0</v>
      </c>
      <c r="M266" s="266"/>
      <c r="N266" s="266">
        <f t="shared" si="40"/>
        <v>0</v>
      </c>
      <c r="O266" s="266"/>
      <c r="P266" s="266"/>
      <c r="Q266" s="266"/>
      <c r="R266" s="125"/>
      <c r="T266" s="153" t="s">
        <v>5</v>
      </c>
      <c r="U266" s="44" t="s">
        <v>39</v>
      </c>
      <c r="V266" s="154">
        <v>0</v>
      </c>
      <c r="W266" s="154">
        <f t="shared" si="41"/>
        <v>0</v>
      </c>
      <c r="X266" s="154">
        <v>0</v>
      </c>
      <c r="Y266" s="154">
        <f t="shared" si="42"/>
        <v>0</v>
      </c>
      <c r="Z266" s="154">
        <v>0</v>
      </c>
      <c r="AA266" s="155">
        <f t="shared" si="43"/>
        <v>0</v>
      </c>
      <c r="AR266" s="22" t="s">
        <v>89</v>
      </c>
      <c r="AT266" s="22" t="s">
        <v>181</v>
      </c>
      <c r="AU266" s="22" t="s">
        <v>83</v>
      </c>
      <c r="AY266" s="22" t="s">
        <v>180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22" t="s">
        <v>80</v>
      </c>
      <c r="BK266" s="156">
        <f t="shared" si="49"/>
        <v>0</v>
      </c>
      <c r="BL266" s="22" t="s">
        <v>89</v>
      </c>
      <c r="BM266" s="22" t="s">
        <v>1466</v>
      </c>
    </row>
    <row r="267" spans="2:65" s="1" customFormat="1" ht="25.5" customHeight="1">
      <c r="B267" s="123"/>
      <c r="C267" s="149" t="s">
        <v>74</v>
      </c>
      <c r="D267" s="149" t="s">
        <v>181</v>
      </c>
      <c r="E267" s="150" t="s">
        <v>2139</v>
      </c>
      <c r="F267" s="239" t="s">
        <v>2140</v>
      </c>
      <c r="G267" s="239"/>
      <c r="H267" s="239"/>
      <c r="I267" s="239"/>
      <c r="J267" s="151" t="s">
        <v>433</v>
      </c>
      <c r="K267" s="152">
        <v>3</v>
      </c>
      <c r="L267" s="266">
        <v>0</v>
      </c>
      <c r="M267" s="266"/>
      <c r="N267" s="266">
        <f t="shared" si="40"/>
        <v>0</v>
      </c>
      <c r="O267" s="266"/>
      <c r="P267" s="266"/>
      <c r="Q267" s="266"/>
      <c r="R267" s="125"/>
      <c r="T267" s="153" t="s">
        <v>5</v>
      </c>
      <c r="U267" s="44" t="s">
        <v>39</v>
      </c>
      <c r="V267" s="154">
        <v>0</v>
      </c>
      <c r="W267" s="154">
        <f t="shared" si="41"/>
        <v>0</v>
      </c>
      <c r="X267" s="154">
        <v>0</v>
      </c>
      <c r="Y267" s="154">
        <f t="shared" si="42"/>
        <v>0</v>
      </c>
      <c r="Z267" s="154">
        <v>0</v>
      </c>
      <c r="AA267" s="155">
        <f t="shared" si="43"/>
        <v>0</v>
      </c>
      <c r="AR267" s="22" t="s">
        <v>89</v>
      </c>
      <c r="AT267" s="22" t="s">
        <v>181</v>
      </c>
      <c r="AU267" s="22" t="s">
        <v>83</v>
      </c>
      <c r="AY267" s="22" t="s">
        <v>180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22" t="s">
        <v>80</v>
      </c>
      <c r="BK267" s="156">
        <f t="shared" si="49"/>
        <v>0</v>
      </c>
      <c r="BL267" s="22" t="s">
        <v>89</v>
      </c>
      <c r="BM267" s="22" t="s">
        <v>1479</v>
      </c>
    </row>
    <row r="268" spans="2:65" s="1" customFormat="1" ht="25.5" customHeight="1">
      <c r="B268" s="123"/>
      <c r="C268" s="149" t="s">
        <v>74</v>
      </c>
      <c r="D268" s="149" t="s">
        <v>181</v>
      </c>
      <c r="E268" s="150" t="s">
        <v>2155</v>
      </c>
      <c r="F268" s="239" t="s">
        <v>2156</v>
      </c>
      <c r="G268" s="239"/>
      <c r="H268" s="239"/>
      <c r="I268" s="239"/>
      <c r="J268" s="151" t="s">
        <v>433</v>
      </c>
      <c r="K268" s="152">
        <v>1</v>
      </c>
      <c r="L268" s="266">
        <v>0</v>
      </c>
      <c r="M268" s="266"/>
      <c r="N268" s="266">
        <f t="shared" si="40"/>
        <v>0</v>
      </c>
      <c r="O268" s="266"/>
      <c r="P268" s="266"/>
      <c r="Q268" s="266"/>
      <c r="R268" s="125"/>
      <c r="T268" s="153" t="s">
        <v>5</v>
      </c>
      <c r="U268" s="44" t="s">
        <v>39</v>
      </c>
      <c r="V268" s="154">
        <v>0</v>
      </c>
      <c r="W268" s="154">
        <f t="shared" si="41"/>
        <v>0</v>
      </c>
      <c r="X268" s="154">
        <v>0</v>
      </c>
      <c r="Y268" s="154">
        <f t="shared" si="42"/>
        <v>0</v>
      </c>
      <c r="Z268" s="154">
        <v>0</v>
      </c>
      <c r="AA268" s="155">
        <f t="shared" si="43"/>
        <v>0</v>
      </c>
      <c r="AR268" s="22" t="s">
        <v>89</v>
      </c>
      <c r="AT268" s="22" t="s">
        <v>181</v>
      </c>
      <c r="AU268" s="22" t="s">
        <v>83</v>
      </c>
      <c r="AY268" s="22" t="s">
        <v>180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22" t="s">
        <v>80</v>
      </c>
      <c r="BK268" s="156">
        <f t="shared" si="49"/>
        <v>0</v>
      </c>
      <c r="BL268" s="22" t="s">
        <v>89</v>
      </c>
      <c r="BM268" s="22" t="s">
        <v>1491</v>
      </c>
    </row>
    <row r="269" spans="2:65" s="1" customFormat="1" ht="25.5" customHeight="1">
      <c r="B269" s="123"/>
      <c r="C269" s="149" t="s">
        <v>74</v>
      </c>
      <c r="D269" s="149" t="s">
        <v>181</v>
      </c>
      <c r="E269" s="150" t="s">
        <v>2153</v>
      </c>
      <c r="F269" s="239" t="s">
        <v>2154</v>
      </c>
      <c r="G269" s="239"/>
      <c r="H269" s="239"/>
      <c r="I269" s="239"/>
      <c r="J269" s="151" t="s">
        <v>433</v>
      </c>
      <c r="K269" s="152">
        <v>1</v>
      </c>
      <c r="L269" s="266">
        <v>0</v>
      </c>
      <c r="M269" s="266"/>
      <c r="N269" s="266">
        <f t="shared" si="40"/>
        <v>0</v>
      </c>
      <c r="O269" s="266"/>
      <c r="P269" s="266"/>
      <c r="Q269" s="266"/>
      <c r="R269" s="125"/>
      <c r="T269" s="153" t="s">
        <v>5</v>
      </c>
      <c r="U269" s="44" t="s">
        <v>39</v>
      </c>
      <c r="V269" s="154">
        <v>0</v>
      </c>
      <c r="W269" s="154">
        <f t="shared" si="41"/>
        <v>0</v>
      </c>
      <c r="X269" s="154">
        <v>0</v>
      </c>
      <c r="Y269" s="154">
        <f t="shared" si="42"/>
        <v>0</v>
      </c>
      <c r="Z269" s="154">
        <v>0</v>
      </c>
      <c r="AA269" s="155">
        <f t="shared" si="43"/>
        <v>0</v>
      </c>
      <c r="AR269" s="22" t="s">
        <v>89</v>
      </c>
      <c r="AT269" s="22" t="s">
        <v>181</v>
      </c>
      <c r="AU269" s="22" t="s">
        <v>83</v>
      </c>
      <c r="AY269" s="22" t="s">
        <v>180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22" t="s">
        <v>80</v>
      </c>
      <c r="BK269" s="156">
        <f t="shared" si="49"/>
        <v>0</v>
      </c>
      <c r="BL269" s="22" t="s">
        <v>89</v>
      </c>
      <c r="BM269" s="22" t="s">
        <v>1499</v>
      </c>
    </row>
    <row r="270" spans="2:65" s="1" customFormat="1" ht="25.5" customHeight="1">
      <c r="B270" s="123"/>
      <c r="C270" s="149" t="s">
        <v>74</v>
      </c>
      <c r="D270" s="149" t="s">
        <v>181</v>
      </c>
      <c r="E270" s="150" t="s">
        <v>2159</v>
      </c>
      <c r="F270" s="239" t="s">
        <v>2160</v>
      </c>
      <c r="G270" s="239"/>
      <c r="H270" s="239"/>
      <c r="I270" s="239"/>
      <c r="J270" s="151" t="s">
        <v>433</v>
      </c>
      <c r="K270" s="152">
        <v>1</v>
      </c>
      <c r="L270" s="266">
        <v>0</v>
      </c>
      <c r="M270" s="266"/>
      <c r="N270" s="266">
        <f t="shared" si="40"/>
        <v>0</v>
      </c>
      <c r="O270" s="266"/>
      <c r="P270" s="266"/>
      <c r="Q270" s="266"/>
      <c r="R270" s="125"/>
      <c r="T270" s="153" t="s">
        <v>5</v>
      </c>
      <c r="U270" s="44" t="s">
        <v>39</v>
      </c>
      <c r="V270" s="154">
        <v>0</v>
      </c>
      <c r="W270" s="154">
        <f t="shared" si="41"/>
        <v>0</v>
      </c>
      <c r="X270" s="154">
        <v>0</v>
      </c>
      <c r="Y270" s="154">
        <f t="shared" si="42"/>
        <v>0</v>
      </c>
      <c r="Z270" s="154">
        <v>0</v>
      </c>
      <c r="AA270" s="155">
        <f t="shared" si="43"/>
        <v>0</v>
      </c>
      <c r="AR270" s="22" t="s">
        <v>89</v>
      </c>
      <c r="AT270" s="22" t="s">
        <v>181</v>
      </c>
      <c r="AU270" s="22" t="s">
        <v>83</v>
      </c>
      <c r="AY270" s="22" t="s">
        <v>180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22" t="s">
        <v>80</v>
      </c>
      <c r="BK270" s="156">
        <f t="shared" si="49"/>
        <v>0</v>
      </c>
      <c r="BL270" s="22" t="s">
        <v>89</v>
      </c>
      <c r="BM270" s="22" t="s">
        <v>1507</v>
      </c>
    </row>
    <row r="271" spans="2:65" s="1" customFormat="1" ht="38.25" customHeight="1">
      <c r="B271" s="123"/>
      <c r="C271" s="149" t="s">
        <v>74</v>
      </c>
      <c r="D271" s="149" t="s">
        <v>181</v>
      </c>
      <c r="E271" s="150" t="s">
        <v>2205</v>
      </c>
      <c r="F271" s="239" t="s">
        <v>2206</v>
      </c>
      <c r="G271" s="239"/>
      <c r="H271" s="239"/>
      <c r="I271" s="239"/>
      <c r="J271" s="151" t="s">
        <v>433</v>
      </c>
      <c r="K271" s="152">
        <v>1</v>
      </c>
      <c r="L271" s="266">
        <v>0</v>
      </c>
      <c r="M271" s="266"/>
      <c r="N271" s="266">
        <f t="shared" si="40"/>
        <v>0</v>
      </c>
      <c r="O271" s="266"/>
      <c r="P271" s="266"/>
      <c r="Q271" s="266"/>
      <c r="R271" s="125"/>
      <c r="T271" s="153" t="s">
        <v>5</v>
      </c>
      <c r="U271" s="44" t="s">
        <v>39</v>
      </c>
      <c r="V271" s="154">
        <v>0</v>
      </c>
      <c r="W271" s="154">
        <f t="shared" si="41"/>
        <v>0</v>
      </c>
      <c r="X271" s="154">
        <v>0</v>
      </c>
      <c r="Y271" s="154">
        <f t="shared" si="42"/>
        <v>0</v>
      </c>
      <c r="Z271" s="154">
        <v>0</v>
      </c>
      <c r="AA271" s="155">
        <f t="shared" si="43"/>
        <v>0</v>
      </c>
      <c r="AR271" s="22" t="s">
        <v>89</v>
      </c>
      <c r="AT271" s="22" t="s">
        <v>181</v>
      </c>
      <c r="AU271" s="22" t="s">
        <v>83</v>
      </c>
      <c r="AY271" s="22" t="s">
        <v>180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22" t="s">
        <v>80</v>
      </c>
      <c r="BK271" s="156">
        <f t="shared" si="49"/>
        <v>0</v>
      </c>
      <c r="BL271" s="22" t="s">
        <v>89</v>
      </c>
      <c r="BM271" s="22" t="s">
        <v>1515</v>
      </c>
    </row>
    <row r="272" spans="2:65" s="1" customFormat="1" ht="25.5" customHeight="1">
      <c r="B272" s="123"/>
      <c r="C272" s="149" t="s">
        <v>74</v>
      </c>
      <c r="D272" s="149" t="s">
        <v>181</v>
      </c>
      <c r="E272" s="150" t="s">
        <v>2192</v>
      </c>
      <c r="F272" s="239" t="s">
        <v>2193</v>
      </c>
      <c r="G272" s="239"/>
      <c r="H272" s="239"/>
      <c r="I272" s="239"/>
      <c r="J272" s="151" t="s">
        <v>433</v>
      </c>
      <c r="K272" s="152">
        <v>26</v>
      </c>
      <c r="L272" s="266">
        <v>0</v>
      </c>
      <c r="M272" s="266"/>
      <c r="N272" s="266">
        <f t="shared" si="40"/>
        <v>0</v>
      </c>
      <c r="O272" s="266"/>
      <c r="P272" s="266"/>
      <c r="Q272" s="266"/>
      <c r="R272" s="125"/>
      <c r="T272" s="153" t="s">
        <v>5</v>
      </c>
      <c r="U272" s="44" t="s">
        <v>39</v>
      </c>
      <c r="V272" s="154">
        <v>0</v>
      </c>
      <c r="W272" s="154">
        <f t="shared" si="41"/>
        <v>0</v>
      </c>
      <c r="X272" s="154">
        <v>0</v>
      </c>
      <c r="Y272" s="154">
        <f t="shared" si="42"/>
        <v>0</v>
      </c>
      <c r="Z272" s="154">
        <v>0</v>
      </c>
      <c r="AA272" s="155">
        <f t="shared" si="43"/>
        <v>0</v>
      </c>
      <c r="AR272" s="22" t="s">
        <v>89</v>
      </c>
      <c r="AT272" s="22" t="s">
        <v>181</v>
      </c>
      <c r="AU272" s="22" t="s">
        <v>83</v>
      </c>
      <c r="AY272" s="22" t="s">
        <v>180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22" t="s">
        <v>80</v>
      </c>
      <c r="BK272" s="156">
        <f t="shared" si="49"/>
        <v>0</v>
      </c>
      <c r="BL272" s="22" t="s">
        <v>89</v>
      </c>
      <c r="BM272" s="22" t="s">
        <v>1525</v>
      </c>
    </row>
    <row r="273" spans="2:65" s="1" customFormat="1" ht="25.5" customHeight="1">
      <c r="B273" s="123"/>
      <c r="C273" s="149" t="s">
        <v>74</v>
      </c>
      <c r="D273" s="149" t="s">
        <v>181</v>
      </c>
      <c r="E273" s="150" t="s">
        <v>2207</v>
      </c>
      <c r="F273" s="239" t="s">
        <v>2168</v>
      </c>
      <c r="G273" s="239"/>
      <c r="H273" s="239"/>
      <c r="I273" s="239"/>
      <c r="J273" s="151" t="s">
        <v>862</v>
      </c>
      <c r="K273" s="152">
        <v>0.1</v>
      </c>
      <c r="L273" s="266">
        <v>0</v>
      </c>
      <c r="M273" s="266"/>
      <c r="N273" s="266">
        <f t="shared" si="40"/>
        <v>0</v>
      </c>
      <c r="O273" s="266"/>
      <c r="P273" s="266"/>
      <c r="Q273" s="266"/>
      <c r="R273" s="125"/>
      <c r="T273" s="153" t="s">
        <v>5</v>
      </c>
      <c r="U273" s="44" t="s">
        <v>39</v>
      </c>
      <c r="V273" s="154">
        <v>0</v>
      </c>
      <c r="W273" s="154">
        <f t="shared" si="41"/>
        <v>0</v>
      </c>
      <c r="X273" s="154">
        <v>0</v>
      </c>
      <c r="Y273" s="154">
        <f t="shared" si="42"/>
        <v>0</v>
      </c>
      <c r="Z273" s="154">
        <v>0</v>
      </c>
      <c r="AA273" s="155">
        <f t="shared" si="43"/>
        <v>0</v>
      </c>
      <c r="AR273" s="22" t="s">
        <v>89</v>
      </c>
      <c r="AT273" s="22" t="s">
        <v>181</v>
      </c>
      <c r="AU273" s="22" t="s">
        <v>83</v>
      </c>
      <c r="AY273" s="22" t="s">
        <v>180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22" t="s">
        <v>80</v>
      </c>
      <c r="BK273" s="156">
        <f t="shared" si="49"/>
        <v>0</v>
      </c>
      <c r="BL273" s="22" t="s">
        <v>89</v>
      </c>
      <c r="BM273" s="22" t="s">
        <v>1533</v>
      </c>
    </row>
    <row r="274" spans="2:65" s="9" customFormat="1" ht="29.85" customHeight="1">
      <c r="B274" s="138"/>
      <c r="C274" s="139"/>
      <c r="D274" s="148" t="s">
        <v>2038</v>
      </c>
      <c r="E274" s="148"/>
      <c r="F274" s="148"/>
      <c r="G274" s="148"/>
      <c r="H274" s="148"/>
      <c r="I274" s="148"/>
      <c r="J274" s="148"/>
      <c r="K274" s="148"/>
      <c r="L274" s="148"/>
      <c r="M274" s="148"/>
      <c r="N274" s="269">
        <f>BK274</f>
        <v>0</v>
      </c>
      <c r="O274" s="270"/>
      <c r="P274" s="270"/>
      <c r="Q274" s="270"/>
      <c r="R274" s="141"/>
      <c r="T274" s="142"/>
      <c r="U274" s="139"/>
      <c r="V274" s="139"/>
      <c r="W274" s="143">
        <f>SUM(W275:W291)</f>
        <v>0</v>
      </c>
      <c r="X274" s="139"/>
      <c r="Y274" s="143">
        <f>SUM(Y275:Y291)</f>
        <v>0</v>
      </c>
      <c r="Z274" s="139"/>
      <c r="AA274" s="144">
        <f>SUM(AA275:AA291)</f>
        <v>0</v>
      </c>
      <c r="AR274" s="145" t="s">
        <v>80</v>
      </c>
      <c r="AT274" s="146" t="s">
        <v>73</v>
      </c>
      <c r="AU274" s="146" t="s">
        <v>80</v>
      </c>
      <c r="AY274" s="145" t="s">
        <v>180</v>
      </c>
      <c r="BK274" s="147">
        <f>SUM(BK275:BK291)</f>
        <v>0</v>
      </c>
    </row>
    <row r="275" spans="2:65" s="1" customFormat="1" ht="25.5" customHeight="1">
      <c r="B275" s="123"/>
      <c r="C275" s="149" t="s">
        <v>74</v>
      </c>
      <c r="D275" s="149" t="s">
        <v>181</v>
      </c>
      <c r="E275" s="150" t="s">
        <v>2100</v>
      </c>
      <c r="F275" s="239" t="s">
        <v>2101</v>
      </c>
      <c r="G275" s="239"/>
      <c r="H275" s="239"/>
      <c r="I275" s="239"/>
      <c r="J275" s="151" t="s">
        <v>433</v>
      </c>
      <c r="K275" s="152">
        <v>2</v>
      </c>
      <c r="L275" s="266">
        <v>0</v>
      </c>
      <c r="M275" s="266"/>
      <c r="N275" s="266">
        <f t="shared" ref="N275:N291" si="50">ROUND(L275*K275,2)</f>
        <v>0</v>
      </c>
      <c r="O275" s="266"/>
      <c r="P275" s="266"/>
      <c r="Q275" s="266"/>
      <c r="R275" s="125"/>
      <c r="T275" s="153" t="s">
        <v>5</v>
      </c>
      <c r="U275" s="44" t="s">
        <v>39</v>
      </c>
      <c r="V275" s="154">
        <v>0</v>
      </c>
      <c r="W275" s="154">
        <f t="shared" ref="W275:W291" si="51">V275*K275</f>
        <v>0</v>
      </c>
      <c r="X275" s="154">
        <v>0</v>
      </c>
      <c r="Y275" s="154">
        <f t="shared" ref="Y275:Y291" si="52">X275*K275</f>
        <v>0</v>
      </c>
      <c r="Z275" s="154">
        <v>0</v>
      </c>
      <c r="AA275" s="155">
        <f t="shared" ref="AA275:AA291" si="53">Z275*K275</f>
        <v>0</v>
      </c>
      <c r="AR275" s="22" t="s">
        <v>89</v>
      </c>
      <c r="AT275" s="22" t="s">
        <v>181</v>
      </c>
      <c r="AU275" s="22" t="s">
        <v>83</v>
      </c>
      <c r="AY275" s="22" t="s">
        <v>180</v>
      </c>
      <c r="BE275" s="156">
        <f t="shared" ref="BE275:BE291" si="54">IF(U275="základní",N275,0)</f>
        <v>0</v>
      </c>
      <c r="BF275" s="156">
        <f t="shared" ref="BF275:BF291" si="55">IF(U275="snížená",N275,0)</f>
        <v>0</v>
      </c>
      <c r="BG275" s="156">
        <f t="shared" ref="BG275:BG291" si="56">IF(U275="zákl. přenesená",N275,0)</f>
        <v>0</v>
      </c>
      <c r="BH275" s="156">
        <f t="shared" ref="BH275:BH291" si="57">IF(U275="sníž. přenesená",N275,0)</f>
        <v>0</v>
      </c>
      <c r="BI275" s="156">
        <f t="shared" ref="BI275:BI291" si="58">IF(U275="nulová",N275,0)</f>
        <v>0</v>
      </c>
      <c r="BJ275" s="22" t="s">
        <v>80</v>
      </c>
      <c r="BK275" s="156">
        <f t="shared" ref="BK275:BK291" si="59">ROUND(L275*K275,2)</f>
        <v>0</v>
      </c>
      <c r="BL275" s="22" t="s">
        <v>89</v>
      </c>
      <c r="BM275" s="22" t="s">
        <v>1567</v>
      </c>
    </row>
    <row r="276" spans="2:65" s="1" customFormat="1" ht="16.5" customHeight="1">
      <c r="B276" s="123"/>
      <c r="C276" s="149" t="s">
        <v>74</v>
      </c>
      <c r="D276" s="149" t="s">
        <v>181</v>
      </c>
      <c r="E276" s="150" t="s">
        <v>2046</v>
      </c>
      <c r="F276" s="239" t="s">
        <v>2047</v>
      </c>
      <c r="G276" s="239"/>
      <c r="H276" s="239"/>
      <c r="I276" s="239"/>
      <c r="J276" s="151" t="s">
        <v>433</v>
      </c>
      <c r="K276" s="152">
        <v>2</v>
      </c>
      <c r="L276" s="266">
        <v>0</v>
      </c>
      <c r="M276" s="266"/>
      <c r="N276" s="266">
        <f t="shared" si="50"/>
        <v>0</v>
      </c>
      <c r="O276" s="266"/>
      <c r="P276" s="266"/>
      <c r="Q276" s="266"/>
      <c r="R276" s="125"/>
      <c r="T276" s="153" t="s">
        <v>5</v>
      </c>
      <c r="U276" s="44" t="s">
        <v>39</v>
      </c>
      <c r="V276" s="154">
        <v>0</v>
      </c>
      <c r="W276" s="154">
        <f t="shared" si="51"/>
        <v>0</v>
      </c>
      <c r="X276" s="154">
        <v>0</v>
      </c>
      <c r="Y276" s="154">
        <f t="shared" si="52"/>
        <v>0</v>
      </c>
      <c r="Z276" s="154">
        <v>0</v>
      </c>
      <c r="AA276" s="155">
        <f t="shared" si="53"/>
        <v>0</v>
      </c>
      <c r="AR276" s="22" t="s">
        <v>89</v>
      </c>
      <c r="AT276" s="22" t="s">
        <v>181</v>
      </c>
      <c r="AU276" s="22" t="s">
        <v>83</v>
      </c>
      <c r="AY276" s="22" t="s">
        <v>180</v>
      </c>
      <c r="BE276" s="156">
        <f t="shared" si="54"/>
        <v>0</v>
      </c>
      <c r="BF276" s="156">
        <f t="shared" si="55"/>
        <v>0</v>
      </c>
      <c r="BG276" s="156">
        <f t="shared" si="56"/>
        <v>0</v>
      </c>
      <c r="BH276" s="156">
        <f t="shared" si="57"/>
        <v>0</v>
      </c>
      <c r="BI276" s="156">
        <f t="shared" si="58"/>
        <v>0</v>
      </c>
      <c r="BJ276" s="22" t="s">
        <v>80</v>
      </c>
      <c r="BK276" s="156">
        <f t="shared" si="59"/>
        <v>0</v>
      </c>
      <c r="BL276" s="22" t="s">
        <v>89</v>
      </c>
      <c r="BM276" s="22" t="s">
        <v>1579</v>
      </c>
    </row>
    <row r="277" spans="2:65" s="1" customFormat="1" ht="16.5" customHeight="1">
      <c r="B277" s="123"/>
      <c r="C277" s="149" t="s">
        <v>74</v>
      </c>
      <c r="D277" s="149" t="s">
        <v>181</v>
      </c>
      <c r="E277" s="150" t="s">
        <v>2170</v>
      </c>
      <c r="F277" s="239" t="s">
        <v>2171</v>
      </c>
      <c r="G277" s="239"/>
      <c r="H277" s="239"/>
      <c r="I277" s="239"/>
      <c r="J277" s="151" t="s">
        <v>433</v>
      </c>
      <c r="K277" s="152">
        <v>2</v>
      </c>
      <c r="L277" s="266">
        <v>0</v>
      </c>
      <c r="M277" s="266"/>
      <c r="N277" s="266">
        <f t="shared" si="50"/>
        <v>0</v>
      </c>
      <c r="O277" s="266"/>
      <c r="P277" s="266"/>
      <c r="Q277" s="266"/>
      <c r="R277" s="125"/>
      <c r="T277" s="153" t="s">
        <v>5</v>
      </c>
      <c r="U277" s="44" t="s">
        <v>39</v>
      </c>
      <c r="V277" s="154">
        <v>0</v>
      </c>
      <c r="W277" s="154">
        <f t="shared" si="51"/>
        <v>0</v>
      </c>
      <c r="X277" s="154">
        <v>0</v>
      </c>
      <c r="Y277" s="154">
        <f t="shared" si="52"/>
        <v>0</v>
      </c>
      <c r="Z277" s="154">
        <v>0</v>
      </c>
      <c r="AA277" s="155">
        <f t="shared" si="53"/>
        <v>0</v>
      </c>
      <c r="AR277" s="22" t="s">
        <v>89</v>
      </c>
      <c r="AT277" s="22" t="s">
        <v>181</v>
      </c>
      <c r="AU277" s="22" t="s">
        <v>83</v>
      </c>
      <c r="AY277" s="22" t="s">
        <v>180</v>
      </c>
      <c r="BE277" s="156">
        <f t="shared" si="54"/>
        <v>0</v>
      </c>
      <c r="BF277" s="156">
        <f t="shared" si="55"/>
        <v>0</v>
      </c>
      <c r="BG277" s="156">
        <f t="shared" si="56"/>
        <v>0</v>
      </c>
      <c r="BH277" s="156">
        <f t="shared" si="57"/>
        <v>0</v>
      </c>
      <c r="BI277" s="156">
        <f t="shared" si="58"/>
        <v>0</v>
      </c>
      <c r="BJ277" s="22" t="s">
        <v>80</v>
      </c>
      <c r="BK277" s="156">
        <f t="shared" si="59"/>
        <v>0</v>
      </c>
      <c r="BL277" s="22" t="s">
        <v>89</v>
      </c>
      <c r="BM277" s="22" t="s">
        <v>1588</v>
      </c>
    </row>
    <row r="278" spans="2:65" s="1" customFormat="1" ht="16.5" customHeight="1">
      <c r="B278" s="123"/>
      <c r="C278" s="149" t="s">
        <v>74</v>
      </c>
      <c r="D278" s="149" t="s">
        <v>181</v>
      </c>
      <c r="E278" s="150" t="s">
        <v>2112</v>
      </c>
      <c r="F278" s="239" t="s">
        <v>2113</v>
      </c>
      <c r="G278" s="239"/>
      <c r="H278" s="239"/>
      <c r="I278" s="239"/>
      <c r="J278" s="151" t="s">
        <v>317</v>
      </c>
      <c r="K278" s="152">
        <v>10</v>
      </c>
      <c r="L278" s="266">
        <v>0</v>
      </c>
      <c r="M278" s="266"/>
      <c r="N278" s="266">
        <f t="shared" si="50"/>
        <v>0</v>
      </c>
      <c r="O278" s="266"/>
      <c r="P278" s="266"/>
      <c r="Q278" s="266"/>
      <c r="R278" s="125"/>
      <c r="T278" s="153" t="s">
        <v>5</v>
      </c>
      <c r="U278" s="44" t="s">
        <v>39</v>
      </c>
      <c r="V278" s="154">
        <v>0</v>
      </c>
      <c r="W278" s="154">
        <f t="shared" si="51"/>
        <v>0</v>
      </c>
      <c r="X278" s="154">
        <v>0</v>
      </c>
      <c r="Y278" s="154">
        <f t="shared" si="52"/>
        <v>0</v>
      </c>
      <c r="Z278" s="154">
        <v>0</v>
      </c>
      <c r="AA278" s="155">
        <f t="shared" si="53"/>
        <v>0</v>
      </c>
      <c r="AR278" s="22" t="s">
        <v>89</v>
      </c>
      <c r="AT278" s="22" t="s">
        <v>181</v>
      </c>
      <c r="AU278" s="22" t="s">
        <v>83</v>
      </c>
      <c r="AY278" s="22" t="s">
        <v>180</v>
      </c>
      <c r="BE278" s="156">
        <f t="shared" si="54"/>
        <v>0</v>
      </c>
      <c r="BF278" s="156">
        <f t="shared" si="55"/>
        <v>0</v>
      </c>
      <c r="BG278" s="156">
        <f t="shared" si="56"/>
        <v>0</v>
      </c>
      <c r="BH278" s="156">
        <f t="shared" si="57"/>
        <v>0</v>
      </c>
      <c r="BI278" s="156">
        <f t="shared" si="58"/>
        <v>0</v>
      </c>
      <c r="BJ278" s="22" t="s">
        <v>80</v>
      </c>
      <c r="BK278" s="156">
        <f t="shared" si="59"/>
        <v>0</v>
      </c>
      <c r="BL278" s="22" t="s">
        <v>89</v>
      </c>
      <c r="BM278" s="22" t="s">
        <v>1598</v>
      </c>
    </row>
    <row r="279" spans="2:65" s="1" customFormat="1" ht="25.5" customHeight="1">
      <c r="B279" s="123"/>
      <c r="C279" s="149" t="s">
        <v>74</v>
      </c>
      <c r="D279" s="149" t="s">
        <v>181</v>
      </c>
      <c r="E279" s="150" t="s">
        <v>2093</v>
      </c>
      <c r="F279" s="239" t="s">
        <v>2094</v>
      </c>
      <c r="G279" s="239"/>
      <c r="H279" s="239"/>
      <c r="I279" s="239"/>
      <c r="J279" s="151" t="s">
        <v>1900</v>
      </c>
      <c r="K279" s="152">
        <v>1</v>
      </c>
      <c r="L279" s="266">
        <v>0</v>
      </c>
      <c r="M279" s="266"/>
      <c r="N279" s="266">
        <f t="shared" si="50"/>
        <v>0</v>
      </c>
      <c r="O279" s="266"/>
      <c r="P279" s="266"/>
      <c r="Q279" s="266"/>
      <c r="R279" s="125"/>
      <c r="T279" s="153" t="s">
        <v>5</v>
      </c>
      <c r="U279" s="44" t="s">
        <v>39</v>
      </c>
      <c r="V279" s="154">
        <v>0</v>
      </c>
      <c r="W279" s="154">
        <f t="shared" si="51"/>
        <v>0</v>
      </c>
      <c r="X279" s="154">
        <v>0</v>
      </c>
      <c r="Y279" s="154">
        <f t="shared" si="52"/>
        <v>0</v>
      </c>
      <c r="Z279" s="154">
        <v>0</v>
      </c>
      <c r="AA279" s="155">
        <f t="shared" si="53"/>
        <v>0</v>
      </c>
      <c r="AR279" s="22" t="s">
        <v>89</v>
      </c>
      <c r="AT279" s="22" t="s">
        <v>181</v>
      </c>
      <c r="AU279" s="22" t="s">
        <v>83</v>
      </c>
      <c r="AY279" s="22" t="s">
        <v>180</v>
      </c>
      <c r="BE279" s="156">
        <f t="shared" si="54"/>
        <v>0</v>
      </c>
      <c r="BF279" s="156">
        <f t="shared" si="55"/>
        <v>0</v>
      </c>
      <c r="BG279" s="156">
        <f t="shared" si="56"/>
        <v>0</v>
      </c>
      <c r="BH279" s="156">
        <f t="shared" si="57"/>
        <v>0</v>
      </c>
      <c r="BI279" s="156">
        <f t="shared" si="58"/>
        <v>0</v>
      </c>
      <c r="BJ279" s="22" t="s">
        <v>80</v>
      </c>
      <c r="BK279" s="156">
        <f t="shared" si="59"/>
        <v>0</v>
      </c>
      <c r="BL279" s="22" t="s">
        <v>89</v>
      </c>
      <c r="BM279" s="22" t="s">
        <v>1606</v>
      </c>
    </row>
    <row r="280" spans="2:65" s="1" customFormat="1" ht="25.5" customHeight="1">
      <c r="B280" s="123"/>
      <c r="C280" s="149" t="s">
        <v>74</v>
      </c>
      <c r="D280" s="149" t="s">
        <v>181</v>
      </c>
      <c r="E280" s="150" t="s">
        <v>2064</v>
      </c>
      <c r="F280" s="239" t="s">
        <v>2065</v>
      </c>
      <c r="G280" s="239"/>
      <c r="H280" s="239"/>
      <c r="I280" s="239"/>
      <c r="J280" s="151" t="s">
        <v>433</v>
      </c>
      <c r="K280" s="152">
        <v>2</v>
      </c>
      <c r="L280" s="266">
        <v>0</v>
      </c>
      <c r="M280" s="266"/>
      <c r="N280" s="266">
        <f t="shared" si="50"/>
        <v>0</v>
      </c>
      <c r="O280" s="266"/>
      <c r="P280" s="266"/>
      <c r="Q280" s="266"/>
      <c r="R280" s="125"/>
      <c r="T280" s="153" t="s">
        <v>5</v>
      </c>
      <c r="U280" s="44" t="s">
        <v>39</v>
      </c>
      <c r="V280" s="154">
        <v>0</v>
      </c>
      <c r="W280" s="154">
        <f t="shared" si="51"/>
        <v>0</v>
      </c>
      <c r="X280" s="154">
        <v>0</v>
      </c>
      <c r="Y280" s="154">
        <f t="shared" si="52"/>
        <v>0</v>
      </c>
      <c r="Z280" s="154">
        <v>0</v>
      </c>
      <c r="AA280" s="155">
        <f t="shared" si="53"/>
        <v>0</v>
      </c>
      <c r="AR280" s="22" t="s">
        <v>89</v>
      </c>
      <c r="AT280" s="22" t="s">
        <v>181</v>
      </c>
      <c r="AU280" s="22" t="s">
        <v>83</v>
      </c>
      <c r="AY280" s="22" t="s">
        <v>180</v>
      </c>
      <c r="BE280" s="156">
        <f t="shared" si="54"/>
        <v>0</v>
      </c>
      <c r="BF280" s="156">
        <f t="shared" si="55"/>
        <v>0</v>
      </c>
      <c r="BG280" s="156">
        <f t="shared" si="56"/>
        <v>0</v>
      </c>
      <c r="BH280" s="156">
        <f t="shared" si="57"/>
        <v>0</v>
      </c>
      <c r="BI280" s="156">
        <f t="shared" si="58"/>
        <v>0</v>
      </c>
      <c r="BJ280" s="22" t="s">
        <v>80</v>
      </c>
      <c r="BK280" s="156">
        <f t="shared" si="59"/>
        <v>0</v>
      </c>
      <c r="BL280" s="22" t="s">
        <v>89</v>
      </c>
      <c r="BM280" s="22" t="s">
        <v>1615</v>
      </c>
    </row>
    <row r="281" spans="2:65" s="1" customFormat="1" ht="38.25" customHeight="1">
      <c r="B281" s="123"/>
      <c r="C281" s="149" t="s">
        <v>74</v>
      </c>
      <c r="D281" s="149" t="s">
        <v>181</v>
      </c>
      <c r="E281" s="150" t="s">
        <v>2118</v>
      </c>
      <c r="F281" s="239" t="s">
        <v>2119</v>
      </c>
      <c r="G281" s="239"/>
      <c r="H281" s="239"/>
      <c r="I281" s="239"/>
      <c r="J281" s="151" t="s">
        <v>433</v>
      </c>
      <c r="K281" s="152">
        <v>2</v>
      </c>
      <c r="L281" s="266">
        <v>0</v>
      </c>
      <c r="M281" s="266"/>
      <c r="N281" s="266">
        <f t="shared" si="50"/>
        <v>0</v>
      </c>
      <c r="O281" s="266"/>
      <c r="P281" s="266"/>
      <c r="Q281" s="266"/>
      <c r="R281" s="125"/>
      <c r="T281" s="153" t="s">
        <v>5</v>
      </c>
      <c r="U281" s="44" t="s">
        <v>39</v>
      </c>
      <c r="V281" s="154">
        <v>0</v>
      </c>
      <c r="W281" s="154">
        <f t="shared" si="51"/>
        <v>0</v>
      </c>
      <c r="X281" s="154">
        <v>0</v>
      </c>
      <c r="Y281" s="154">
        <f t="shared" si="52"/>
        <v>0</v>
      </c>
      <c r="Z281" s="154">
        <v>0</v>
      </c>
      <c r="AA281" s="155">
        <f t="shared" si="53"/>
        <v>0</v>
      </c>
      <c r="AR281" s="22" t="s">
        <v>89</v>
      </c>
      <c r="AT281" s="22" t="s">
        <v>181</v>
      </c>
      <c r="AU281" s="22" t="s">
        <v>83</v>
      </c>
      <c r="AY281" s="22" t="s">
        <v>180</v>
      </c>
      <c r="BE281" s="156">
        <f t="shared" si="54"/>
        <v>0</v>
      </c>
      <c r="BF281" s="156">
        <f t="shared" si="55"/>
        <v>0</v>
      </c>
      <c r="BG281" s="156">
        <f t="shared" si="56"/>
        <v>0</v>
      </c>
      <c r="BH281" s="156">
        <f t="shared" si="57"/>
        <v>0</v>
      </c>
      <c r="BI281" s="156">
        <f t="shared" si="58"/>
        <v>0</v>
      </c>
      <c r="BJ281" s="22" t="s">
        <v>80</v>
      </c>
      <c r="BK281" s="156">
        <f t="shared" si="59"/>
        <v>0</v>
      </c>
      <c r="BL281" s="22" t="s">
        <v>89</v>
      </c>
      <c r="BM281" s="22" t="s">
        <v>1633</v>
      </c>
    </row>
    <row r="282" spans="2:65" s="1" customFormat="1" ht="25.5" customHeight="1">
      <c r="B282" s="123"/>
      <c r="C282" s="149" t="s">
        <v>74</v>
      </c>
      <c r="D282" s="149" t="s">
        <v>181</v>
      </c>
      <c r="E282" s="150" t="s">
        <v>2060</v>
      </c>
      <c r="F282" s="239" t="s">
        <v>2061</v>
      </c>
      <c r="G282" s="239"/>
      <c r="H282" s="239"/>
      <c r="I282" s="239"/>
      <c r="J282" s="151" t="s">
        <v>583</v>
      </c>
      <c r="K282" s="152">
        <v>30</v>
      </c>
      <c r="L282" s="266">
        <v>0</v>
      </c>
      <c r="M282" s="266"/>
      <c r="N282" s="266">
        <f t="shared" si="50"/>
        <v>0</v>
      </c>
      <c r="O282" s="266"/>
      <c r="P282" s="266"/>
      <c r="Q282" s="266"/>
      <c r="R282" s="125"/>
      <c r="T282" s="153" t="s">
        <v>5</v>
      </c>
      <c r="U282" s="44" t="s">
        <v>39</v>
      </c>
      <c r="V282" s="154">
        <v>0</v>
      </c>
      <c r="W282" s="154">
        <f t="shared" si="51"/>
        <v>0</v>
      </c>
      <c r="X282" s="154">
        <v>0</v>
      </c>
      <c r="Y282" s="154">
        <f t="shared" si="52"/>
        <v>0</v>
      </c>
      <c r="Z282" s="154">
        <v>0</v>
      </c>
      <c r="AA282" s="155">
        <f t="shared" si="53"/>
        <v>0</v>
      </c>
      <c r="AR282" s="22" t="s">
        <v>89</v>
      </c>
      <c r="AT282" s="22" t="s">
        <v>181</v>
      </c>
      <c r="AU282" s="22" t="s">
        <v>83</v>
      </c>
      <c r="AY282" s="22" t="s">
        <v>180</v>
      </c>
      <c r="BE282" s="156">
        <f t="shared" si="54"/>
        <v>0</v>
      </c>
      <c r="BF282" s="156">
        <f t="shared" si="55"/>
        <v>0</v>
      </c>
      <c r="BG282" s="156">
        <f t="shared" si="56"/>
        <v>0</v>
      </c>
      <c r="BH282" s="156">
        <f t="shared" si="57"/>
        <v>0</v>
      </c>
      <c r="BI282" s="156">
        <f t="shared" si="58"/>
        <v>0</v>
      </c>
      <c r="BJ282" s="22" t="s">
        <v>80</v>
      </c>
      <c r="BK282" s="156">
        <f t="shared" si="59"/>
        <v>0</v>
      </c>
      <c r="BL282" s="22" t="s">
        <v>89</v>
      </c>
      <c r="BM282" s="22" t="s">
        <v>2208</v>
      </c>
    </row>
    <row r="283" spans="2:65" s="1" customFormat="1" ht="25.5" customHeight="1">
      <c r="B283" s="123"/>
      <c r="C283" s="149" t="s">
        <v>74</v>
      </c>
      <c r="D283" s="149" t="s">
        <v>181</v>
      </c>
      <c r="E283" s="150" t="s">
        <v>2120</v>
      </c>
      <c r="F283" s="239" t="s">
        <v>2075</v>
      </c>
      <c r="G283" s="239"/>
      <c r="H283" s="239"/>
      <c r="I283" s="239"/>
      <c r="J283" s="151" t="s">
        <v>583</v>
      </c>
      <c r="K283" s="152">
        <v>2</v>
      </c>
      <c r="L283" s="266">
        <v>0</v>
      </c>
      <c r="M283" s="266"/>
      <c r="N283" s="266">
        <f t="shared" si="50"/>
        <v>0</v>
      </c>
      <c r="O283" s="266"/>
      <c r="P283" s="266"/>
      <c r="Q283" s="266"/>
      <c r="R283" s="125"/>
      <c r="T283" s="153" t="s">
        <v>5</v>
      </c>
      <c r="U283" s="44" t="s">
        <v>39</v>
      </c>
      <c r="V283" s="154">
        <v>0</v>
      </c>
      <c r="W283" s="154">
        <f t="shared" si="51"/>
        <v>0</v>
      </c>
      <c r="X283" s="154">
        <v>0</v>
      </c>
      <c r="Y283" s="154">
        <f t="shared" si="52"/>
        <v>0</v>
      </c>
      <c r="Z283" s="154">
        <v>0</v>
      </c>
      <c r="AA283" s="155">
        <f t="shared" si="53"/>
        <v>0</v>
      </c>
      <c r="AR283" s="22" t="s">
        <v>89</v>
      </c>
      <c r="AT283" s="22" t="s">
        <v>181</v>
      </c>
      <c r="AU283" s="22" t="s">
        <v>83</v>
      </c>
      <c r="AY283" s="22" t="s">
        <v>180</v>
      </c>
      <c r="BE283" s="156">
        <f t="shared" si="54"/>
        <v>0</v>
      </c>
      <c r="BF283" s="156">
        <f t="shared" si="55"/>
        <v>0</v>
      </c>
      <c r="BG283" s="156">
        <f t="shared" si="56"/>
        <v>0</v>
      </c>
      <c r="BH283" s="156">
        <f t="shared" si="57"/>
        <v>0</v>
      </c>
      <c r="BI283" s="156">
        <f t="shared" si="58"/>
        <v>0</v>
      </c>
      <c r="BJ283" s="22" t="s">
        <v>80</v>
      </c>
      <c r="BK283" s="156">
        <f t="shared" si="59"/>
        <v>0</v>
      </c>
      <c r="BL283" s="22" t="s">
        <v>89</v>
      </c>
      <c r="BM283" s="22" t="s">
        <v>2209</v>
      </c>
    </row>
    <row r="284" spans="2:65" s="1" customFormat="1" ht="25.5" customHeight="1">
      <c r="B284" s="123"/>
      <c r="C284" s="149" t="s">
        <v>74</v>
      </c>
      <c r="D284" s="149" t="s">
        <v>181</v>
      </c>
      <c r="E284" s="150" t="s">
        <v>2090</v>
      </c>
      <c r="F284" s="239" t="s">
        <v>2077</v>
      </c>
      <c r="G284" s="239"/>
      <c r="H284" s="239"/>
      <c r="I284" s="239"/>
      <c r="J284" s="151" t="s">
        <v>583</v>
      </c>
      <c r="K284" s="152">
        <v>2</v>
      </c>
      <c r="L284" s="266">
        <v>0</v>
      </c>
      <c r="M284" s="266"/>
      <c r="N284" s="266">
        <f t="shared" si="50"/>
        <v>0</v>
      </c>
      <c r="O284" s="266"/>
      <c r="P284" s="266"/>
      <c r="Q284" s="266"/>
      <c r="R284" s="125"/>
      <c r="T284" s="153" t="s">
        <v>5</v>
      </c>
      <c r="U284" s="44" t="s">
        <v>39</v>
      </c>
      <c r="V284" s="154">
        <v>0</v>
      </c>
      <c r="W284" s="154">
        <f t="shared" si="51"/>
        <v>0</v>
      </c>
      <c r="X284" s="154">
        <v>0</v>
      </c>
      <c r="Y284" s="154">
        <f t="shared" si="52"/>
        <v>0</v>
      </c>
      <c r="Z284" s="154">
        <v>0</v>
      </c>
      <c r="AA284" s="155">
        <f t="shared" si="53"/>
        <v>0</v>
      </c>
      <c r="AR284" s="22" t="s">
        <v>89</v>
      </c>
      <c r="AT284" s="22" t="s">
        <v>181</v>
      </c>
      <c r="AU284" s="22" t="s">
        <v>83</v>
      </c>
      <c r="AY284" s="22" t="s">
        <v>180</v>
      </c>
      <c r="BE284" s="156">
        <f t="shared" si="54"/>
        <v>0</v>
      </c>
      <c r="BF284" s="156">
        <f t="shared" si="55"/>
        <v>0</v>
      </c>
      <c r="BG284" s="156">
        <f t="shared" si="56"/>
        <v>0</v>
      </c>
      <c r="BH284" s="156">
        <f t="shared" si="57"/>
        <v>0</v>
      </c>
      <c r="BI284" s="156">
        <f t="shared" si="58"/>
        <v>0</v>
      </c>
      <c r="BJ284" s="22" t="s">
        <v>80</v>
      </c>
      <c r="BK284" s="156">
        <f t="shared" si="59"/>
        <v>0</v>
      </c>
      <c r="BL284" s="22" t="s">
        <v>89</v>
      </c>
      <c r="BM284" s="22" t="s">
        <v>2210</v>
      </c>
    </row>
    <row r="285" spans="2:65" s="1" customFormat="1" ht="25.5" customHeight="1">
      <c r="B285" s="123"/>
      <c r="C285" s="149" t="s">
        <v>74</v>
      </c>
      <c r="D285" s="149" t="s">
        <v>181</v>
      </c>
      <c r="E285" s="150" t="s">
        <v>2070</v>
      </c>
      <c r="F285" s="239" t="s">
        <v>2071</v>
      </c>
      <c r="G285" s="239"/>
      <c r="H285" s="239"/>
      <c r="I285" s="239"/>
      <c r="J285" s="151" t="s">
        <v>583</v>
      </c>
      <c r="K285" s="152">
        <v>1</v>
      </c>
      <c r="L285" s="266">
        <v>0</v>
      </c>
      <c r="M285" s="266"/>
      <c r="N285" s="266">
        <f t="shared" si="50"/>
        <v>0</v>
      </c>
      <c r="O285" s="266"/>
      <c r="P285" s="266"/>
      <c r="Q285" s="266"/>
      <c r="R285" s="125"/>
      <c r="T285" s="153" t="s">
        <v>5</v>
      </c>
      <c r="U285" s="44" t="s">
        <v>39</v>
      </c>
      <c r="V285" s="154">
        <v>0</v>
      </c>
      <c r="W285" s="154">
        <f t="shared" si="51"/>
        <v>0</v>
      </c>
      <c r="X285" s="154">
        <v>0</v>
      </c>
      <c r="Y285" s="154">
        <f t="shared" si="52"/>
        <v>0</v>
      </c>
      <c r="Z285" s="154">
        <v>0</v>
      </c>
      <c r="AA285" s="155">
        <f t="shared" si="53"/>
        <v>0</v>
      </c>
      <c r="AR285" s="22" t="s">
        <v>89</v>
      </c>
      <c r="AT285" s="22" t="s">
        <v>181</v>
      </c>
      <c r="AU285" s="22" t="s">
        <v>83</v>
      </c>
      <c r="AY285" s="22" t="s">
        <v>180</v>
      </c>
      <c r="BE285" s="156">
        <f t="shared" si="54"/>
        <v>0</v>
      </c>
      <c r="BF285" s="156">
        <f t="shared" si="55"/>
        <v>0</v>
      </c>
      <c r="BG285" s="156">
        <f t="shared" si="56"/>
        <v>0</v>
      </c>
      <c r="BH285" s="156">
        <f t="shared" si="57"/>
        <v>0</v>
      </c>
      <c r="BI285" s="156">
        <f t="shared" si="58"/>
        <v>0</v>
      </c>
      <c r="BJ285" s="22" t="s">
        <v>80</v>
      </c>
      <c r="BK285" s="156">
        <f t="shared" si="59"/>
        <v>0</v>
      </c>
      <c r="BL285" s="22" t="s">
        <v>89</v>
      </c>
      <c r="BM285" s="22" t="s">
        <v>2211</v>
      </c>
    </row>
    <row r="286" spans="2:65" s="1" customFormat="1" ht="16.5" customHeight="1">
      <c r="B286" s="123"/>
      <c r="C286" s="149" t="s">
        <v>74</v>
      </c>
      <c r="D286" s="149" t="s">
        <v>181</v>
      </c>
      <c r="E286" s="150" t="s">
        <v>2091</v>
      </c>
      <c r="F286" s="239" t="s">
        <v>2092</v>
      </c>
      <c r="G286" s="239"/>
      <c r="H286" s="239"/>
      <c r="I286" s="239"/>
      <c r="J286" s="151" t="s">
        <v>583</v>
      </c>
      <c r="K286" s="152">
        <v>1</v>
      </c>
      <c r="L286" s="266">
        <v>0</v>
      </c>
      <c r="M286" s="266"/>
      <c r="N286" s="266">
        <f t="shared" si="50"/>
        <v>0</v>
      </c>
      <c r="O286" s="266"/>
      <c r="P286" s="266"/>
      <c r="Q286" s="266"/>
      <c r="R286" s="125"/>
      <c r="T286" s="153" t="s">
        <v>5</v>
      </c>
      <c r="U286" s="44" t="s">
        <v>39</v>
      </c>
      <c r="V286" s="154">
        <v>0</v>
      </c>
      <c r="W286" s="154">
        <f t="shared" si="51"/>
        <v>0</v>
      </c>
      <c r="X286" s="154">
        <v>0</v>
      </c>
      <c r="Y286" s="154">
        <f t="shared" si="52"/>
        <v>0</v>
      </c>
      <c r="Z286" s="154">
        <v>0</v>
      </c>
      <c r="AA286" s="155">
        <f t="shared" si="53"/>
        <v>0</v>
      </c>
      <c r="AR286" s="22" t="s">
        <v>89</v>
      </c>
      <c r="AT286" s="22" t="s">
        <v>181</v>
      </c>
      <c r="AU286" s="22" t="s">
        <v>83</v>
      </c>
      <c r="AY286" s="22" t="s">
        <v>180</v>
      </c>
      <c r="BE286" s="156">
        <f t="shared" si="54"/>
        <v>0</v>
      </c>
      <c r="BF286" s="156">
        <f t="shared" si="55"/>
        <v>0</v>
      </c>
      <c r="BG286" s="156">
        <f t="shared" si="56"/>
        <v>0</v>
      </c>
      <c r="BH286" s="156">
        <f t="shared" si="57"/>
        <v>0</v>
      </c>
      <c r="BI286" s="156">
        <f t="shared" si="58"/>
        <v>0</v>
      </c>
      <c r="BJ286" s="22" t="s">
        <v>80</v>
      </c>
      <c r="BK286" s="156">
        <f t="shared" si="59"/>
        <v>0</v>
      </c>
      <c r="BL286" s="22" t="s">
        <v>89</v>
      </c>
      <c r="BM286" s="22" t="s">
        <v>2212</v>
      </c>
    </row>
    <row r="287" spans="2:65" s="1" customFormat="1" ht="16.5" customHeight="1">
      <c r="B287" s="123"/>
      <c r="C287" s="149" t="s">
        <v>74</v>
      </c>
      <c r="D287" s="149" t="s">
        <v>181</v>
      </c>
      <c r="E287" s="150" t="s">
        <v>2127</v>
      </c>
      <c r="F287" s="239" t="s">
        <v>2128</v>
      </c>
      <c r="G287" s="239"/>
      <c r="H287" s="239"/>
      <c r="I287" s="239"/>
      <c r="J287" s="151" t="s">
        <v>433</v>
      </c>
      <c r="K287" s="152">
        <v>1</v>
      </c>
      <c r="L287" s="266">
        <v>0</v>
      </c>
      <c r="M287" s="266"/>
      <c r="N287" s="266">
        <f t="shared" si="50"/>
        <v>0</v>
      </c>
      <c r="O287" s="266"/>
      <c r="P287" s="266"/>
      <c r="Q287" s="266"/>
      <c r="R287" s="125"/>
      <c r="T287" s="153" t="s">
        <v>5</v>
      </c>
      <c r="U287" s="44" t="s">
        <v>39</v>
      </c>
      <c r="V287" s="154">
        <v>0</v>
      </c>
      <c r="W287" s="154">
        <f t="shared" si="51"/>
        <v>0</v>
      </c>
      <c r="X287" s="154">
        <v>0</v>
      </c>
      <c r="Y287" s="154">
        <f t="shared" si="52"/>
        <v>0</v>
      </c>
      <c r="Z287" s="154">
        <v>0</v>
      </c>
      <c r="AA287" s="155">
        <f t="shared" si="53"/>
        <v>0</v>
      </c>
      <c r="AR287" s="22" t="s">
        <v>89</v>
      </c>
      <c r="AT287" s="22" t="s">
        <v>181</v>
      </c>
      <c r="AU287" s="22" t="s">
        <v>83</v>
      </c>
      <c r="AY287" s="22" t="s">
        <v>180</v>
      </c>
      <c r="BE287" s="156">
        <f t="shared" si="54"/>
        <v>0</v>
      </c>
      <c r="BF287" s="156">
        <f t="shared" si="55"/>
        <v>0</v>
      </c>
      <c r="BG287" s="156">
        <f t="shared" si="56"/>
        <v>0</v>
      </c>
      <c r="BH287" s="156">
        <f t="shared" si="57"/>
        <v>0</v>
      </c>
      <c r="BI287" s="156">
        <f t="shared" si="58"/>
        <v>0</v>
      </c>
      <c r="BJ287" s="22" t="s">
        <v>80</v>
      </c>
      <c r="BK287" s="156">
        <f t="shared" si="59"/>
        <v>0</v>
      </c>
      <c r="BL287" s="22" t="s">
        <v>89</v>
      </c>
      <c r="BM287" s="22" t="s">
        <v>2213</v>
      </c>
    </row>
    <row r="288" spans="2:65" s="1" customFormat="1" ht="25.5" customHeight="1">
      <c r="B288" s="123"/>
      <c r="C288" s="149" t="s">
        <v>74</v>
      </c>
      <c r="D288" s="149" t="s">
        <v>181</v>
      </c>
      <c r="E288" s="150" t="s">
        <v>2070</v>
      </c>
      <c r="F288" s="239" t="s">
        <v>2071</v>
      </c>
      <c r="G288" s="239"/>
      <c r="H288" s="239"/>
      <c r="I288" s="239"/>
      <c r="J288" s="151" t="s">
        <v>583</v>
      </c>
      <c r="K288" s="152">
        <v>1</v>
      </c>
      <c r="L288" s="266">
        <v>0</v>
      </c>
      <c r="M288" s="266"/>
      <c r="N288" s="266">
        <f t="shared" si="50"/>
        <v>0</v>
      </c>
      <c r="O288" s="266"/>
      <c r="P288" s="266"/>
      <c r="Q288" s="266"/>
      <c r="R288" s="125"/>
      <c r="T288" s="153" t="s">
        <v>5</v>
      </c>
      <c r="U288" s="44" t="s">
        <v>39</v>
      </c>
      <c r="V288" s="154">
        <v>0</v>
      </c>
      <c r="W288" s="154">
        <f t="shared" si="51"/>
        <v>0</v>
      </c>
      <c r="X288" s="154">
        <v>0</v>
      </c>
      <c r="Y288" s="154">
        <f t="shared" si="52"/>
        <v>0</v>
      </c>
      <c r="Z288" s="154">
        <v>0</v>
      </c>
      <c r="AA288" s="155">
        <f t="shared" si="53"/>
        <v>0</v>
      </c>
      <c r="AR288" s="22" t="s">
        <v>89</v>
      </c>
      <c r="AT288" s="22" t="s">
        <v>181</v>
      </c>
      <c r="AU288" s="22" t="s">
        <v>83</v>
      </c>
      <c r="AY288" s="22" t="s">
        <v>180</v>
      </c>
      <c r="BE288" s="156">
        <f t="shared" si="54"/>
        <v>0</v>
      </c>
      <c r="BF288" s="156">
        <f t="shared" si="55"/>
        <v>0</v>
      </c>
      <c r="BG288" s="156">
        <f t="shared" si="56"/>
        <v>0</v>
      </c>
      <c r="BH288" s="156">
        <f t="shared" si="57"/>
        <v>0</v>
      </c>
      <c r="BI288" s="156">
        <f t="shared" si="58"/>
        <v>0</v>
      </c>
      <c r="BJ288" s="22" t="s">
        <v>80</v>
      </c>
      <c r="BK288" s="156">
        <f t="shared" si="59"/>
        <v>0</v>
      </c>
      <c r="BL288" s="22" t="s">
        <v>89</v>
      </c>
      <c r="BM288" s="22" t="s">
        <v>2214</v>
      </c>
    </row>
    <row r="289" spans="2:65" s="1" customFormat="1" ht="16.5" customHeight="1">
      <c r="B289" s="123"/>
      <c r="C289" s="149" t="s">
        <v>74</v>
      </c>
      <c r="D289" s="149" t="s">
        <v>181</v>
      </c>
      <c r="E289" s="150" t="s">
        <v>2091</v>
      </c>
      <c r="F289" s="239" t="s">
        <v>2092</v>
      </c>
      <c r="G289" s="239"/>
      <c r="H289" s="239"/>
      <c r="I289" s="239"/>
      <c r="J289" s="151" t="s">
        <v>583</v>
      </c>
      <c r="K289" s="152">
        <v>1</v>
      </c>
      <c r="L289" s="266">
        <v>0</v>
      </c>
      <c r="M289" s="266"/>
      <c r="N289" s="266">
        <f t="shared" si="50"/>
        <v>0</v>
      </c>
      <c r="O289" s="266"/>
      <c r="P289" s="266"/>
      <c r="Q289" s="266"/>
      <c r="R289" s="125"/>
      <c r="T289" s="153" t="s">
        <v>5</v>
      </c>
      <c r="U289" s="44" t="s">
        <v>39</v>
      </c>
      <c r="V289" s="154">
        <v>0</v>
      </c>
      <c r="W289" s="154">
        <f t="shared" si="51"/>
        <v>0</v>
      </c>
      <c r="X289" s="154">
        <v>0</v>
      </c>
      <c r="Y289" s="154">
        <f t="shared" si="52"/>
        <v>0</v>
      </c>
      <c r="Z289" s="154">
        <v>0</v>
      </c>
      <c r="AA289" s="155">
        <f t="shared" si="53"/>
        <v>0</v>
      </c>
      <c r="AR289" s="22" t="s">
        <v>89</v>
      </c>
      <c r="AT289" s="22" t="s">
        <v>181</v>
      </c>
      <c r="AU289" s="22" t="s">
        <v>83</v>
      </c>
      <c r="AY289" s="22" t="s">
        <v>180</v>
      </c>
      <c r="BE289" s="156">
        <f t="shared" si="54"/>
        <v>0</v>
      </c>
      <c r="BF289" s="156">
        <f t="shared" si="55"/>
        <v>0</v>
      </c>
      <c r="BG289" s="156">
        <f t="shared" si="56"/>
        <v>0</v>
      </c>
      <c r="BH289" s="156">
        <f t="shared" si="57"/>
        <v>0</v>
      </c>
      <c r="BI289" s="156">
        <f t="shared" si="58"/>
        <v>0</v>
      </c>
      <c r="BJ289" s="22" t="s">
        <v>80</v>
      </c>
      <c r="BK289" s="156">
        <f t="shared" si="59"/>
        <v>0</v>
      </c>
      <c r="BL289" s="22" t="s">
        <v>89</v>
      </c>
      <c r="BM289" s="22" t="s">
        <v>2215</v>
      </c>
    </row>
    <row r="290" spans="2:65" s="1" customFormat="1" ht="16.5" customHeight="1">
      <c r="B290" s="123"/>
      <c r="C290" s="149" t="s">
        <v>74</v>
      </c>
      <c r="D290" s="149" t="s">
        <v>181</v>
      </c>
      <c r="E290" s="150" t="s">
        <v>2127</v>
      </c>
      <c r="F290" s="239" t="s">
        <v>2128</v>
      </c>
      <c r="G290" s="239"/>
      <c r="H290" s="239"/>
      <c r="I290" s="239"/>
      <c r="J290" s="151" t="s">
        <v>433</v>
      </c>
      <c r="K290" s="152">
        <v>1</v>
      </c>
      <c r="L290" s="266">
        <v>0</v>
      </c>
      <c r="M290" s="266"/>
      <c r="N290" s="266">
        <f t="shared" si="50"/>
        <v>0</v>
      </c>
      <c r="O290" s="266"/>
      <c r="P290" s="266"/>
      <c r="Q290" s="266"/>
      <c r="R290" s="125"/>
      <c r="T290" s="153" t="s">
        <v>5</v>
      </c>
      <c r="U290" s="44" t="s">
        <v>39</v>
      </c>
      <c r="V290" s="154">
        <v>0</v>
      </c>
      <c r="W290" s="154">
        <f t="shared" si="51"/>
        <v>0</v>
      </c>
      <c r="X290" s="154">
        <v>0</v>
      </c>
      <c r="Y290" s="154">
        <f t="shared" si="52"/>
        <v>0</v>
      </c>
      <c r="Z290" s="154">
        <v>0</v>
      </c>
      <c r="AA290" s="155">
        <f t="shared" si="53"/>
        <v>0</v>
      </c>
      <c r="AR290" s="22" t="s">
        <v>89</v>
      </c>
      <c r="AT290" s="22" t="s">
        <v>181</v>
      </c>
      <c r="AU290" s="22" t="s">
        <v>83</v>
      </c>
      <c r="AY290" s="22" t="s">
        <v>180</v>
      </c>
      <c r="BE290" s="156">
        <f t="shared" si="54"/>
        <v>0</v>
      </c>
      <c r="BF290" s="156">
        <f t="shared" si="55"/>
        <v>0</v>
      </c>
      <c r="BG290" s="156">
        <f t="shared" si="56"/>
        <v>0</v>
      </c>
      <c r="BH290" s="156">
        <f t="shared" si="57"/>
        <v>0</v>
      </c>
      <c r="BI290" s="156">
        <f t="shared" si="58"/>
        <v>0</v>
      </c>
      <c r="BJ290" s="22" t="s">
        <v>80</v>
      </c>
      <c r="BK290" s="156">
        <f t="shared" si="59"/>
        <v>0</v>
      </c>
      <c r="BL290" s="22" t="s">
        <v>89</v>
      </c>
      <c r="BM290" s="22" t="s">
        <v>2216</v>
      </c>
    </row>
    <row r="291" spans="2:65" s="1" customFormat="1" ht="25.5" customHeight="1">
      <c r="B291" s="123"/>
      <c r="C291" s="149" t="s">
        <v>74</v>
      </c>
      <c r="D291" s="149" t="s">
        <v>181</v>
      </c>
      <c r="E291" s="150" t="s">
        <v>2217</v>
      </c>
      <c r="F291" s="239" t="s">
        <v>2168</v>
      </c>
      <c r="G291" s="239"/>
      <c r="H291" s="239"/>
      <c r="I291" s="239"/>
      <c r="J291" s="151" t="s">
        <v>862</v>
      </c>
      <c r="K291" s="152">
        <v>0.1</v>
      </c>
      <c r="L291" s="266">
        <v>0</v>
      </c>
      <c r="M291" s="266"/>
      <c r="N291" s="266">
        <f t="shared" si="50"/>
        <v>0</v>
      </c>
      <c r="O291" s="266"/>
      <c r="P291" s="266"/>
      <c r="Q291" s="266"/>
      <c r="R291" s="125"/>
      <c r="T291" s="153" t="s">
        <v>5</v>
      </c>
      <c r="U291" s="44" t="s">
        <v>39</v>
      </c>
      <c r="V291" s="154">
        <v>0</v>
      </c>
      <c r="W291" s="154">
        <f t="shared" si="51"/>
        <v>0</v>
      </c>
      <c r="X291" s="154">
        <v>0</v>
      </c>
      <c r="Y291" s="154">
        <f t="shared" si="52"/>
        <v>0</v>
      </c>
      <c r="Z291" s="154">
        <v>0</v>
      </c>
      <c r="AA291" s="155">
        <f t="shared" si="53"/>
        <v>0</v>
      </c>
      <c r="AR291" s="22" t="s">
        <v>89</v>
      </c>
      <c r="AT291" s="22" t="s">
        <v>181</v>
      </c>
      <c r="AU291" s="22" t="s">
        <v>83</v>
      </c>
      <c r="AY291" s="22" t="s">
        <v>180</v>
      </c>
      <c r="BE291" s="156">
        <f t="shared" si="54"/>
        <v>0</v>
      </c>
      <c r="BF291" s="156">
        <f t="shared" si="55"/>
        <v>0</v>
      </c>
      <c r="BG291" s="156">
        <f t="shared" si="56"/>
        <v>0</v>
      </c>
      <c r="BH291" s="156">
        <f t="shared" si="57"/>
        <v>0</v>
      </c>
      <c r="BI291" s="156">
        <f t="shared" si="58"/>
        <v>0</v>
      </c>
      <c r="BJ291" s="22" t="s">
        <v>80</v>
      </c>
      <c r="BK291" s="156">
        <f t="shared" si="59"/>
        <v>0</v>
      </c>
      <c r="BL291" s="22" t="s">
        <v>89</v>
      </c>
      <c r="BM291" s="22" t="s">
        <v>2218</v>
      </c>
    </row>
    <row r="292" spans="2:65" s="9" customFormat="1" ht="29.85" customHeight="1">
      <c r="B292" s="138"/>
      <c r="C292" s="139"/>
      <c r="D292" s="148" t="s">
        <v>2039</v>
      </c>
      <c r="E292" s="148"/>
      <c r="F292" s="148"/>
      <c r="G292" s="148"/>
      <c r="H292" s="148"/>
      <c r="I292" s="148"/>
      <c r="J292" s="148"/>
      <c r="K292" s="148"/>
      <c r="L292" s="148"/>
      <c r="M292" s="148"/>
      <c r="N292" s="269">
        <f>BK292</f>
        <v>0</v>
      </c>
      <c r="O292" s="270"/>
      <c r="P292" s="270"/>
      <c r="Q292" s="270"/>
      <c r="R292" s="141"/>
      <c r="T292" s="142"/>
      <c r="U292" s="139"/>
      <c r="V292" s="139"/>
      <c r="W292" s="143">
        <f>SUM(W293:W324)</f>
        <v>0</v>
      </c>
      <c r="X292" s="139"/>
      <c r="Y292" s="143">
        <f>SUM(Y293:Y324)</f>
        <v>0</v>
      </c>
      <c r="Z292" s="139"/>
      <c r="AA292" s="144">
        <f>SUM(AA293:AA324)</f>
        <v>0</v>
      </c>
      <c r="AR292" s="145" t="s">
        <v>80</v>
      </c>
      <c r="AT292" s="146" t="s">
        <v>73</v>
      </c>
      <c r="AU292" s="146" t="s">
        <v>80</v>
      </c>
      <c r="AY292" s="145" t="s">
        <v>180</v>
      </c>
      <c r="BK292" s="147">
        <f>SUM(BK293:BK324)</f>
        <v>0</v>
      </c>
    </row>
    <row r="293" spans="2:65" s="1" customFormat="1" ht="25.5" customHeight="1">
      <c r="B293" s="123"/>
      <c r="C293" s="149" t="s">
        <v>74</v>
      </c>
      <c r="D293" s="149" t="s">
        <v>181</v>
      </c>
      <c r="E293" s="150" t="s">
        <v>2100</v>
      </c>
      <c r="F293" s="239" t="s">
        <v>2101</v>
      </c>
      <c r="G293" s="239"/>
      <c r="H293" s="239"/>
      <c r="I293" s="239"/>
      <c r="J293" s="151" t="s">
        <v>433</v>
      </c>
      <c r="K293" s="152">
        <v>1</v>
      </c>
      <c r="L293" s="266">
        <v>0</v>
      </c>
      <c r="M293" s="266"/>
      <c r="N293" s="266">
        <f t="shared" ref="N293:N324" si="60">ROUND(L293*K293,2)</f>
        <v>0</v>
      </c>
      <c r="O293" s="266"/>
      <c r="P293" s="266"/>
      <c r="Q293" s="266"/>
      <c r="R293" s="125"/>
      <c r="T293" s="153" t="s">
        <v>5</v>
      </c>
      <c r="U293" s="44" t="s">
        <v>39</v>
      </c>
      <c r="V293" s="154">
        <v>0</v>
      </c>
      <c r="W293" s="154">
        <f t="shared" ref="W293:W324" si="61">V293*K293</f>
        <v>0</v>
      </c>
      <c r="X293" s="154">
        <v>0</v>
      </c>
      <c r="Y293" s="154">
        <f t="shared" ref="Y293:Y324" si="62">X293*K293</f>
        <v>0</v>
      </c>
      <c r="Z293" s="154">
        <v>0</v>
      </c>
      <c r="AA293" s="155">
        <f t="shared" ref="AA293:AA324" si="63">Z293*K293</f>
        <v>0</v>
      </c>
      <c r="AR293" s="22" t="s">
        <v>89</v>
      </c>
      <c r="AT293" s="22" t="s">
        <v>181</v>
      </c>
      <c r="AU293" s="22" t="s">
        <v>83</v>
      </c>
      <c r="AY293" s="22" t="s">
        <v>180</v>
      </c>
      <c r="BE293" s="156">
        <f t="shared" ref="BE293:BE324" si="64">IF(U293="základní",N293,0)</f>
        <v>0</v>
      </c>
      <c r="BF293" s="156">
        <f t="shared" ref="BF293:BF324" si="65">IF(U293="snížená",N293,0)</f>
        <v>0</v>
      </c>
      <c r="BG293" s="156">
        <f t="shared" ref="BG293:BG324" si="66">IF(U293="zákl. přenesená",N293,0)</f>
        <v>0</v>
      </c>
      <c r="BH293" s="156">
        <f t="shared" ref="BH293:BH324" si="67">IF(U293="sníž. přenesená",N293,0)</f>
        <v>0</v>
      </c>
      <c r="BI293" s="156">
        <f t="shared" ref="BI293:BI324" si="68">IF(U293="nulová",N293,0)</f>
        <v>0</v>
      </c>
      <c r="BJ293" s="22" t="s">
        <v>80</v>
      </c>
      <c r="BK293" s="156">
        <f t="shared" ref="BK293:BK324" si="69">ROUND(L293*K293,2)</f>
        <v>0</v>
      </c>
      <c r="BL293" s="22" t="s">
        <v>89</v>
      </c>
      <c r="BM293" s="22" t="s">
        <v>2219</v>
      </c>
    </row>
    <row r="294" spans="2:65" s="1" customFormat="1" ht="16.5" customHeight="1">
      <c r="B294" s="123"/>
      <c r="C294" s="149" t="s">
        <v>74</v>
      </c>
      <c r="D294" s="149" t="s">
        <v>181</v>
      </c>
      <c r="E294" s="150" t="s">
        <v>2046</v>
      </c>
      <c r="F294" s="239" t="s">
        <v>2047</v>
      </c>
      <c r="G294" s="239"/>
      <c r="H294" s="239"/>
      <c r="I294" s="239"/>
      <c r="J294" s="151" t="s">
        <v>433</v>
      </c>
      <c r="K294" s="152">
        <v>1</v>
      </c>
      <c r="L294" s="266">
        <v>0</v>
      </c>
      <c r="M294" s="266"/>
      <c r="N294" s="266">
        <f t="shared" si="60"/>
        <v>0</v>
      </c>
      <c r="O294" s="266"/>
      <c r="P294" s="266"/>
      <c r="Q294" s="266"/>
      <c r="R294" s="125"/>
      <c r="T294" s="153" t="s">
        <v>5</v>
      </c>
      <c r="U294" s="44" t="s">
        <v>39</v>
      </c>
      <c r="V294" s="154">
        <v>0</v>
      </c>
      <c r="W294" s="154">
        <f t="shared" si="61"/>
        <v>0</v>
      </c>
      <c r="X294" s="154">
        <v>0</v>
      </c>
      <c r="Y294" s="154">
        <f t="shared" si="62"/>
        <v>0</v>
      </c>
      <c r="Z294" s="154">
        <v>0</v>
      </c>
      <c r="AA294" s="155">
        <f t="shared" si="63"/>
        <v>0</v>
      </c>
      <c r="AR294" s="22" t="s">
        <v>89</v>
      </c>
      <c r="AT294" s="22" t="s">
        <v>181</v>
      </c>
      <c r="AU294" s="22" t="s">
        <v>83</v>
      </c>
      <c r="AY294" s="22" t="s">
        <v>180</v>
      </c>
      <c r="BE294" s="156">
        <f t="shared" si="64"/>
        <v>0</v>
      </c>
      <c r="BF294" s="156">
        <f t="shared" si="65"/>
        <v>0</v>
      </c>
      <c r="BG294" s="156">
        <f t="shared" si="66"/>
        <v>0</v>
      </c>
      <c r="BH294" s="156">
        <f t="shared" si="67"/>
        <v>0</v>
      </c>
      <c r="BI294" s="156">
        <f t="shared" si="68"/>
        <v>0</v>
      </c>
      <c r="BJ294" s="22" t="s">
        <v>80</v>
      </c>
      <c r="BK294" s="156">
        <f t="shared" si="69"/>
        <v>0</v>
      </c>
      <c r="BL294" s="22" t="s">
        <v>89</v>
      </c>
      <c r="BM294" s="22" t="s">
        <v>2220</v>
      </c>
    </row>
    <row r="295" spans="2:65" s="1" customFormat="1" ht="16.5" customHeight="1">
      <c r="B295" s="123"/>
      <c r="C295" s="149" t="s">
        <v>74</v>
      </c>
      <c r="D295" s="149" t="s">
        <v>181</v>
      </c>
      <c r="E295" s="150" t="s">
        <v>2221</v>
      </c>
      <c r="F295" s="239" t="s">
        <v>2222</v>
      </c>
      <c r="G295" s="239"/>
      <c r="H295" s="239"/>
      <c r="I295" s="239"/>
      <c r="J295" s="151" t="s">
        <v>433</v>
      </c>
      <c r="K295" s="152">
        <v>1</v>
      </c>
      <c r="L295" s="266">
        <v>0</v>
      </c>
      <c r="M295" s="266"/>
      <c r="N295" s="266">
        <f t="shared" si="60"/>
        <v>0</v>
      </c>
      <c r="O295" s="266"/>
      <c r="P295" s="266"/>
      <c r="Q295" s="266"/>
      <c r="R295" s="125"/>
      <c r="T295" s="153" t="s">
        <v>5</v>
      </c>
      <c r="U295" s="44" t="s">
        <v>39</v>
      </c>
      <c r="V295" s="154">
        <v>0</v>
      </c>
      <c r="W295" s="154">
        <f t="shared" si="61"/>
        <v>0</v>
      </c>
      <c r="X295" s="154">
        <v>0</v>
      </c>
      <c r="Y295" s="154">
        <f t="shared" si="62"/>
        <v>0</v>
      </c>
      <c r="Z295" s="154">
        <v>0</v>
      </c>
      <c r="AA295" s="155">
        <f t="shared" si="63"/>
        <v>0</v>
      </c>
      <c r="AR295" s="22" t="s">
        <v>89</v>
      </c>
      <c r="AT295" s="22" t="s">
        <v>181</v>
      </c>
      <c r="AU295" s="22" t="s">
        <v>83</v>
      </c>
      <c r="AY295" s="22" t="s">
        <v>180</v>
      </c>
      <c r="BE295" s="156">
        <f t="shared" si="64"/>
        <v>0</v>
      </c>
      <c r="BF295" s="156">
        <f t="shared" si="65"/>
        <v>0</v>
      </c>
      <c r="BG295" s="156">
        <f t="shared" si="66"/>
        <v>0</v>
      </c>
      <c r="BH295" s="156">
        <f t="shared" si="67"/>
        <v>0</v>
      </c>
      <c r="BI295" s="156">
        <f t="shared" si="68"/>
        <v>0</v>
      </c>
      <c r="BJ295" s="22" t="s">
        <v>80</v>
      </c>
      <c r="BK295" s="156">
        <f t="shared" si="69"/>
        <v>0</v>
      </c>
      <c r="BL295" s="22" t="s">
        <v>89</v>
      </c>
      <c r="BM295" s="22" t="s">
        <v>2223</v>
      </c>
    </row>
    <row r="296" spans="2:65" s="1" customFormat="1" ht="25.5" customHeight="1">
      <c r="B296" s="123"/>
      <c r="C296" s="149" t="s">
        <v>74</v>
      </c>
      <c r="D296" s="149" t="s">
        <v>181</v>
      </c>
      <c r="E296" s="150" t="s">
        <v>2224</v>
      </c>
      <c r="F296" s="239" t="s">
        <v>2225</v>
      </c>
      <c r="G296" s="239"/>
      <c r="H296" s="239"/>
      <c r="I296" s="239"/>
      <c r="J296" s="151" t="s">
        <v>433</v>
      </c>
      <c r="K296" s="152">
        <v>2</v>
      </c>
      <c r="L296" s="266">
        <v>0</v>
      </c>
      <c r="M296" s="266"/>
      <c r="N296" s="266">
        <f t="shared" si="60"/>
        <v>0</v>
      </c>
      <c r="O296" s="266"/>
      <c r="P296" s="266"/>
      <c r="Q296" s="266"/>
      <c r="R296" s="125"/>
      <c r="T296" s="153" t="s">
        <v>5</v>
      </c>
      <c r="U296" s="44" t="s">
        <v>39</v>
      </c>
      <c r="V296" s="154">
        <v>0</v>
      </c>
      <c r="W296" s="154">
        <f t="shared" si="61"/>
        <v>0</v>
      </c>
      <c r="X296" s="154">
        <v>0</v>
      </c>
      <c r="Y296" s="154">
        <f t="shared" si="62"/>
        <v>0</v>
      </c>
      <c r="Z296" s="154">
        <v>0</v>
      </c>
      <c r="AA296" s="155">
        <f t="shared" si="63"/>
        <v>0</v>
      </c>
      <c r="AR296" s="22" t="s">
        <v>89</v>
      </c>
      <c r="AT296" s="22" t="s">
        <v>181</v>
      </c>
      <c r="AU296" s="22" t="s">
        <v>83</v>
      </c>
      <c r="AY296" s="22" t="s">
        <v>180</v>
      </c>
      <c r="BE296" s="156">
        <f t="shared" si="64"/>
        <v>0</v>
      </c>
      <c r="BF296" s="156">
        <f t="shared" si="65"/>
        <v>0</v>
      </c>
      <c r="BG296" s="156">
        <f t="shared" si="66"/>
        <v>0</v>
      </c>
      <c r="BH296" s="156">
        <f t="shared" si="67"/>
        <v>0</v>
      </c>
      <c r="BI296" s="156">
        <f t="shared" si="68"/>
        <v>0</v>
      </c>
      <c r="BJ296" s="22" t="s">
        <v>80</v>
      </c>
      <c r="BK296" s="156">
        <f t="shared" si="69"/>
        <v>0</v>
      </c>
      <c r="BL296" s="22" t="s">
        <v>89</v>
      </c>
      <c r="BM296" s="22" t="s">
        <v>2226</v>
      </c>
    </row>
    <row r="297" spans="2:65" s="1" customFormat="1" ht="51" customHeight="1">
      <c r="B297" s="123"/>
      <c r="C297" s="149" t="s">
        <v>74</v>
      </c>
      <c r="D297" s="149" t="s">
        <v>181</v>
      </c>
      <c r="E297" s="150" t="s">
        <v>2227</v>
      </c>
      <c r="F297" s="239" t="s">
        <v>2228</v>
      </c>
      <c r="G297" s="239"/>
      <c r="H297" s="239"/>
      <c r="I297" s="239"/>
      <c r="J297" s="151" t="s">
        <v>433</v>
      </c>
      <c r="K297" s="152">
        <v>3</v>
      </c>
      <c r="L297" s="266">
        <v>0</v>
      </c>
      <c r="M297" s="266"/>
      <c r="N297" s="266">
        <f t="shared" si="60"/>
        <v>0</v>
      </c>
      <c r="O297" s="266"/>
      <c r="P297" s="266"/>
      <c r="Q297" s="266"/>
      <c r="R297" s="125"/>
      <c r="T297" s="153" t="s">
        <v>5</v>
      </c>
      <c r="U297" s="44" t="s">
        <v>39</v>
      </c>
      <c r="V297" s="154">
        <v>0</v>
      </c>
      <c r="W297" s="154">
        <f t="shared" si="61"/>
        <v>0</v>
      </c>
      <c r="X297" s="154">
        <v>0</v>
      </c>
      <c r="Y297" s="154">
        <f t="shared" si="62"/>
        <v>0</v>
      </c>
      <c r="Z297" s="154">
        <v>0</v>
      </c>
      <c r="AA297" s="155">
        <f t="shared" si="63"/>
        <v>0</v>
      </c>
      <c r="AR297" s="22" t="s">
        <v>89</v>
      </c>
      <c r="AT297" s="22" t="s">
        <v>181</v>
      </c>
      <c r="AU297" s="22" t="s">
        <v>83</v>
      </c>
      <c r="AY297" s="22" t="s">
        <v>180</v>
      </c>
      <c r="BE297" s="156">
        <f t="shared" si="64"/>
        <v>0</v>
      </c>
      <c r="BF297" s="156">
        <f t="shared" si="65"/>
        <v>0</v>
      </c>
      <c r="BG297" s="156">
        <f t="shared" si="66"/>
        <v>0</v>
      </c>
      <c r="BH297" s="156">
        <f t="shared" si="67"/>
        <v>0</v>
      </c>
      <c r="BI297" s="156">
        <f t="shared" si="68"/>
        <v>0</v>
      </c>
      <c r="BJ297" s="22" t="s">
        <v>80</v>
      </c>
      <c r="BK297" s="156">
        <f t="shared" si="69"/>
        <v>0</v>
      </c>
      <c r="BL297" s="22" t="s">
        <v>89</v>
      </c>
      <c r="BM297" s="22" t="s">
        <v>2229</v>
      </c>
    </row>
    <row r="298" spans="2:65" s="1" customFormat="1" ht="38.25" customHeight="1">
      <c r="B298" s="123"/>
      <c r="C298" s="149" t="s">
        <v>74</v>
      </c>
      <c r="D298" s="149" t="s">
        <v>181</v>
      </c>
      <c r="E298" s="150" t="s">
        <v>2230</v>
      </c>
      <c r="F298" s="239" t="s">
        <v>2231</v>
      </c>
      <c r="G298" s="239"/>
      <c r="H298" s="239"/>
      <c r="I298" s="239"/>
      <c r="J298" s="151" t="s">
        <v>433</v>
      </c>
      <c r="K298" s="152">
        <v>1</v>
      </c>
      <c r="L298" s="266">
        <v>0</v>
      </c>
      <c r="M298" s="266"/>
      <c r="N298" s="266">
        <f t="shared" si="60"/>
        <v>0</v>
      </c>
      <c r="O298" s="266"/>
      <c r="P298" s="266"/>
      <c r="Q298" s="266"/>
      <c r="R298" s="125"/>
      <c r="T298" s="153" t="s">
        <v>5</v>
      </c>
      <c r="U298" s="44" t="s">
        <v>39</v>
      </c>
      <c r="V298" s="154">
        <v>0</v>
      </c>
      <c r="W298" s="154">
        <f t="shared" si="61"/>
        <v>0</v>
      </c>
      <c r="X298" s="154">
        <v>0</v>
      </c>
      <c r="Y298" s="154">
        <f t="shared" si="62"/>
        <v>0</v>
      </c>
      <c r="Z298" s="154">
        <v>0</v>
      </c>
      <c r="AA298" s="155">
        <f t="shared" si="63"/>
        <v>0</v>
      </c>
      <c r="AR298" s="22" t="s">
        <v>89</v>
      </c>
      <c r="AT298" s="22" t="s">
        <v>181</v>
      </c>
      <c r="AU298" s="22" t="s">
        <v>83</v>
      </c>
      <c r="AY298" s="22" t="s">
        <v>180</v>
      </c>
      <c r="BE298" s="156">
        <f t="shared" si="64"/>
        <v>0</v>
      </c>
      <c r="BF298" s="156">
        <f t="shared" si="65"/>
        <v>0</v>
      </c>
      <c r="BG298" s="156">
        <f t="shared" si="66"/>
        <v>0</v>
      </c>
      <c r="BH298" s="156">
        <f t="shared" si="67"/>
        <v>0</v>
      </c>
      <c r="BI298" s="156">
        <f t="shared" si="68"/>
        <v>0</v>
      </c>
      <c r="BJ298" s="22" t="s">
        <v>80</v>
      </c>
      <c r="BK298" s="156">
        <f t="shared" si="69"/>
        <v>0</v>
      </c>
      <c r="BL298" s="22" t="s">
        <v>89</v>
      </c>
      <c r="BM298" s="22" t="s">
        <v>2232</v>
      </c>
    </row>
    <row r="299" spans="2:65" s="1" customFormat="1" ht="25.5" customHeight="1">
      <c r="B299" s="123"/>
      <c r="C299" s="149" t="s">
        <v>74</v>
      </c>
      <c r="D299" s="149" t="s">
        <v>181</v>
      </c>
      <c r="E299" s="150" t="s">
        <v>2233</v>
      </c>
      <c r="F299" s="239" t="s">
        <v>2234</v>
      </c>
      <c r="G299" s="239"/>
      <c r="H299" s="239"/>
      <c r="I299" s="239"/>
      <c r="J299" s="151" t="s">
        <v>433</v>
      </c>
      <c r="K299" s="152">
        <v>3</v>
      </c>
      <c r="L299" s="266">
        <v>0</v>
      </c>
      <c r="M299" s="266"/>
      <c r="N299" s="266">
        <f t="shared" si="60"/>
        <v>0</v>
      </c>
      <c r="O299" s="266"/>
      <c r="P299" s="266"/>
      <c r="Q299" s="266"/>
      <c r="R299" s="125"/>
      <c r="T299" s="153" t="s">
        <v>5</v>
      </c>
      <c r="U299" s="44" t="s">
        <v>39</v>
      </c>
      <c r="V299" s="154">
        <v>0</v>
      </c>
      <c r="W299" s="154">
        <f t="shared" si="61"/>
        <v>0</v>
      </c>
      <c r="X299" s="154">
        <v>0</v>
      </c>
      <c r="Y299" s="154">
        <f t="shared" si="62"/>
        <v>0</v>
      </c>
      <c r="Z299" s="154">
        <v>0</v>
      </c>
      <c r="AA299" s="155">
        <f t="shared" si="63"/>
        <v>0</v>
      </c>
      <c r="AR299" s="22" t="s">
        <v>89</v>
      </c>
      <c r="AT299" s="22" t="s">
        <v>181</v>
      </c>
      <c r="AU299" s="22" t="s">
        <v>83</v>
      </c>
      <c r="AY299" s="22" t="s">
        <v>180</v>
      </c>
      <c r="BE299" s="156">
        <f t="shared" si="64"/>
        <v>0</v>
      </c>
      <c r="BF299" s="156">
        <f t="shared" si="65"/>
        <v>0</v>
      </c>
      <c r="BG299" s="156">
        <f t="shared" si="66"/>
        <v>0</v>
      </c>
      <c r="BH299" s="156">
        <f t="shared" si="67"/>
        <v>0</v>
      </c>
      <c r="BI299" s="156">
        <f t="shared" si="68"/>
        <v>0</v>
      </c>
      <c r="BJ299" s="22" t="s">
        <v>80</v>
      </c>
      <c r="BK299" s="156">
        <f t="shared" si="69"/>
        <v>0</v>
      </c>
      <c r="BL299" s="22" t="s">
        <v>89</v>
      </c>
      <c r="BM299" s="22" t="s">
        <v>2235</v>
      </c>
    </row>
    <row r="300" spans="2:65" s="1" customFormat="1" ht="16.5" customHeight="1">
      <c r="B300" s="123"/>
      <c r="C300" s="149" t="s">
        <v>74</v>
      </c>
      <c r="D300" s="149" t="s">
        <v>181</v>
      </c>
      <c r="E300" s="150" t="s">
        <v>2112</v>
      </c>
      <c r="F300" s="239" t="s">
        <v>2113</v>
      </c>
      <c r="G300" s="239"/>
      <c r="H300" s="239"/>
      <c r="I300" s="239"/>
      <c r="J300" s="151" t="s">
        <v>317</v>
      </c>
      <c r="K300" s="152">
        <v>20</v>
      </c>
      <c r="L300" s="266">
        <v>0</v>
      </c>
      <c r="M300" s="266"/>
      <c r="N300" s="266">
        <f t="shared" si="60"/>
        <v>0</v>
      </c>
      <c r="O300" s="266"/>
      <c r="P300" s="266"/>
      <c r="Q300" s="266"/>
      <c r="R300" s="125"/>
      <c r="T300" s="153" t="s">
        <v>5</v>
      </c>
      <c r="U300" s="44" t="s">
        <v>39</v>
      </c>
      <c r="V300" s="154">
        <v>0</v>
      </c>
      <c r="W300" s="154">
        <f t="shared" si="61"/>
        <v>0</v>
      </c>
      <c r="X300" s="154">
        <v>0</v>
      </c>
      <c r="Y300" s="154">
        <f t="shared" si="62"/>
        <v>0</v>
      </c>
      <c r="Z300" s="154">
        <v>0</v>
      </c>
      <c r="AA300" s="155">
        <f t="shared" si="63"/>
        <v>0</v>
      </c>
      <c r="AR300" s="22" t="s">
        <v>89</v>
      </c>
      <c r="AT300" s="22" t="s">
        <v>181</v>
      </c>
      <c r="AU300" s="22" t="s">
        <v>83</v>
      </c>
      <c r="AY300" s="22" t="s">
        <v>180</v>
      </c>
      <c r="BE300" s="156">
        <f t="shared" si="64"/>
        <v>0</v>
      </c>
      <c r="BF300" s="156">
        <f t="shared" si="65"/>
        <v>0</v>
      </c>
      <c r="BG300" s="156">
        <f t="shared" si="66"/>
        <v>0</v>
      </c>
      <c r="BH300" s="156">
        <f t="shared" si="67"/>
        <v>0</v>
      </c>
      <c r="BI300" s="156">
        <f t="shared" si="68"/>
        <v>0</v>
      </c>
      <c r="BJ300" s="22" t="s">
        <v>80</v>
      </c>
      <c r="BK300" s="156">
        <f t="shared" si="69"/>
        <v>0</v>
      </c>
      <c r="BL300" s="22" t="s">
        <v>89</v>
      </c>
      <c r="BM300" s="22" t="s">
        <v>2236</v>
      </c>
    </row>
    <row r="301" spans="2:65" s="1" customFormat="1" ht="16.5" customHeight="1">
      <c r="B301" s="123"/>
      <c r="C301" s="149" t="s">
        <v>74</v>
      </c>
      <c r="D301" s="149" t="s">
        <v>181</v>
      </c>
      <c r="E301" s="150" t="s">
        <v>2237</v>
      </c>
      <c r="F301" s="239" t="s">
        <v>2238</v>
      </c>
      <c r="G301" s="239"/>
      <c r="H301" s="239"/>
      <c r="I301" s="239"/>
      <c r="J301" s="151" t="s">
        <v>433</v>
      </c>
      <c r="K301" s="152">
        <v>4</v>
      </c>
      <c r="L301" s="266">
        <v>0</v>
      </c>
      <c r="M301" s="266"/>
      <c r="N301" s="266">
        <f t="shared" si="60"/>
        <v>0</v>
      </c>
      <c r="O301" s="266"/>
      <c r="P301" s="266"/>
      <c r="Q301" s="266"/>
      <c r="R301" s="125"/>
      <c r="T301" s="153" t="s">
        <v>5</v>
      </c>
      <c r="U301" s="44" t="s">
        <v>39</v>
      </c>
      <c r="V301" s="154">
        <v>0</v>
      </c>
      <c r="W301" s="154">
        <f t="shared" si="61"/>
        <v>0</v>
      </c>
      <c r="X301" s="154">
        <v>0</v>
      </c>
      <c r="Y301" s="154">
        <f t="shared" si="62"/>
        <v>0</v>
      </c>
      <c r="Z301" s="154">
        <v>0</v>
      </c>
      <c r="AA301" s="155">
        <f t="shared" si="63"/>
        <v>0</v>
      </c>
      <c r="AR301" s="22" t="s">
        <v>89</v>
      </c>
      <c r="AT301" s="22" t="s">
        <v>181</v>
      </c>
      <c r="AU301" s="22" t="s">
        <v>83</v>
      </c>
      <c r="AY301" s="22" t="s">
        <v>180</v>
      </c>
      <c r="BE301" s="156">
        <f t="shared" si="64"/>
        <v>0</v>
      </c>
      <c r="BF301" s="156">
        <f t="shared" si="65"/>
        <v>0</v>
      </c>
      <c r="BG301" s="156">
        <f t="shared" si="66"/>
        <v>0</v>
      </c>
      <c r="BH301" s="156">
        <f t="shared" si="67"/>
        <v>0</v>
      </c>
      <c r="BI301" s="156">
        <f t="shared" si="68"/>
        <v>0</v>
      </c>
      <c r="BJ301" s="22" t="s">
        <v>80</v>
      </c>
      <c r="BK301" s="156">
        <f t="shared" si="69"/>
        <v>0</v>
      </c>
      <c r="BL301" s="22" t="s">
        <v>89</v>
      </c>
      <c r="BM301" s="22" t="s">
        <v>2239</v>
      </c>
    </row>
    <row r="302" spans="2:65" s="1" customFormat="1" ht="16.5" customHeight="1">
      <c r="B302" s="123"/>
      <c r="C302" s="149" t="s">
        <v>74</v>
      </c>
      <c r="D302" s="149" t="s">
        <v>181</v>
      </c>
      <c r="E302" s="150" t="s">
        <v>2240</v>
      </c>
      <c r="F302" s="239" t="s">
        <v>2241</v>
      </c>
      <c r="G302" s="239"/>
      <c r="H302" s="239"/>
      <c r="I302" s="239"/>
      <c r="J302" s="151" t="s">
        <v>433</v>
      </c>
      <c r="K302" s="152">
        <v>3</v>
      </c>
      <c r="L302" s="266">
        <v>0</v>
      </c>
      <c r="M302" s="266"/>
      <c r="N302" s="266">
        <f t="shared" si="60"/>
        <v>0</v>
      </c>
      <c r="O302" s="266"/>
      <c r="P302" s="266"/>
      <c r="Q302" s="266"/>
      <c r="R302" s="125"/>
      <c r="T302" s="153" t="s">
        <v>5</v>
      </c>
      <c r="U302" s="44" t="s">
        <v>39</v>
      </c>
      <c r="V302" s="154">
        <v>0</v>
      </c>
      <c r="W302" s="154">
        <f t="shared" si="61"/>
        <v>0</v>
      </c>
      <c r="X302" s="154">
        <v>0</v>
      </c>
      <c r="Y302" s="154">
        <f t="shared" si="62"/>
        <v>0</v>
      </c>
      <c r="Z302" s="154">
        <v>0</v>
      </c>
      <c r="AA302" s="155">
        <f t="shared" si="63"/>
        <v>0</v>
      </c>
      <c r="AR302" s="22" t="s">
        <v>89</v>
      </c>
      <c r="AT302" s="22" t="s">
        <v>181</v>
      </c>
      <c r="AU302" s="22" t="s">
        <v>83</v>
      </c>
      <c r="AY302" s="22" t="s">
        <v>180</v>
      </c>
      <c r="BE302" s="156">
        <f t="shared" si="64"/>
        <v>0</v>
      </c>
      <c r="BF302" s="156">
        <f t="shared" si="65"/>
        <v>0</v>
      </c>
      <c r="BG302" s="156">
        <f t="shared" si="66"/>
        <v>0</v>
      </c>
      <c r="BH302" s="156">
        <f t="shared" si="67"/>
        <v>0</v>
      </c>
      <c r="BI302" s="156">
        <f t="shared" si="68"/>
        <v>0</v>
      </c>
      <c r="BJ302" s="22" t="s">
        <v>80</v>
      </c>
      <c r="BK302" s="156">
        <f t="shared" si="69"/>
        <v>0</v>
      </c>
      <c r="BL302" s="22" t="s">
        <v>89</v>
      </c>
      <c r="BM302" s="22" t="s">
        <v>2242</v>
      </c>
    </row>
    <row r="303" spans="2:65" s="1" customFormat="1" ht="25.5" customHeight="1">
      <c r="B303" s="123"/>
      <c r="C303" s="149" t="s">
        <v>74</v>
      </c>
      <c r="D303" s="149" t="s">
        <v>181</v>
      </c>
      <c r="E303" s="150" t="s">
        <v>2093</v>
      </c>
      <c r="F303" s="239" t="s">
        <v>2094</v>
      </c>
      <c r="G303" s="239"/>
      <c r="H303" s="239"/>
      <c r="I303" s="239"/>
      <c r="J303" s="151" t="s">
        <v>1900</v>
      </c>
      <c r="K303" s="152">
        <v>1</v>
      </c>
      <c r="L303" s="266">
        <v>0</v>
      </c>
      <c r="M303" s="266"/>
      <c r="N303" s="266">
        <f t="shared" si="60"/>
        <v>0</v>
      </c>
      <c r="O303" s="266"/>
      <c r="P303" s="266"/>
      <c r="Q303" s="266"/>
      <c r="R303" s="125"/>
      <c r="T303" s="153" t="s">
        <v>5</v>
      </c>
      <c r="U303" s="44" t="s">
        <v>39</v>
      </c>
      <c r="V303" s="154">
        <v>0</v>
      </c>
      <c r="W303" s="154">
        <f t="shared" si="61"/>
        <v>0</v>
      </c>
      <c r="X303" s="154">
        <v>0</v>
      </c>
      <c r="Y303" s="154">
        <f t="shared" si="62"/>
        <v>0</v>
      </c>
      <c r="Z303" s="154">
        <v>0</v>
      </c>
      <c r="AA303" s="155">
        <f t="shared" si="63"/>
        <v>0</v>
      </c>
      <c r="AR303" s="22" t="s">
        <v>89</v>
      </c>
      <c r="AT303" s="22" t="s">
        <v>181</v>
      </c>
      <c r="AU303" s="22" t="s">
        <v>83</v>
      </c>
      <c r="AY303" s="22" t="s">
        <v>180</v>
      </c>
      <c r="BE303" s="156">
        <f t="shared" si="64"/>
        <v>0</v>
      </c>
      <c r="BF303" s="156">
        <f t="shared" si="65"/>
        <v>0</v>
      </c>
      <c r="BG303" s="156">
        <f t="shared" si="66"/>
        <v>0</v>
      </c>
      <c r="BH303" s="156">
        <f t="shared" si="67"/>
        <v>0</v>
      </c>
      <c r="BI303" s="156">
        <f t="shared" si="68"/>
        <v>0</v>
      </c>
      <c r="BJ303" s="22" t="s">
        <v>80</v>
      </c>
      <c r="BK303" s="156">
        <f t="shared" si="69"/>
        <v>0</v>
      </c>
      <c r="BL303" s="22" t="s">
        <v>89</v>
      </c>
      <c r="BM303" s="22" t="s">
        <v>2243</v>
      </c>
    </row>
    <row r="304" spans="2:65" s="1" customFormat="1" ht="25.5" customHeight="1">
      <c r="B304" s="123"/>
      <c r="C304" s="149" t="s">
        <v>74</v>
      </c>
      <c r="D304" s="149" t="s">
        <v>181</v>
      </c>
      <c r="E304" s="150" t="s">
        <v>2064</v>
      </c>
      <c r="F304" s="239" t="s">
        <v>2065</v>
      </c>
      <c r="G304" s="239"/>
      <c r="H304" s="239"/>
      <c r="I304" s="239"/>
      <c r="J304" s="151" t="s">
        <v>433</v>
      </c>
      <c r="K304" s="152">
        <v>1</v>
      </c>
      <c r="L304" s="266">
        <v>0</v>
      </c>
      <c r="M304" s="266"/>
      <c r="N304" s="266">
        <f t="shared" si="60"/>
        <v>0</v>
      </c>
      <c r="O304" s="266"/>
      <c r="P304" s="266"/>
      <c r="Q304" s="266"/>
      <c r="R304" s="125"/>
      <c r="T304" s="153" t="s">
        <v>5</v>
      </c>
      <c r="U304" s="44" t="s">
        <v>39</v>
      </c>
      <c r="V304" s="154">
        <v>0</v>
      </c>
      <c r="W304" s="154">
        <f t="shared" si="61"/>
        <v>0</v>
      </c>
      <c r="X304" s="154">
        <v>0</v>
      </c>
      <c r="Y304" s="154">
        <f t="shared" si="62"/>
        <v>0</v>
      </c>
      <c r="Z304" s="154">
        <v>0</v>
      </c>
      <c r="AA304" s="155">
        <f t="shared" si="63"/>
        <v>0</v>
      </c>
      <c r="AR304" s="22" t="s">
        <v>89</v>
      </c>
      <c r="AT304" s="22" t="s">
        <v>181</v>
      </c>
      <c r="AU304" s="22" t="s">
        <v>83</v>
      </c>
      <c r="AY304" s="22" t="s">
        <v>180</v>
      </c>
      <c r="BE304" s="156">
        <f t="shared" si="64"/>
        <v>0</v>
      </c>
      <c r="BF304" s="156">
        <f t="shared" si="65"/>
        <v>0</v>
      </c>
      <c r="BG304" s="156">
        <f t="shared" si="66"/>
        <v>0</v>
      </c>
      <c r="BH304" s="156">
        <f t="shared" si="67"/>
        <v>0</v>
      </c>
      <c r="BI304" s="156">
        <f t="shared" si="68"/>
        <v>0</v>
      </c>
      <c r="BJ304" s="22" t="s">
        <v>80</v>
      </c>
      <c r="BK304" s="156">
        <f t="shared" si="69"/>
        <v>0</v>
      </c>
      <c r="BL304" s="22" t="s">
        <v>89</v>
      </c>
      <c r="BM304" s="22" t="s">
        <v>2244</v>
      </c>
    </row>
    <row r="305" spans="2:65" s="1" customFormat="1" ht="38.25" customHeight="1">
      <c r="B305" s="123"/>
      <c r="C305" s="149" t="s">
        <v>74</v>
      </c>
      <c r="D305" s="149" t="s">
        <v>181</v>
      </c>
      <c r="E305" s="150" t="s">
        <v>2118</v>
      </c>
      <c r="F305" s="239" t="s">
        <v>2119</v>
      </c>
      <c r="G305" s="239"/>
      <c r="H305" s="239"/>
      <c r="I305" s="239"/>
      <c r="J305" s="151" t="s">
        <v>433</v>
      </c>
      <c r="K305" s="152">
        <v>1</v>
      </c>
      <c r="L305" s="266">
        <v>0</v>
      </c>
      <c r="M305" s="266"/>
      <c r="N305" s="266">
        <f t="shared" si="60"/>
        <v>0</v>
      </c>
      <c r="O305" s="266"/>
      <c r="P305" s="266"/>
      <c r="Q305" s="266"/>
      <c r="R305" s="125"/>
      <c r="T305" s="153" t="s">
        <v>5</v>
      </c>
      <c r="U305" s="44" t="s">
        <v>39</v>
      </c>
      <c r="V305" s="154">
        <v>0</v>
      </c>
      <c r="W305" s="154">
        <f t="shared" si="61"/>
        <v>0</v>
      </c>
      <c r="X305" s="154">
        <v>0</v>
      </c>
      <c r="Y305" s="154">
        <f t="shared" si="62"/>
        <v>0</v>
      </c>
      <c r="Z305" s="154">
        <v>0</v>
      </c>
      <c r="AA305" s="155">
        <f t="shared" si="63"/>
        <v>0</v>
      </c>
      <c r="AR305" s="22" t="s">
        <v>89</v>
      </c>
      <c r="AT305" s="22" t="s">
        <v>181</v>
      </c>
      <c r="AU305" s="22" t="s">
        <v>83</v>
      </c>
      <c r="AY305" s="22" t="s">
        <v>180</v>
      </c>
      <c r="BE305" s="156">
        <f t="shared" si="64"/>
        <v>0</v>
      </c>
      <c r="BF305" s="156">
        <f t="shared" si="65"/>
        <v>0</v>
      </c>
      <c r="BG305" s="156">
        <f t="shared" si="66"/>
        <v>0</v>
      </c>
      <c r="BH305" s="156">
        <f t="shared" si="67"/>
        <v>0</v>
      </c>
      <c r="BI305" s="156">
        <f t="shared" si="68"/>
        <v>0</v>
      </c>
      <c r="BJ305" s="22" t="s">
        <v>80</v>
      </c>
      <c r="BK305" s="156">
        <f t="shared" si="69"/>
        <v>0</v>
      </c>
      <c r="BL305" s="22" t="s">
        <v>89</v>
      </c>
      <c r="BM305" s="22" t="s">
        <v>2245</v>
      </c>
    </row>
    <row r="306" spans="2:65" s="1" customFormat="1" ht="25.5" customHeight="1">
      <c r="B306" s="123"/>
      <c r="C306" s="149" t="s">
        <v>74</v>
      </c>
      <c r="D306" s="149" t="s">
        <v>181</v>
      </c>
      <c r="E306" s="150" t="s">
        <v>2068</v>
      </c>
      <c r="F306" s="239" t="s">
        <v>2069</v>
      </c>
      <c r="G306" s="239"/>
      <c r="H306" s="239"/>
      <c r="I306" s="239"/>
      <c r="J306" s="151" t="s">
        <v>433</v>
      </c>
      <c r="K306" s="152">
        <v>1</v>
      </c>
      <c r="L306" s="266">
        <v>0</v>
      </c>
      <c r="M306" s="266"/>
      <c r="N306" s="266">
        <f t="shared" si="60"/>
        <v>0</v>
      </c>
      <c r="O306" s="266"/>
      <c r="P306" s="266"/>
      <c r="Q306" s="266"/>
      <c r="R306" s="125"/>
      <c r="T306" s="153" t="s">
        <v>5</v>
      </c>
      <c r="U306" s="44" t="s">
        <v>39</v>
      </c>
      <c r="V306" s="154">
        <v>0</v>
      </c>
      <c r="W306" s="154">
        <f t="shared" si="61"/>
        <v>0</v>
      </c>
      <c r="X306" s="154">
        <v>0</v>
      </c>
      <c r="Y306" s="154">
        <f t="shared" si="62"/>
        <v>0</v>
      </c>
      <c r="Z306" s="154">
        <v>0</v>
      </c>
      <c r="AA306" s="155">
        <f t="shared" si="63"/>
        <v>0</v>
      </c>
      <c r="AR306" s="22" t="s">
        <v>89</v>
      </c>
      <c r="AT306" s="22" t="s">
        <v>181</v>
      </c>
      <c r="AU306" s="22" t="s">
        <v>83</v>
      </c>
      <c r="AY306" s="22" t="s">
        <v>180</v>
      </c>
      <c r="BE306" s="156">
        <f t="shared" si="64"/>
        <v>0</v>
      </c>
      <c r="BF306" s="156">
        <f t="shared" si="65"/>
        <v>0</v>
      </c>
      <c r="BG306" s="156">
        <f t="shared" si="66"/>
        <v>0</v>
      </c>
      <c r="BH306" s="156">
        <f t="shared" si="67"/>
        <v>0</v>
      </c>
      <c r="BI306" s="156">
        <f t="shared" si="68"/>
        <v>0</v>
      </c>
      <c r="BJ306" s="22" t="s">
        <v>80</v>
      </c>
      <c r="BK306" s="156">
        <f t="shared" si="69"/>
        <v>0</v>
      </c>
      <c r="BL306" s="22" t="s">
        <v>89</v>
      </c>
      <c r="BM306" s="22" t="s">
        <v>2246</v>
      </c>
    </row>
    <row r="307" spans="2:65" s="1" customFormat="1" ht="25.5" customHeight="1">
      <c r="B307" s="123"/>
      <c r="C307" s="149" t="s">
        <v>74</v>
      </c>
      <c r="D307" s="149" t="s">
        <v>181</v>
      </c>
      <c r="E307" s="150" t="s">
        <v>2060</v>
      </c>
      <c r="F307" s="239" t="s">
        <v>2061</v>
      </c>
      <c r="G307" s="239"/>
      <c r="H307" s="239"/>
      <c r="I307" s="239"/>
      <c r="J307" s="151" t="s">
        <v>583</v>
      </c>
      <c r="K307" s="152">
        <v>40</v>
      </c>
      <c r="L307" s="266">
        <v>0</v>
      </c>
      <c r="M307" s="266"/>
      <c r="N307" s="266">
        <f t="shared" si="60"/>
        <v>0</v>
      </c>
      <c r="O307" s="266"/>
      <c r="P307" s="266"/>
      <c r="Q307" s="266"/>
      <c r="R307" s="125"/>
      <c r="T307" s="153" t="s">
        <v>5</v>
      </c>
      <c r="U307" s="44" t="s">
        <v>39</v>
      </c>
      <c r="V307" s="154">
        <v>0</v>
      </c>
      <c r="W307" s="154">
        <f t="shared" si="61"/>
        <v>0</v>
      </c>
      <c r="X307" s="154">
        <v>0</v>
      </c>
      <c r="Y307" s="154">
        <f t="shared" si="62"/>
        <v>0</v>
      </c>
      <c r="Z307" s="154">
        <v>0</v>
      </c>
      <c r="AA307" s="155">
        <f t="shared" si="63"/>
        <v>0</v>
      </c>
      <c r="AR307" s="22" t="s">
        <v>89</v>
      </c>
      <c r="AT307" s="22" t="s">
        <v>181</v>
      </c>
      <c r="AU307" s="22" t="s">
        <v>83</v>
      </c>
      <c r="AY307" s="22" t="s">
        <v>180</v>
      </c>
      <c r="BE307" s="156">
        <f t="shared" si="64"/>
        <v>0</v>
      </c>
      <c r="BF307" s="156">
        <f t="shared" si="65"/>
        <v>0</v>
      </c>
      <c r="BG307" s="156">
        <f t="shared" si="66"/>
        <v>0</v>
      </c>
      <c r="BH307" s="156">
        <f t="shared" si="67"/>
        <v>0</v>
      </c>
      <c r="BI307" s="156">
        <f t="shared" si="68"/>
        <v>0</v>
      </c>
      <c r="BJ307" s="22" t="s">
        <v>80</v>
      </c>
      <c r="BK307" s="156">
        <f t="shared" si="69"/>
        <v>0</v>
      </c>
      <c r="BL307" s="22" t="s">
        <v>89</v>
      </c>
      <c r="BM307" s="22" t="s">
        <v>2247</v>
      </c>
    </row>
    <row r="308" spans="2:65" s="1" customFormat="1" ht="25.5" customHeight="1">
      <c r="B308" s="123"/>
      <c r="C308" s="149" t="s">
        <v>74</v>
      </c>
      <c r="D308" s="149" t="s">
        <v>181</v>
      </c>
      <c r="E308" s="150" t="s">
        <v>2120</v>
      </c>
      <c r="F308" s="239" t="s">
        <v>2075</v>
      </c>
      <c r="G308" s="239"/>
      <c r="H308" s="239"/>
      <c r="I308" s="239"/>
      <c r="J308" s="151" t="s">
        <v>583</v>
      </c>
      <c r="K308" s="152">
        <v>1</v>
      </c>
      <c r="L308" s="266">
        <v>0</v>
      </c>
      <c r="M308" s="266"/>
      <c r="N308" s="266">
        <f t="shared" si="60"/>
        <v>0</v>
      </c>
      <c r="O308" s="266"/>
      <c r="P308" s="266"/>
      <c r="Q308" s="266"/>
      <c r="R308" s="125"/>
      <c r="T308" s="153" t="s">
        <v>5</v>
      </c>
      <c r="U308" s="44" t="s">
        <v>39</v>
      </c>
      <c r="V308" s="154">
        <v>0</v>
      </c>
      <c r="W308" s="154">
        <f t="shared" si="61"/>
        <v>0</v>
      </c>
      <c r="X308" s="154">
        <v>0</v>
      </c>
      <c r="Y308" s="154">
        <f t="shared" si="62"/>
        <v>0</v>
      </c>
      <c r="Z308" s="154">
        <v>0</v>
      </c>
      <c r="AA308" s="155">
        <f t="shared" si="63"/>
        <v>0</v>
      </c>
      <c r="AR308" s="22" t="s">
        <v>89</v>
      </c>
      <c r="AT308" s="22" t="s">
        <v>181</v>
      </c>
      <c r="AU308" s="22" t="s">
        <v>83</v>
      </c>
      <c r="AY308" s="22" t="s">
        <v>180</v>
      </c>
      <c r="BE308" s="156">
        <f t="shared" si="64"/>
        <v>0</v>
      </c>
      <c r="BF308" s="156">
        <f t="shared" si="65"/>
        <v>0</v>
      </c>
      <c r="BG308" s="156">
        <f t="shared" si="66"/>
        <v>0</v>
      </c>
      <c r="BH308" s="156">
        <f t="shared" si="67"/>
        <v>0</v>
      </c>
      <c r="BI308" s="156">
        <f t="shared" si="68"/>
        <v>0</v>
      </c>
      <c r="BJ308" s="22" t="s">
        <v>80</v>
      </c>
      <c r="BK308" s="156">
        <f t="shared" si="69"/>
        <v>0</v>
      </c>
      <c r="BL308" s="22" t="s">
        <v>89</v>
      </c>
      <c r="BM308" s="22" t="s">
        <v>2248</v>
      </c>
    </row>
    <row r="309" spans="2:65" s="1" customFormat="1" ht="25.5" customHeight="1">
      <c r="B309" s="123"/>
      <c r="C309" s="149" t="s">
        <v>74</v>
      </c>
      <c r="D309" s="149" t="s">
        <v>181</v>
      </c>
      <c r="E309" s="150" t="s">
        <v>2090</v>
      </c>
      <c r="F309" s="239" t="s">
        <v>2077</v>
      </c>
      <c r="G309" s="239"/>
      <c r="H309" s="239"/>
      <c r="I309" s="239"/>
      <c r="J309" s="151" t="s">
        <v>583</v>
      </c>
      <c r="K309" s="152">
        <v>1</v>
      </c>
      <c r="L309" s="266">
        <v>0</v>
      </c>
      <c r="M309" s="266"/>
      <c r="N309" s="266">
        <f t="shared" si="60"/>
        <v>0</v>
      </c>
      <c r="O309" s="266"/>
      <c r="P309" s="266"/>
      <c r="Q309" s="266"/>
      <c r="R309" s="125"/>
      <c r="T309" s="153" t="s">
        <v>5</v>
      </c>
      <c r="U309" s="44" t="s">
        <v>39</v>
      </c>
      <c r="V309" s="154">
        <v>0</v>
      </c>
      <c r="W309" s="154">
        <f t="shared" si="61"/>
        <v>0</v>
      </c>
      <c r="X309" s="154">
        <v>0</v>
      </c>
      <c r="Y309" s="154">
        <f t="shared" si="62"/>
        <v>0</v>
      </c>
      <c r="Z309" s="154">
        <v>0</v>
      </c>
      <c r="AA309" s="155">
        <f t="shared" si="63"/>
        <v>0</v>
      </c>
      <c r="AR309" s="22" t="s">
        <v>89</v>
      </c>
      <c r="AT309" s="22" t="s">
        <v>181</v>
      </c>
      <c r="AU309" s="22" t="s">
        <v>83</v>
      </c>
      <c r="AY309" s="22" t="s">
        <v>180</v>
      </c>
      <c r="BE309" s="156">
        <f t="shared" si="64"/>
        <v>0</v>
      </c>
      <c r="BF309" s="156">
        <f t="shared" si="65"/>
        <v>0</v>
      </c>
      <c r="BG309" s="156">
        <f t="shared" si="66"/>
        <v>0</v>
      </c>
      <c r="BH309" s="156">
        <f t="shared" si="67"/>
        <v>0</v>
      </c>
      <c r="BI309" s="156">
        <f t="shared" si="68"/>
        <v>0</v>
      </c>
      <c r="BJ309" s="22" t="s">
        <v>80</v>
      </c>
      <c r="BK309" s="156">
        <f t="shared" si="69"/>
        <v>0</v>
      </c>
      <c r="BL309" s="22" t="s">
        <v>89</v>
      </c>
      <c r="BM309" s="22" t="s">
        <v>2249</v>
      </c>
    </row>
    <row r="310" spans="2:65" s="1" customFormat="1" ht="25.5" customHeight="1">
      <c r="B310" s="123"/>
      <c r="C310" s="149" t="s">
        <v>74</v>
      </c>
      <c r="D310" s="149" t="s">
        <v>181</v>
      </c>
      <c r="E310" s="150" t="s">
        <v>2070</v>
      </c>
      <c r="F310" s="239" t="s">
        <v>2071</v>
      </c>
      <c r="G310" s="239"/>
      <c r="H310" s="239"/>
      <c r="I310" s="239"/>
      <c r="J310" s="151" t="s">
        <v>583</v>
      </c>
      <c r="K310" s="152">
        <v>1</v>
      </c>
      <c r="L310" s="266">
        <v>0</v>
      </c>
      <c r="M310" s="266"/>
      <c r="N310" s="266">
        <f t="shared" si="60"/>
        <v>0</v>
      </c>
      <c r="O310" s="266"/>
      <c r="P310" s="266"/>
      <c r="Q310" s="266"/>
      <c r="R310" s="125"/>
      <c r="T310" s="153" t="s">
        <v>5</v>
      </c>
      <c r="U310" s="44" t="s">
        <v>39</v>
      </c>
      <c r="V310" s="154">
        <v>0</v>
      </c>
      <c r="W310" s="154">
        <f t="shared" si="61"/>
        <v>0</v>
      </c>
      <c r="X310" s="154">
        <v>0</v>
      </c>
      <c r="Y310" s="154">
        <f t="shared" si="62"/>
        <v>0</v>
      </c>
      <c r="Z310" s="154">
        <v>0</v>
      </c>
      <c r="AA310" s="155">
        <f t="shared" si="63"/>
        <v>0</v>
      </c>
      <c r="AR310" s="22" t="s">
        <v>89</v>
      </c>
      <c r="AT310" s="22" t="s">
        <v>181</v>
      </c>
      <c r="AU310" s="22" t="s">
        <v>83</v>
      </c>
      <c r="AY310" s="22" t="s">
        <v>180</v>
      </c>
      <c r="BE310" s="156">
        <f t="shared" si="64"/>
        <v>0</v>
      </c>
      <c r="BF310" s="156">
        <f t="shared" si="65"/>
        <v>0</v>
      </c>
      <c r="BG310" s="156">
        <f t="shared" si="66"/>
        <v>0</v>
      </c>
      <c r="BH310" s="156">
        <f t="shared" si="67"/>
        <v>0</v>
      </c>
      <c r="BI310" s="156">
        <f t="shared" si="68"/>
        <v>0</v>
      </c>
      <c r="BJ310" s="22" t="s">
        <v>80</v>
      </c>
      <c r="BK310" s="156">
        <f t="shared" si="69"/>
        <v>0</v>
      </c>
      <c r="BL310" s="22" t="s">
        <v>89</v>
      </c>
      <c r="BM310" s="22" t="s">
        <v>2250</v>
      </c>
    </row>
    <row r="311" spans="2:65" s="1" customFormat="1" ht="16.5" customHeight="1">
      <c r="B311" s="123"/>
      <c r="C311" s="149" t="s">
        <v>74</v>
      </c>
      <c r="D311" s="149" t="s">
        <v>181</v>
      </c>
      <c r="E311" s="150" t="s">
        <v>2091</v>
      </c>
      <c r="F311" s="239" t="s">
        <v>2092</v>
      </c>
      <c r="G311" s="239"/>
      <c r="H311" s="239"/>
      <c r="I311" s="239"/>
      <c r="J311" s="151" t="s">
        <v>583</v>
      </c>
      <c r="K311" s="152">
        <v>1</v>
      </c>
      <c r="L311" s="266">
        <v>0</v>
      </c>
      <c r="M311" s="266"/>
      <c r="N311" s="266">
        <f t="shared" si="60"/>
        <v>0</v>
      </c>
      <c r="O311" s="266"/>
      <c r="P311" s="266"/>
      <c r="Q311" s="266"/>
      <c r="R311" s="125"/>
      <c r="T311" s="153" t="s">
        <v>5</v>
      </c>
      <c r="U311" s="44" t="s">
        <v>39</v>
      </c>
      <c r="V311" s="154">
        <v>0</v>
      </c>
      <c r="W311" s="154">
        <f t="shared" si="61"/>
        <v>0</v>
      </c>
      <c r="X311" s="154">
        <v>0</v>
      </c>
      <c r="Y311" s="154">
        <f t="shared" si="62"/>
        <v>0</v>
      </c>
      <c r="Z311" s="154">
        <v>0</v>
      </c>
      <c r="AA311" s="155">
        <f t="shared" si="63"/>
        <v>0</v>
      </c>
      <c r="AR311" s="22" t="s">
        <v>89</v>
      </c>
      <c r="AT311" s="22" t="s">
        <v>181</v>
      </c>
      <c r="AU311" s="22" t="s">
        <v>83</v>
      </c>
      <c r="AY311" s="22" t="s">
        <v>180</v>
      </c>
      <c r="BE311" s="156">
        <f t="shared" si="64"/>
        <v>0</v>
      </c>
      <c r="BF311" s="156">
        <f t="shared" si="65"/>
        <v>0</v>
      </c>
      <c r="BG311" s="156">
        <f t="shared" si="66"/>
        <v>0</v>
      </c>
      <c r="BH311" s="156">
        <f t="shared" si="67"/>
        <v>0</v>
      </c>
      <c r="BI311" s="156">
        <f t="shared" si="68"/>
        <v>0</v>
      </c>
      <c r="BJ311" s="22" t="s">
        <v>80</v>
      </c>
      <c r="BK311" s="156">
        <f t="shared" si="69"/>
        <v>0</v>
      </c>
      <c r="BL311" s="22" t="s">
        <v>89</v>
      </c>
      <c r="BM311" s="22" t="s">
        <v>2251</v>
      </c>
    </row>
    <row r="312" spans="2:65" s="1" customFormat="1" ht="25.5" customHeight="1">
      <c r="B312" s="123"/>
      <c r="C312" s="149" t="s">
        <v>74</v>
      </c>
      <c r="D312" s="149" t="s">
        <v>181</v>
      </c>
      <c r="E312" s="150" t="s">
        <v>2125</v>
      </c>
      <c r="F312" s="239" t="s">
        <v>2126</v>
      </c>
      <c r="G312" s="239"/>
      <c r="H312" s="239"/>
      <c r="I312" s="239"/>
      <c r="J312" s="151" t="s">
        <v>433</v>
      </c>
      <c r="K312" s="152">
        <v>3</v>
      </c>
      <c r="L312" s="266">
        <v>0</v>
      </c>
      <c r="M312" s="266"/>
      <c r="N312" s="266">
        <f t="shared" si="60"/>
        <v>0</v>
      </c>
      <c r="O312" s="266"/>
      <c r="P312" s="266"/>
      <c r="Q312" s="266"/>
      <c r="R312" s="125"/>
      <c r="T312" s="153" t="s">
        <v>5</v>
      </c>
      <c r="U312" s="44" t="s">
        <v>39</v>
      </c>
      <c r="V312" s="154">
        <v>0</v>
      </c>
      <c r="W312" s="154">
        <f t="shared" si="61"/>
        <v>0</v>
      </c>
      <c r="X312" s="154">
        <v>0</v>
      </c>
      <c r="Y312" s="154">
        <f t="shared" si="62"/>
        <v>0</v>
      </c>
      <c r="Z312" s="154">
        <v>0</v>
      </c>
      <c r="AA312" s="155">
        <f t="shared" si="63"/>
        <v>0</v>
      </c>
      <c r="AR312" s="22" t="s">
        <v>89</v>
      </c>
      <c r="AT312" s="22" t="s">
        <v>181</v>
      </c>
      <c r="AU312" s="22" t="s">
        <v>83</v>
      </c>
      <c r="AY312" s="22" t="s">
        <v>180</v>
      </c>
      <c r="BE312" s="156">
        <f t="shared" si="64"/>
        <v>0</v>
      </c>
      <c r="BF312" s="156">
        <f t="shared" si="65"/>
        <v>0</v>
      </c>
      <c r="BG312" s="156">
        <f t="shared" si="66"/>
        <v>0</v>
      </c>
      <c r="BH312" s="156">
        <f t="shared" si="67"/>
        <v>0</v>
      </c>
      <c r="BI312" s="156">
        <f t="shared" si="68"/>
        <v>0</v>
      </c>
      <c r="BJ312" s="22" t="s">
        <v>80</v>
      </c>
      <c r="BK312" s="156">
        <f t="shared" si="69"/>
        <v>0</v>
      </c>
      <c r="BL312" s="22" t="s">
        <v>89</v>
      </c>
      <c r="BM312" s="22" t="s">
        <v>2252</v>
      </c>
    </row>
    <row r="313" spans="2:65" s="1" customFormat="1" ht="25.5" customHeight="1">
      <c r="B313" s="123"/>
      <c r="C313" s="149" t="s">
        <v>74</v>
      </c>
      <c r="D313" s="149" t="s">
        <v>181</v>
      </c>
      <c r="E313" s="150" t="s">
        <v>2129</v>
      </c>
      <c r="F313" s="239" t="s">
        <v>2130</v>
      </c>
      <c r="G313" s="239"/>
      <c r="H313" s="239"/>
      <c r="I313" s="239"/>
      <c r="J313" s="151" t="s">
        <v>433</v>
      </c>
      <c r="K313" s="152">
        <v>1</v>
      </c>
      <c r="L313" s="266">
        <v>0</v>
      </c>
      <c r="M313" s="266"/>
      <c r="N313" s="266">
        <f t="shared" si="60"/>
        <v>0</v>
      </c>
      <c r="O313" s="266"/>
      <c r="P313" s="266"/>
      <c r="Q313" s="266"/>
      <c r="R313" s="125"/>
      <c r="T313" s="153" t="s">
        <v>5</v>
      </c>
      <c r="U313" s="44" t="s">
        <v>39</v>
      </c>
      <c r="V313" s="154">
        <v>0</v>
      </c>
      <c r="W313" s="154">
        <f t="shared" si="61"/>
        <v>0</v>
      </c>
      <c r="X313" s="154">
        <v>0</v>
      </c>
      <c r="Y313" s="154">
        <f t="shared" si="62"/>
        <v>0</v>
      </c>
      <c r="Z313" s="154">
        <v>0</v>
      </c>
      <c r="AA313" s="155">
        <f t="shared" si="63"/>
        <v>0</v>
      </c>
      <c r="AR313" s="22" t="s">
        <v>89</v>
      </c>
      <c r="AT313" s="22" t="s">
        <v>181</v>
      </c>
      <c r="AU313" s="22" t="s">
        <v>83</v>
      </c>
      <c r="AY313" s="22" t="s">
        <v>180</v>
      </c>
      <c r="BE313" s="156">
        <f t="shared" si="64"/>
        <v>0</v>
      </c>
      <c r="BF313" s="156">
        <f t="shared" si="65"/>
        <v>0</v>
      </c>
      <c r="BG313" s="156">
        <f t="shared" si="66"/>
        <v>0</v>
      </c>
      <c r="BH313" s="156">
        <f t="shared" si="67"/>
        <v>0</v>
      </c>
      <c r="BI313" s="156">
        <f t="shared" si="68"/>
        <v>0</v>
      </c>
      <c r="BJ313" s="22" t="s">
        <v>80</v>
      </c>
      <c r="BK313" s="156">
        <f t="shared" si="69"/>
        <v>0</v>
      </c>
      <c r="BL313" s="22" t="s">
        <v>89</v>
      </c>
      <c r="BM313" s="22" t="s">
        <v>2253</v>
      </c>
    </row>
    <row r="314" spans="2:65" s="1" customFormat="1" ht="25.5" customHeight="1">
      <c r="B314" s="123"/>
      <c r="C314" s="149" t="s">
        <v>74</v>
      </c>
      <c r="D314" s="149" t="s">
        <v>181</v>
      </c>
      <c r="E314" s="150" t="s">
        <v>2135</v>
      </c>
      <c r="F314" s="239" t="s">
        <v>2136</v>
      </c>
      <c r="G314" s="239"/>
      <c r="H314" s="239"/>
      <c r="I314" s="239"/>
      <c r="J314" s="151" t="s">
        <v>433</v>
      </c>
      <c r="K314" s="152">
        <v>3</v>
      </c>
      <c r="L314" s="266">
        <v>0</v>
      </c>
      <c r="M314" s="266"/>
      <c r="N314" s="266">
        <f t="shared" si="60"/>
        <v>0</v>
      </c>
      <c r="O314" s="266"/>
      <c r="P314" s="266"/>
      <c r="Q314" s="266"/>
      <c r="R314" s="125"/>
      <c r="T314" s="153" t="s">
        <v>5</v>
      </c>
      <c r="U314" s="44" t="s">
        <v>39</v>
      </c>
      <c r="V314" s="154">
        <v>0</v>
      </c>
      <c r="W314" s="154">
        <f t="shared" si="61"/>
        <v>0</v>
      </c>
      <c r="X314" s="154">
        <v>0</v>
      </c>
      <c r="Y314" s="154">
        <f t="shared" si="62"/>
        <v>0</v>
      </c>
      <c r="Z314" s="154">
        <v>0</v>
      </c>
      <c r="AA314" s="155">
        <f t="shared" si="63"/>
        <v>0</v>
      </c>
      <c r="AR314" s="22" t="s">
        <v>89</v>
      </c>
      <c r="AT314" s="22" t="s">
        <v>181</v>
      </c>
      <c r="AU314" s="22" t="s">
        <v>83</v>
      </c>
      <c r="AY314" s="22" t="s">
        <v>180</v>
      </c>
      <c r="BE314" s="156">
        <f t="shared" si="64"/>
        <v>0</v>
      </c>
      <c r="BF314" s="156">
        <f t="shared" si="65"/>
        <v>0</v>
      </c>
      <c r="BG314" s="156">
        <f t="shared" si="66"/>
        <v>0</v>
      </c>
      <c r="BH314" s="156">
        <f t="shared" si="67"/>
        <v>0</v>
      </c>
      <c r="BI314" s="156">
        <f t="shared" si="68"/>
        <v>0</v>
      </c>
      <c r="BJ314" s="22" t="s">
        <v>80</v>
      </c>
      <c r="BK314" s="156">
        <f t="shared" si="69"/>
        <v>0</v>
      </c>
      <c r="BL314" s="22" t="s">
        <v>89</v>
      </c>
      <c r="BM314" s="22" t="s">
        <v>2254</v>
      </c>
    </row>
    <row r="315" spans="2:65" s="1" customFormat="1" ht="25.5" customHeight="1">
      <c r="B315" s="123"/>
      <c r="C315" s="149" t="s">
        <v>74</v>
      </c>
      <c r="D315" s="149" t="s">
        <v>181</v>
      </c>
      <c r="E315" s="150" t="s">
        <v>2139</v>
      </c>
      <c r="F315" s="239" t="s">
        <v>2140</v>
      </c>
      <c r="G315" s="239"/>
      <c r="H315" s="239"/>
      <c r="I315" s="239"/>
      <c r="J315" s="151" t="s">
        <v>433</v>
      </c>
      <c r="K315" s="152">
        <v>3</v>
      </c>
      <c r="L315" s="266">
        <v>0</v>
      </c>
      <c r="M315" s="266"/>
      <c r="N315" s="266">
        <f t="shared" si="60"/>
        <v>0</v>
      </c>
      <c r="O315" s="266"/>
      <c r="P315" s="266"/>
      <c r="Q315" s="266"/>
      <c r="R315" s="125"/>
      <c r="T315" s="153" t="s">
        <v>5</v>
      </c>
      <c r="U315" s="44" t="s">
        <v>39</v>
      </c>
      <c r="V315" s="154">
        <v>0</v>
      </c>
      <c r="W315" s="154">
        <f t="shared" si="61"/>
        <v>0</v>
      </c>
      <c r="X315" s="154">
        <v>0</v>
      </c>
      <c r="Y315" s="154">
        <f t="shared" si="62"/>
        <v>0</v>
      </c>
      <c r="Z315" s="154">
        <v>0</v>
      </c>
      <c r="AA315" s="155">
        <f t="shared" si="63"/>
        <v>0</v>
      </c>
      <c r="AR315" s="22" t="s">
        <v>89</v>
      </c>
      <c r="AT315" s="22" t="s">
        <v>181</v>
      </c>
      <c r="AU315" s="22" t="s">
        <v>83</v>
      </c>
      <c r="AY315" s="22" t="s">
        <v>180</v>
      </c>
      <c r="BE315" s="156">
        <f t="shared" si="64"/>
        <v>0</v>
      </c>
      <c r="BF315" s="156">
        <f t="shared" si="65"/>
        <v>0</v>
      </c>
      <c r="BG315" s="156">
        <f t="shared" si="66"/>
        <v>0</v>
      </c>
      <c r="BH315" s="156">
        <f t="shared" si="67"/>
        <v>0</v>
      </c>
      <c r="BI315" s="156">
        <f t="shared" si="68"/>
        <v>0</v>
      </c>
      <c r="BJ315" s="22" t="s">
        <v>80</v>
      </c>
      <c r="BK315" s="156">
        <f t="shared" si="69"/>
        <v>0</v>
      </c>
      <c r="BL315" s="22" t="s">
        <v>89</v>
      </c>
      <c r="BM315" s="22" t="s">
        <v>2255</v>
      </c>
    </row>
    <row r="316" spans="2:65" s="1" customFormat="1" ht="25.5" customHeight="1">
      <c r="B316" s="123"/>
      <c r="C316" s="149" t="s">
        <v>74</v>
      </c>
      <c r="D316" s="149" t="s">
        <v>181</v>
      </c>
      <c r="E316" s="150" t="s">
        <v>2256</v>
      </c>
      <c r="F316" s="239" t="s">
        <v>2257</v>
      </c>
      <c r="G316" s="239"/>
      <c r="H316" s="239"/>
      <c r="I316" s="239"/>
      <c r="J316" s="151" t="s">
        <v>433</v>
      </c>
      <c r="K316" s="152">
        <v>3</v>
      </c>
      <c r="L316" s="266">
        <v>0</v>
      </c>
      <c r="M316" s="266"/>
      <c r="N316" s="266">
        <f t="shared" si="60"/>
        <v>0</v>
      </c>
      <c r="O316" s="266"/>
      <c r="P316" s="266"/>
      <c r="Q316" s="266"/>
      <c r="R316" s="125"/>
      <c r="T316" s="153" t="s">
        <v>5</v>
      </c>
      <c r="U316" s="44" t="s">
        <v>39</v>
      </c>
      <c r="V316" s="154">
        <v>0</v>
      </c>
      <c r="W316" s="154">
        <f t="shared" si="61"/>
        <v>0</v>
      </c>
      <c r="X316" s="154">
        <v>0</v>
      </c>
      <c r="Y316" s="154">
        <f t="shared" si="62"/>
        <v>0</v>
      </c>
      <c r="Z316" s="154">
        <v>0</v>
      </c>
      <c r="AA316" s="155">
        <f t="shared" si="63"/>
        <v>0</v>
      </c>
      <c r="AR316" s="22" t="s">
        <v>89</v>
      </c>
      <c r="AT316" s="22" t="s">
        <v>181</v>
      </c>
      <c r="AU316" s="22" t="s">
        <v>83</v>
      </c>
      <c r="AY316" s="22" t="s">
        <v>180</v>
      </c>
      <c r="BE316" s="156">
        <f t="shared" si="64"/>
        <v>0</v>
      </c>
      <c r="BF316" s="156">
        <f t="shared" si="65"/>
        <v>0</v>
      </c>
      <c r="BG316" s="156">
        <f t="shared" si="66"/>
        <v>0</v>
      </c>
      <c r="BH316" s="156">
        <f t="shared" si="67"/>
        <v>0</v>
      </c>
      <c r="BI316" s="156">
        <f t="shared" si="68"/>
        <v>0</v>
      </c>
      <c r="BJ316" s="22" t="s">
        <v>80</v>
      </c>
      <c r="BK316" s="156">
        <f t="shared" si="69"/>
        <v>0</v>
      </c>
      <c r="BL316" s="22" t="s">
        <v>89</v>
      </c>
      <c r="BM316" s="22" t="s">
        <v>2258</v>
      </c>
    </row>
    <row r="317" spans="2:65" s="1" customFormat="1" ht="25.5" customHeight="1">
      <c r="B317" s="123"/>
      <c r="C317" s="149" t="s">
        <v>74</v>
      </c>
      <c r="D317" s="149" t="s">
        <v>181</v>
      </c>
      <c r="E317" s="150" t="s">
        <v>2259</v>
      </c>
      <c r="F317" s="239" t="s">
        <v>2260</v>
      </c>
      <c r="G317" s="239"/>
      <c r="H317" s="239"/>
      <c r="I317" s="239"/>
      <c r="J317" s="151" t="s">
        <v>433</v>
      </c>
      <c r="K317" s="152">
        <v>1</v>
      </c>
      <c r="L317" s="266">
        <v>0</v>
      </c>
      <c r="M317" s="266"/>
      <c r="N317" s="266">
        <f t="shared" si="60"/>
        <v>0</v>
      </c>
      <c r="O317" s="266"/>
      <c r="P317" s="266"/>
      <c r="Q317" s="266"/>
      <c r="R317" s="125"/>
      <c r="T317" s="153" t="s">
        <v>5</v>
      </c>
      <c r="U317" s="44" t="s">
        <v>39</v>
      </c>
      <c r="V317" s="154">
        <v>0</v>
      </c>
      <c r="W317" s="154">
        <f t="shared" si="61"/>
        <v>0</v>
      </c>
      <c r="X317" s="154">
        <v>0</v>
      </c>
      <c r="Y317" s="154">
        <f t="shared" si="62"/>
        <v>0</v>
      </c>
      <c r="Z317" s="154">
        <v>0</v>
      </c>
      <c r="AA317" s="155">
        <f t="shared" si="63"/>
        <v>0</v>
      </c>
      <c r="AR317" s="22" t="s">
        <v>89</v>
      </c>
      <c r="AT317" s="22" t="s">
        <v>181</v>
      </c>
      <c r="AU317" s="22" t="s">
        <v>83</v>
      </c>
      <c r="AY317" s="22" t="s">
        <v>180</v>
      </c>
      <c r="BE317" s="156">
        <f t="shared" si="64"/>
        <v>0</v>
      </c>
      <c r="BF317" s="156">
        <f t="shared" si="65"/>
        <v>0</v>
      </c>
      <c r="BG317" s="156">
        <f t="shared" si="66"/>
        <v>0</v>
      </c>
      <c r="BH317" s="156">
        <f t="shared" si="67"/>
        <v>0</v>
      </c>
      <c r="BI317" s="156">
        <f t="shared" si="68"/>
        <v>0</v>
      </c>
      <c r="BJ317" s="22" t="s">
        <v>80</v>
      </c>
      <c r="BK317" s="156">
        <f t="shared" si="69"/>
        <v>0</v>
      </c>
      <c r="BL317" s="22" t="s">
        <v>89</v>
      </c>
      <c r="BM317" s="22" t="s">
        <v>2261</v>
      </c>
    </row>
    <row r="318" spans="2:65" s="1" customFormat="1" ht="25.5" customHeight="1">
      <c r="B318" s="123"/>
      <c r="C318" s="149" t="s">
        <v>74</v>
      </c>
      <c r="D318" s="149" t="s">
        <v>181</v>
      </c>
      <c r="E318" s="150" t="s">
        <v>2155</v>
      </c>
      <c r="F318" s="239" t="s">
        <v>2156</v>
      </c>
      <c r="G318" s="239"/>
      <c r="H318" s="239"/>
      <c r="I318" s="239"/>
      <c r="J318" s="151" t="s">
        <v>433</v>
      </c>
      <c r="K318" s="152">
        <v>1</v>
      </c>
      <c r="L318" s="266">
        <v>0</v>
      </c>
      <c r="M318" s="266"/>
      <c r="N318" s="266">
        <f t="shared" si="60"/>
        <v>0</v>
      </c>
      <c r="O318" s="266"/>
      <c r="P318" s="266"/>
      <c r="Q318" s="266"/>
      <c r="R318" s="125"/>
      <c r="T318" s="153" t="s">
        <v>5</v>
      </c>
      <c r="U318" s="44" t="s">
        <v>39</v>
      </c>
      <c r="V318" s="154">
        <v>0</v>
      </c>
      <c r="W318" s="154">
        <f t="shared" si="61"/>
        <v>0</v>
      </c>
      <c r="X318" s="154">
        <v>0</v>
      </c>
      <c r="Y318" s="154">
        <f t="shared" si="62"/>
        <v>0</v>
      </c>
      <c r="Z318" s="154">
        <v>0</v>
      </c>
      <c r="AA318" s="155">
        <f t="shared" si="63"/>
        <v>0</v>
      </c>
      <c r="AR318" s="22" t="s">
        <v>89</v>
      </c>
      <c r="AT318" s="22" t="s">
        <v>181</v>
      </c>
      <c r="AU318" s="22" t="s">
        <v>83</v>
      </c>
      <c r="AY318" s="22" t="s">
        <v>180</v>
      </c>
      <c r="BE318" s="156">
        <f t="shared" si="64"/>
        <v>0</v>
      </c>
      <c r="BF318" s="156">
        <f t="shared" si="65"/>
        <v>0</v>
      </c>
      <c r="BG318" s="156">
        <f t="shared" si="66"/>
        <v>0</v>
      </c>
      <c r="BH318" s="156">
        <f t="shared" si="67"/>
        <v>0</v>
      </c>
      <c r="BI318" s="156">
        <f t="shared" si="68"/>
        <v>0</v>
      </c>
      <c r="BJ318" s="22" t="s">
        <v>80</v>
      </c>
      <c r="BK318" s="156">
        <f t="shared" si="69"/>
        <v>0</v>
      </c>
      <c r="BL318" s="22" t="s">
        <v>89</v>
      </c>
      <c r="BM318" s="22" t="s">
        <v>2262</v>
      </c>
    </row>
    <row r="319" spans="2:65" s="1" customFormat="1" ht="25.5" customHeight="1">
      <c r="B319" s="123"/>
      <c r="C319" s="149" t="s">
        <v>74</v>
      </c>
      <c r="D319" s="149" t="s">
        <v>181</v>
      </c>
      <c r="E319" s="150" t="s">
        <v>2153</v>
      </c>
      <c r="F319" s="239" t="s">
        <v>2154</v>
      </c>
      <c r="G319" s="239"/>
      <c r="H319" s="239"/>
      <c r="I319" s="239"/>
      <c r="J319" s="151" t="s">
        <v>433</v>
      </c>
      <c r="K319" s="152">
        <v>1</v>
      </c>
      <c r="L319" s="266">
        <v>0</v>
      </c>
      <c r="M319" s="266"/>
      <c r="N319" s="266">
        <f t="shared" si="60"/>
        <v>0</v>
      </c>
      <c r="O319" s="266"/>
      <c r="P319" s="266"/>
      <c r="Q319" s="266"/>
      <c r="R319" s="125"/>
      <c r="T319" s="153" t="s">
        <v>5</v>
      </c>
      <c r="U319" s="44" t="s">
        <v>39</v>
      </c>
      <c r="V319" s="154">
        <v>0</v>
      </c>
      <c r="W319" s="154">
        <f t="shared" si="61"/>
        <v>0</v>
      </c>
      <c r="X319" s="154">
        <v>0</v>
      </c>
      <c r="Y319" s="154">
        <f t="shared" si="62"/>
        <v>0</v>
      </c>
      <c r="Z319" s="154">
        <v>0</v>
      </c>
      <c r="AA319" s="155">
        <f t="shared" si="63"/>
        <v>0</v>
      </c>
      <c r="AR319" s="22" t="s">
        <v>89</v>
      </c>
      <c r="AT319" s="22" t="s">
        <v>181</v>
      </c>
      <c r="AU319" s="22" t="s">
        <v>83</v>
      </c>
      <c r="AY319" s="22" t="s">
        <v>180</v>
      </c>
      <c r="BE319" s="156">
        <f t="shared" si="64"/>
        <v>0</v>
      </c>
      <c r="BF319" s="156">
        <f t="shared" si="65"/>
        <v>0</v>
      </c>
      <c r="BG319" s="156">
        <f t="shared" si="66"/>
        <v>0</v>
      </c>
      <c r="BH319" s="156">
        <f t="shared" si="67"/>
        <v>0</v>
      </c>
      <c r="BI319" s="156">
        <f t="shared" si="68"/>
        <v>0</v>
      </c>
      <c r="BJ319" s="22" t="s">
        <v>80</v>
      </c>
      <c r="BK319" s="156">
        <f t="shared" si="69"/>
        <v>0</v>
      </c>
      <c r="BL319" s="22" t="s">
        <v>89</v>
      </c>
      <c r="BM319" s="22" t="s">
        <v>2263</v>
      </c>
    </row>
    <row r="320" spans="2:65" s="1" customFormat="1" ht="25.5" customHeight="1">
      <c r="B320" s="123"/>
      <c r="C320" s="149" t="s">
        <v>74</v>
      </c>
      <c r="D320" s="149" t="s">
        <v>181</v>
      </c>
      <c r="E320" s="150" t="s">
        <v>2159</v>
      </c>
      <c r="F320" s="239" t="s">
        <v>2160</v>
      </c>
      <c r="G320" s="239"/>
      <c r="H320" s="239"/>
      <c r="I320" s="239"/>
      <c r="J320" s="151" t="s">
        <v>433</v>
      </c>
      <c r="K320" s="152">
        <v>1</v>
      </c>
      <c r="L320" s="266">
        <v>0</v>
      </c>
      <c r="M320" s="266"/>
      <c r="N320" s="266">
        <f t="shared" si="60"/>
        <v>0</v>
      </c>
      <c r="O320" s="266"/>
      <c r="P320" s="266"/>
      <c r="Q320" s="266"/>
      <c r="R320" s="125"/>
      <c r="T320" s="153" t="s">
        <v>5</v>
      </c>
      <c r="U320" s="44" t="s">
        <v>39</v>
      </c>
      <c r="V320" s="154">
        <v>0</v>
      </c>
      <c r="W320" s="154">
        <f t="shared" si="61"/>
        <v>0</v>
      </c>
      <c r="X320" s="154">
        <v>0</v>
      </c>
      <c r="Y320" s="154">
        <f t="shared" si="62"/>
        <v>0</v>
      </c>
      <c r="Z320" s="154">
        <v>0</v>
      </c>
      <c r="AA320" s="155">
        <f t="shared" si="63"/>
        <v>0</v>
      </c>
      <c r="AR320" s="22" t="s">
        <v>89</v>
      </c>
      <c r="AT320" s="22" t="s">
        <v>181</v>
      </c>
      <c r="AU320" s="22" t="s">
        <v>83</v>
      </c>
      <c r="AY320" s="22" t="s">
        <v>180</v>
      </c>
      <c r="BE320" s="156">
        <f t="shared" si="64"/>
        <v>0</v>
      </c>
      <c r="BF320" s="156">
        <f t="shared" si="65"/>
        <v>0</v>
      </c>
      <c r="BG320" s="156">
        <f t="shared" si="66"/>
        <v>0</v>
      </c>
      <c r="BH320" s="156">
        <f t="shared" si="67"/>
        <v>0</v>
      </c>
      <c r="BI320" s="156">
        <f t="shared" si="68"/>
        <v>0</v>
      </c>
      <c r="BJ320" s="22" t="s">
        <v>80</v>
      </c>
      <c r="BK320" s="156">
        <f t="shared" si="69"/>
        <v>0</v>
      </c>
      <c r="BL320" s="22" t="s">
        <v>89</v>
      </c>
      <c r="BM320" s="22" t="s">
        <v>2264</v>
      </c>
    </row>
    <row r="321" spans="2:65" s="1" customFormat="1" ht="25.5" customHeight="1">
      <c r="B321" s="123"/>
      <c r="C321" s="149" t="s">
        <v>74</v>
      </c>
      <c r="D321" s="149" t="s">
        <v>181</v>
      </c>
      <c r="E321" s="150" t="s">
        <v>2192</v>
      </c>
      <c r="F321" s="239" t="s">
        <v>2193</v>
      </c>
      <c r="G321" s="239"/>
      <c r="H321" s="239"/>
      <c r="I321" s="239"/>
      <c r="J321" s="151" t="s">
        <v>433</v>
      </c>
      <c r="K321" s="152">
        <v>41</v>
      </c>
      <c r="L321" s="266">
        <v>0</v>
      </c>
      <c r="M321" s="266"/>
      <c r="N321" s="266">
        <f t="shared" si="60"/>
        <v>0</v>
      </c>
      <c r="O321" s="266"/>
      <c r="P321" s="266"/>
      <c r="Q321" s="266"/>
      <c r="R321" s="125"/>
      <c r="T321" s="153" t="s">
        <v>5</v>
      </c>
      <c r="U321" s="44" t="s">
        <v>39</v>
      </c>
      <c r="V321" s="154">
        <v>0</v>
      </c>
      <c r="W321" s="154">
        <f t="shared" si="61"/>
        <v>0</v>
      </c>
      <c r="X321" s="154">
        <v>0</v>
      </c>
      <c r="Y321" s="154">
        <f t="shared" si="62"/>
        <v>0</v>
      </c>
      <c r="Z321" s="154">
        <v>0</v>
      </c>
      <c r="AA321" s="155">
        <f t="shared" si="63"/>
        <v>0</v>
      </c>
      <c r="AR321" s="22" t="s">
        <v>89</v>
      </c>
      <c r="AT321" s="22" t="s">
        <v>181</v>
      </c>
      <c r="AU321" s="22" t="s">
        <v>83</v>
      </c>
      <c r="AY321" s="22" t="s">
        <v>180</v>
      </c>
      <c r="BE321" s="156">
        <f t="shared" si="64"/>
        <v>0</v>
      </c>
      <c r="BF321" s="156">
        <f t="shared" si="65"/>
        <v>0</v>
      </c>
      <c r="BG321" s="156">
        <f t="shared" si="66"/>
        <v>0</v>
      </c>
      <c r="BH321" s="156">
        <f t="shared" si="67"/>
        <v>0</v>
      </c>
      <c r="BI321" s="156">
        <f t="shared" si="68"/>
        <v>0</v>
      </c>
      <c r="BJ321" s="22" t="s">
        <v>80</v>
      </c>
      <c r="BK321" s="156">
        <f t="shared" si="69"/>
        <v>0</v>
      </c>
      <c r="BL321" s="22" t="s">
        <v>89</v>
      </c>
      <c r="BM321" s="22" t="s">
        <v>2265</v>
      </c>
    </row>
    <row r="322" spans="2:65" s="1" customFormat="1" ht="25.5" customHeight="1">
      <c r="B322" s="123"/>
      <c r="C322" s="149" t="s">
        <v>74</v>
      </c>
      <c r="D322" s="149" t="s">
        <v>181</v>
      </c>
      <c r="E322" s="150" t="s">
        <v>2266</v>
      </c>
      <c r="F322" s="239" t="s">
        <v>2168</v>
      </c>
      <c r="G322" s="239"/>
      <c r="H322" s="239"/>
      <c r="I322" s="239"/>
      <c r="J322" s="151" t="s">
        <v>862</v>
      </c>
      <c r="K322" s="152">
        <v>0.1</v>
      </c>
      <c r="L322" s="266">
        <v>0</v>
      </c>
      <c r="M322" s="266"/>
      <c r="N322" s="266">
        <f t="shared" si="60"/>
        <v>0</v>
      </c>
      <c r="O322" s="266"/>
      <c r="P322" s="266"/>
      <c r="Q322" s="266"/>
      <c r="R322" s="125"/>
      <c r="T322" s="153" t="s">
        <v>5</v>
      </c>
      <c r="U322" s="44" t="s">
        <v>39</v>
      </c>
      <c r="V322" s="154">
        <v>0</v>
      </c>
      <c r="W322" s="154">
        <f t="shared" si="61"/>
        <v>0</v>
      </c>
      <c r="X322" s="154">
        <v>0</v>
      </c>
      <c r="Y322" s="154">
        <f t="shared" si="62"/>
        <v>0</v>
      </c>
      <c r="Z322" s="154">
        <v>0</v>
      </c>
      <c r="AA322" s="155">
        <f t="shared" si="63"/>
        <v>0</v>
      </c>
      <c r="AR322" s="22" t="s">
        <v>89</v>
      </c>
      <c r="AT322" s="22" t="s">
        <v>181</v>
      </c>
      <c r="AU322" s="22" t="s">
        <v>83</v>
      </c>
      <c r="AY322" s="22" t="s">
        <v>180</v>
      </c>
      <c r="BE322" s="156">
        <f t="shared" si="64"/>
        <v>0</v>
      </c>
      <c r="BF322" s="156">
        <f t="shared" si="65"/>
        <v>0</v>
      </c>
      <c r="BG322" s="156">
        <f t="shared" si="66"/>
        <v>0</v>
      </c>
      <c r="BH322" s="156">
        <f t="shared" si="67"/>
        <v>0</v>
      </c>
      <c r="BI322" s="156">
        <f t="shared" si="68"/>
        <v>0</v>
      </c>
      <c r="BJ322" s="22" t="s">
        <v>80</v>
      </c>
      <c r="BK322" s="156">
        <f t="shared" si="69"/>
        <v>0</v>
      </c>
      <c r="BL322" s="22" t="s">
        <v>89</v>
      </c>
      <c r="BM322" s="22" t="s">
        <v>2267</v>
      </c>
    </row>
    <row r="323" spans="2:65" s="1" customFormat="1" ht="38.25" customHeight="1">
      <c r="B323" s="123"/>
      <c r="C323" s="149" t="s">
        <v>74</v>
      </c>
      <c r="D323" s="149" t="s">
        <v>181</v>
      </c>
      <c r="E323" s="150" t="s">
        <v>2268</v>
      </c>
      <c r="F323" s="239" t="s">
        <v>2269</v>
      </c>
      <c r="G323" s="239"/>
      <c r="H323" s="239"/>
      <c r="I323" s="239"/>
      <c r="J323" s="151" t="s">
        <v>2270</v>
      </c>
      <c r="K323" s="152">
        <v>8</v>
      </c>
      <c r="L323" s="266">
        <v>0</v>
      </c>
      <c r="M323" s="266"/>
      <c r="N323" s="266">
        <f t="shared" si="60"/>
        <v>0</v>
      </c>
      <c r="O323" s="266"/>
      <c r="P323" s="266"/>
      <c r="Q323" s="266"/>
      <c r="R323" s="125"/>
      <c r="T323" s="153" t="s">
        <v>5</v>
      </c>
      <c r="U323" s="44" t="s">
        <v>39</v>
      </c>
      <c r="V323" s="154">
        <v>0</v>
      </c>
      <c r="W323" s="154">
        <f t="shared" si="61"/>
        <v>0</v>
      </c>
      <c r="X323" s="154">
        <v>0</v>
      </c>
      <c r="Y323" s="154">
        <f t="shared" si="62"/>
        <v>0</v>
      </c>
      <c r="Z323" s="154">
        <v>0</v>
      </c>
      <c r="AA323" s="155">
        <f t="shared" si="63"/>
        <v>0</v>
      </c>
      <c r="AR323" s="22" t="s">
        <v>89</v>
      </c>
      <c r="AT323" s="22" t="s">
        <v>181</v>
      </c>
      <c r="AU323" s="22" t="s">
        <v>83</v>
      </c>
      <c r="AY323" s="22" t="s">
        <v>180</v>
      </c>
      <c r="BE323" s="156">
        <f t="shared" si="64"/>
        <v>0</v>
      </c>
      <c r="BF323" s="156">
        <f t="shared" si="65"/>
        <v>0</v>
      </c>
      <c r="BG323" s="156">
        <f t="shared" si="66"/>
        <v>0</v>
      </c>
      <c r="BH323" s="156">
        <f t="shared" si="67"/>
        <v>0</v>
      </c>
      <c r="BI323" s="156">
        <f t="shared" si="68"/>
        <v>0</v>
      </c>
      <c r="BJ323" s="22" t="s">
        <v>80</v>
      </c>
      <c r="BK323" s="156">
        <f t="shared" si="69"/>
        <v>0</v>
      </c>
      <c r="BL323" s="22" t="s">
        <v>89</v>
      </c>
      <c r="BM323" s="22" t="s">
        <v>2271</v>
      </c>
    </row>
    <row r="324" spans="2:65" s="1" customFormat="1" ht="25.5" customHeight="1">
      <c r="B324" s="123"/>
      <c r="C324" s="149" t="s">
        <v>80</v>
      </c>
      <c r="D324" s="149" t="s">
        <v>181</v>
      </c>
      <c r="E324" s="150" t="s">
        <v>2272</v>
      </c>
      <c r="F324" s="239" t="s">
        <v>2273</v>
      </c>
      <c r="G324" s="239"/>
      <c r="H324" s="239"/>
      <c r="I324" s="239"/>
      <c r="J324" s="151" t="s">
        <v>433</v>
      </c>
      <c r="K324" s="152">
        <v>1</v>
      </c>
      <c r="L324" s="266">
        <v>0</v>
      </c>
      <c r="M324" s="266"/>
      <c r="N324" s="266">
        <f t="shared" si="60"/>
        <v>0</v>
      </c>
      <c r="O324" s="266"/>
      <c r="P324" s="266"/>
      <c r="Q324" s="266"/>
      <c r="R324" s="125"/>
      <c r="T324" s="153" t="s">
        <v>5</v>
      </c>
      <c r="U324" s="44" t="s">
        <v>39</v>
      </c>
      <c r="V324" s="154">
        <v>0</v>
      </c>
      <c r="W324" s="154">
        <f t="shared" si="61"/>
        <v>0</v>
      </c>
      <c r="X324" s="154">
        <v>0</v>
      </c>
      <c r="Y324" s="154">
        <f t="shared" si="62"/>
        <v>0</v>
      </c>
      <c r="Z324" s="154">
        <v>0</v>
      </c>
      <c r="AA324" s="155">
        <f t="shared" si="63"/>
        <v>0</v>
      </c>
      <c r="AR324" s="22" t="s">
        <v>80</v>
      </c>
      <c r="AT324" s="22" t="s">
        <v>181</v>
      </c>
      <c r="AU324" s="22" t="s">
        <v>83</v>
      </c>
      <c r="AY324" s="22" t="s">
        <v>180</v>
      </c>
      <c r="BE324" s="156">
        <f t="shared" si="64"/>
        <v>0</v>
      </c>
      <c r="BF324" s="156">
        <f t="shared" si="65"/>
        <v>0</v>
      </c>
      <c r="BG324" s="156">
        <f t="shared" si="66"/>
        <v>0</v>
      </c>
      <c r="BH324" s="156">
        <f t="shared" si="67"/>
        <v>0</v>
      </c>
      <c r="BI324" s="156">
        <f t="shared" si="68"/>
        <v>0</v>
      </c>
      <c r="BJ324" s="22" t="s">
        <v>80</v>
      </c>
      <c r="BK324" s="156">
        <f t="shared" si="69"/>
        <v>0</v>
      </c>
      <c r="BL324" s="22" t="s">
        <v>80</v>
      </c>
      <c r="BM324" s="22" t="s">
        <v>2274</v>
      </c>
    </row>
    <row r="325" spans="2:65" s="9" customFormat="1" ht="29.85" customHeight="1">
      <c r="B325" s="138"/>
      <c r="C325" s="139"/>
      <c r="D325" s="148" t="s">
        <v>2040</v>
      </c>
      <c r="E325" s="148"/>
      <c r="F325" s="148"/>
      <c r="G325" s="148"/>
      <c r="H325" s="148"/>
      <c r="I325" s="148"/>
      <c r="J325" s="148"/>
      <c r="K325" s="148"/>
      <c r="L325" s="148"/>
      <c r="M325" s="148"/>
      <c r="N325" s="269">
        <f>BK325</f>
        <v>0</v>
      </c>
      <c r="O325" s="270"/>
      <c r="P325" s="270"/>
      <c r="Q325" s="270"/>
      <c r="R325" s="141"/>
      <c r="T325" s="142"/>
      <c r="U325" s="139"/>
      <c r="V325" s="139"/>
      <c r="W325" s="143">
        <f>SUM(W326:W328)</f>
        <v>0</v>
      </c>
      <c r="X325" s="139"/>
      <c r="Y325" s="143">
        <f>SUM(Y326:Y328)</f>
        <v>0</v>
      </c>
      <c r="Z325" s="139"/>
      <c r="AA325" s="144">
        <f>SUM(AA326:AA328)</f>
        <v>0</v>
      </c>
      <c r="AR325" s="145" t="s">
        <v>80</v>
      </c>
      <c r="AT325" s="146" t="s">
        <v>73</v>
      </c>
      <c r="AU325" s="146" t="s">
        <v>80</v>
      </c>
      <c r="AY325" s="145" t="s">
        <v>180</v>
      </c>
      <c r="BK325" s="147">
        <f>SUM(BK326:BK328)</f>
        <v>0</v>
      </c>
    </row>
    <row r="326" spans="2:65" s="1" customFormat="1" ht="16.5" customHeight="1">
      <c r="B326" s="123"/>
      <c r="C326" s="149" t="s">
        <v>74</v>
      </c>
      <c r="D326" s="149" t="s">
        <v>181</v>
      </c>
      <c r="E326" s="150" t="s">
        <v>2072</v>
      </c>
      <c r="F326" s="239" t="s">
        <v>2073</v>
      </c>
      <c r="G326" s="239"/>
      <c r="H326" s="239"/>
      <c r="I326" s="239"/>
      <c r="J326" s="151" t="s">
        <v>583</v>
      </c>
      <c r="K326" s="152">
        <v>32</v>
      </c>
      <c r="L326" s="266">
        <v>0</v>
      </c>
      <c r="M326" s="266"/>
      <c r="N326" s="266">
        <f>ROUND(L326*K326,2)</f>
        <v>0</v>
      </c>
      <c r="O326" s="266"/>
      <c r="P326" s="266"/>
      <c r="Q326" s="266"/>
      <c r="R326" s="125"/>
      <c r="T326" s="153" t="s">
        <v>5</v>
      </c>
      <c r="U326" s="44" t="s">
        <v>39</v>
      </c>
      <c r="V326" s="154">
        <v>0</v>
      </c>
      <c r="W326" s="154">
        <f>V326*K326</f>
        <v>0</v>
      </c>
      <c r="X326" s="154">
        <v>0</v>
      </c>
      <c r="Y326" s="154">
        <f>X326*K326</f>
        <v>0</v>
      </c>
      <c r="Z326" s="154">
        <v>0</v>
      </c>
      <c r="AA326" s="155">
        <f>Z326*K326</f>
        <v>0</v>
      </c>
      <c r="AR326" s="22" t="s">
        <v>89</v>
      </c>
      <c r="AT326" s="22" t="s">
        <v>181</v>
      </c>
      <c r="AU326" s="22" t="s">
        <v>83</v>
      </c>
      <c r="AY326" s="22" t="s">
        <v>180</v>
      </c>
      <c r="BE326" s="156">
        <f>IF(U326="základní",N326,0)</f>
        <v>0</v>
      </c>
      <c r="BF326" s="156">
        <f>IF(U326="snížená",N326,0)</f>
        <v>0</v>
      </c>
      <c r="BG326" s="156">
        <f>IF(U326="zákl. přenesená",N326,0)</f>
        <v>0</v>
      </c>
      <c r="BH326" s="156">
        <f>IF(U326="sníž. přenesená",N326,0)</f>
        <v>0</v>
      </c>
      <c r="BI326" s="156">
        <f>IF(U326="nulová",N326,0)</f>
        <v>0</v>
      </c>
      <c r="BJ326" s="22" t="s">
        <v>80</v>
      </c>
      <c r="BK326" s="156">
        <f>ROUND(L326*K326,2)</f>
        <v>0</v>
      </c>
      <c r="BL326" s="22" t="s">
        <v>89</v>
      </c>
      <c r="BM326" s="22" t="s">
        <v>2275</v>
      </c>
    </row>
    <row r="327" spans="2:65" s="1" customFormat="1" ht="25.5" customHeight="1">
      <c r="B327" s="123"/>
      <c r="C327" s="149" t="s">
        <v>74</v>
      </c>
      <c r="D327" s="149" t="s">
        <v>181</v>
      </c>
      <c r="E327" s="150" t="s">
        <v>2074</v>
      </c>
      <c r="F327" s="239" t="s">
        <v>2075</v>
      </c>
      <c r="G327" s="239"/>
      <c r="H327" s="239"/>
      <c r="I327" s="239"/>
      <c r="J327" s="151" t="s">
        <v>583</v>
      </c>
      <c r="K327" s="152">
        <v>22</v>
      </c>
      <c r="L327" s="266">
        <v>0</v>
      </c>
      <c r="M327" s="266"/>
      <c r="N327" s="266">
        <f>ROUND(L327*K327,2)</f>
        <v>0</v>
      </c>
      <c r="O327" s="266"/>
      <c r="P327" s="266"/>
      <c r="Q327" s="266"/>
      <c r="R327" s="125"/>
      <c r="T327" s="153" t="s">
        <v>5</v>
      </c>
      <c r="U327" s="44" t="s">
        <v>39</v>
      </c>
      <c r="V327" s="154">
        <v>0</v>
      </c>
      <c r="W327" s="154">
        <f>V327*K327</f>
        <v>0</v>
      </c>
      <c r="X327" s="154">
        <v>0</v>
      </c>
      <c r="Y327" s="154">
        <f>X327*K327</f>
        <v>0</v>
      </c>
      <c r="Z327" s="154">
        <v>0</v>
      </c>
      <c r="AA327" s="155">
        <f>Z327*K327</f>
        <v>0</v>
      </c>
      <c r="AR327" s="22" t="s">
        <v>89</v>
      </c>
      <c r="AT327" s="22" t="s">
        <v>181</v>
      </c>
      <c r="AU327" s="22" t="s">
        <v>83</v>
      </c>
      <c r="AY327" s="22" t="s">
        <v>180</v>
      </c>
      <c r="BE327" s="156">
        <f>IF(U327="základní",N327,0)</f>
        <v>0</v>
      </c>
      <c r="BF327" s="156">
        <f>IF(U327="snížená",N327,0)</f>
        <v>0</v>
      </c>
      <c r="BG327" s="156">
        <f>IF(U327="zákl. přenesená",N327,0)</f>
        <v>0</v>
      </c>
      <c r="BH327" s="156">
        <f>IF(U327="sníž. přenesená",N327,0)</f>
        <v>0</v>
      </c>
      <c r="BI327" s="156">
        <f>IF(U327="nulová",N327,0)</f>
        <v>0</v>
      </c>
      <c r="BJ327" s="22" t="s">
        <v>80</v>
      </c>
      <c r="BK327" s="156">
        <f>ROUND(L327*K327,2)</f>
        <v>0</v>
      </c>
      <c r="BL327" s="22" t="s">
        <v>89</v>
      </c>
      <c r="BM327" s="22" t="s">
        <v>2276</v>
      </c>
    </row>
    <row r="328" spans="2:65" s="1" customFormat="1" ht="25.5" customHeight="1">
      <c r="B328" s="123"/>
      <c r="C328" s="149" t="s">
        <v>74</v>
      </c>
      <c r="D328" s="149" t="s">
        <v>181</v>
      </c>
      <c r="E328" s="150" t="s">
        <v>2076</v>
      </c>
      <c r="F328" s="239" t="s">
        <v>2077</v>
      </c>
      <c r="G328" s="239"/>
      <c r="H328" s="239"/>
      <c r="I328" s="239"/>
      <c r="J328" s="151" t="s">
        <v>583</v>
      </c>
      <c r="K328" s="152">
        <v>26</v>
      </c>
      <c r="L328" s="266">
        <v>0</v>
      </c>
      <c r="M328" s="266"/>
      <c r="N328" s="266">
        <f>ROUND(L328*K328,2)</f>
        <v>0</v>
      </c>
      <c r="O328" s="266"/>
      <c r="P328" s="266"/>
      <c r="Q328" s="266"/>
      <c r="R328" s="125"/>
      <c r="T328" s="153" t="s">
        <v>5</v>
      </c>
      <c r="U328" s="44" t="s">
        <v>39</v>
      </c>
      <c r="V328" s="154">
        <v>0</v>
      </c>
      <c r="W328" s="154">
        <f>V328*K328</f>
        <v>0</v>
      </c>
      <c r="X328" s="154">
        <v>0</v>
      </c>
      <c r="Y328" s="154">
        <f>X328*K328</f>
        <v>0</v>
      </c>
      <c r="Z328" s="154">
        <v>0</v>
      </c>
      <c r="AA328" s="155">
        <f>Z328*K328</f>
        <v>0</v>
      </c>
      <c r="AR328" s="22" t="s">
        <v>89</v>
      </c>
      <c r="AT328" s="22" t="s">
        <v>181</v>
      </c>
      <c r="AU328" s="22" t="s">
        <v>83</v>
      </c>
      <c r="AY328" s="22" t="s">
        <v>180</v>
      </c>
      <c r="BE328" s="156">
        <f>IF(U328="základní",N328,0)</f>
        <v>0</v>
      </c>
      <c r="BF328" s="156">
        <f>IF(U328="snížená",N328,0)</f>
        <v>0</v>
      </c>
      <c r="BG328" s="156">
        <f>IF(U328="zákl. přenesená",N328,0)</f>
        <v>0</v>
      </c>
      <c r="BH328" s="156">
        <f>IF(U328="sníž. přenesená",N328,0)</f>
        <v>0</v>
      </c>
      <c r="BI328" s="156">
        <f>IF(U328="nulová",N328,0)</f>
        <v>0</v>
      </c>
      <c r="BJ328" s="22" t="s">
        <v>80</v>
      </c>
      <c r="BK328" s="156">
        <f>ROUND(L328*K328,2)</f>
        <v>0</v>
      </c>
      <c r="BL328" s="22" t="s">
        <v>89</v>
      </c>
      <c r="BM328" s="22" t="s">
        <v>2277</v>
      </c>
    </row>
    <row r="329" spans="2:65" s="9" customFormat="1" ht="29.85" customHeight="1">
      <c r="B329" s="138"/>
      <c r="C329" s="139"/>
      <c r="D329" s="148" t="s">
        <v>2041</v>
      </c>
      <c r="E329" s="148"/>
      <c r="F329" s="148"/>
      <c r="G329" s="148"/>
      <c r="H329" s="148"/>
      <c r="I329" s="148"/>
      <c r="J329" s="148"/>
      <c r="K329" s="148"/>
      <c r="L329" s="148"/>
      <c r="M329" s="148"/>
      <c r="N329" s="269">
        <f>BK329</f>
        <v>0</v>
      </c>
      <c r="O329" s="270"/>
      <c r="P329" s="270"/>
      <c r="Q329" s="270"/>
      <c r="R329" s="141"/>
      <c r="T329" s="142"/>
      <c r="U329" s="139"/>
      <c r="V329" s="139"/>
      <c r="W329" s="143">
        <f>SUM(W330:W341)</f>
        <v>0</v>
      </c>
      <c r="X329" s="139"/>
      <c r="Y329" s="143">
        <f>SUM(Y330:Y341)</f>
        <v>0</v>
      </c>
      <c r="Z329" s="139"/>
      <c r="AA329" s="144">
        <f>SUM(AA330:AA341)</f>
        <v>0</v>
      </c>
      <c r="AR329" s="145" t="s">
        <v>80</v>
      </c>
      <c r="AT329" s="146" t="s">
        <v>73</v>
      </c>
      <c r="AU329" s="146" t="s">
        <v>80</v>
      </c>
      <c r="AY329" s="145" t="s">
        <v>180</v>
      </c>
      <c r="BK329" s="147">
        <f>SUM(BK330:BK341)</f>
        <v>0</v>
      </c>
    </row>
    <row r="330" spans="2:65" s="1" customFormat="1" ht="16.5" customHeight="1">
      <c r="B330" s="123"/>
      <c r="C330" s="149" t="s">
        <v>74</v>
      </c>
      <c r="D330" s="149" t="s">
        <v>181</v>
      </c>
      <c r="E330" s="150" t="s">
        <v>2278</v>
      </c>
      <c r="F330" s="239" t="s">
        <v>2279</v>
      </c>
      <c r="G330" s="239"/>
      <c r="H330" s="239"/>
      <c r="I330" s="239"/>
      <c r="J330" s="151" t="s">
        <v>317</v>
      </c>
      <c r="K330" s="152">
        <v>90</v>
      </c>
      <c r="L330" s="266">
        <v>0</v>
      </c>
      <c r="M330" s="266"/>
      <c r="N330" s="266">
        <f t="shared" ref="N330:N341" si="70">ROUND(L330*K330,2)</f>
        <v>0</v>
      </c>
      <c r="O330" s="266"/>
      <c r="P330" s="266"/>
      <c r="Q330" s="266"/>
      <c r="R330" s="125"/>
      <c r="T330" s="153" t="s">
        <v>5</v>
      </c>
      <c r="U330" s="44" t="s">
        <v>39</v>
      </c>
      <c r="V330" s="154">
        <v>0</v>
      </c>
      <c r="W330" s="154">
        <f t="shared" ref="W330:W341" si="71">V330*K330</f>
        <v>0</v>
      </c>
      <c r="X330" s="154">
        <v>0</v>
      </c>
      <c r="Y330" s="154">
        <f t="shared" ref="Y330:Y341" si="72">X330*K330</f>
        <v>0</v>
      </c>
      <c r="Z330" s="154">
        <v>0</v>
      </c>
      <c r="AA330" s="155">
        <f t="shared" ref="AA330:AA341" si="73">Z330*K330</f>
        <v>0</v>
      </c>
      <c r="AR330" s="22" t="s">
        <v>89</v>
      </c>
      <c r="AT330" s="22" t="s">
        <v>181</v>
      </c>
      <c r="AU330" s="22" t="s">
        <v>83</v>
      </c>
      <c r="AY330" s="22" t="s">
        <v>180</v>
      </c>
      <c r="BE330" s="156">
        <f t="shared" ref="BE330:BE341" si="74">IF(U330="základní",N330,0)</f>
        <v>0</v>
      </c>
      <c r="BF330" s="156">
        <f t="shared" ref="BF330:BF341" si="75">IF(U330="snížená",N330,0)</f>
        <v>0</v>
      </c>
      <c r="BG330" s="156">
        <f t="shared" ref="BG330:BG341" si="76">IF(U330="zákl. přenesená",N330,0)</f>
        <v>0</v>
      </c>
      <c r="BH330" s="156">
        <f t="shared" ref="BH330:BH341" si="77">IF(U330="sníž. přenesená",N330,0)</f>
        <v>0</v>
      </c>
      <c r="BI330" s="156">
        <f t="shared" ref="BI330:BI341" si="78">IF(U330="nulová",N330,0)</f>
        <v>0</v>
      </c>
      <c r="BJ330" s="22" t="s">
        <v>80</v>
      </c>
      <c r="BK330" s="156">
        <f t="shared" ref="BK330:BK341" si="79">ROUND(L330*K330,2)</f>
        <v>0</v>
      </c>
      <c r="BL330" s="22" t="s">
        <v>89</v>
      </c>
      <c r="BM330" s="22" t="s">
        <v>2280</v>
      </c>
    </row>
    <row r="331" spans="2:65" s="1" customFormat="1" ht="38.25" customHeight="1">
      <c r="B331" s="123"/>
      <c r="C331" s="149" t="s">
        <v>74</v>
      </c>
      <c r="D331" s="149" t="s">
        <v>181</v>
      </c>
      <c r="E331" s="150" t="s">
        <v>2281</v>
      </c>
      <c r="F331" s="239" t="s">
        <v>2282</v>
      </c>
      <c r="G331" s="239"/>
      <c r="H331" s="239"/>
      <c r="I331" s="239"/>
      <c r="J331" s="151" t="s">
        <v>433</v>
      </c>
      <c r="K331" s="152">
        <v>18</v>
      </c>
      <c r="L331" s="266">
        <v>0</v>
      </c>
      <c r="M331" s="266"/>
      <c r="N331" s="266">
        <f t="shared" si="70"/>
        <v>0</v>
      </c>
      <c r="O331" s="266"/>
      <c r="P331" s="266"/>
      <c r="Q331" s="266"/>
      <c r="R331" s="125"/>
      <c r="T331" s="153" t="s">
        <v>5</v>
      </c>
      <c r="U331" s="44" t="s">
        <v>39</v>
      </c>
      <c r="V331" s="154">
        <v>0</v>
      </c>
      <c r="W331" s="154">
        <f t="shared" si="71"/>
        <v>0</v>
      </c>
      <c r="X331" s="154">
        <v>0</v>
      </c>
      <c r="Y331" s="154">
        <f t="shared" si="72"/>
        <v>0</v>
      </c>
      <c r="Z331" s="154">
        <v>0</v>
      </c>
      <c r="AA331" s="155">
        <f t="shared" si="73"/>
        <v>0</v>
      </c>
      <c r="AR331" s="22" t="s">
        <v>89</v>
      </c>
      <c r="AT331" s="22" t="s">
        <v>181</v>
      </c>
      <c r="AU331" s="22" t="s">
        <v>83</v>
      </c>
      <c r="AY331" s="22" t="s">
        <v>180</v>
      </c>
      <c r="BE331" s="156">
        <f t="shared" si="74"/>
        <v>0</v>
      </c>
      <c r="BF331" s="156">
        <f t="shared" si="75"/>
        <v>0</v>
      </c>
      <c r="BG331" s="156">
        <f t="shared" si="76"/>
        <v>0</v>
      </c>
      <c r="BH331" s="156">
        <f t="shared" si="77"/>
        <v>0</v>
      </c>
      <c r="BI331" s="156">
        <f t="shared" si="78"/>
        <v>0</v>
      </c>
      <c r="BJ331" s="22" t="s">
        <v>80</v>
      </c>
      <c r="BK331" s="156">
        <f t="shared" si="79"/>
        <v>0</v>
      </c>
      <c r="BL331" s="22" t="s">
        <v>89</v>
      </c>
      <c r="BM331" s="22" t="s">
        <v>2283</v>
      </c>
    </row>
    <row r="332" spans="2:65" s="1" customFormat="1" ht="16.5" customHeight="1">
      <c r="B332" s="123"/>
      <c r="C332" s="149" t="s">
        <v>74</v>
      </c>
      <c r="D332" s="149" t="s">
        <v>181</v>
      </c>
      <c r="E332" s="150" t="s">
        <v>2284</v>
      </c>
      <c r="F332" s="239" t="s">
        <v>2285</v>
      </c>
      <c r="G332" s="239"/>
      <c r="H332" s="239"/>
      <c r="I332" s="239"/>
      <c r="J332" s="151" t="s">
        <v>317</v>
      </c>
      <c r="K332" s="152">
        <v>15</v>
      </c>
      <c r="L332" s="266">
        <v>0</v>
      </c>
      <c r="M332" s="266"/>
      <c r="N332" s="266">
        <f t="shared" si="70"/>
        <v>0</v>
      </c>
      <c r="O332" s="266"/>
      <c r="P332" s="266"/>
      <c r="Q332" s="266"/>
      <c r="R332" s="125"/>
      <c r="T332" s="153" t="s">
        <v>5</v>
      </c>
      <c r="U332" s="44" t="s">
        <v>39</v>
      </c>
      <c r="V332" s="154">
        <v>0</v>
      </c>
      <c r="W332" s="154">
        <f t="shared" si="71"/>
        <v>0</v>
      </c>
      <c r="X332" s="154">
        <v>0</v>
      </c>
      <c r="Y332" s="154">
        <f t="shared" si="72"/>
        <v>0</v>
      </c>
      <c r="Z332" s="154">
        <v>0</v>
      </c>
      <c r="AA332" s="155">
        <f t="shared" si="73"/>
        <v>0</v>
      </c>
      <c r="AR332" s="22" t="s">
        <v>89</v>
      </c>
      <c r="AT332" s="22" t="s">
        <v>181</v>
      </c>
      <c r="AU332" s="22" t="s">
        <v>83</v>
      </c>
      <c r="AY332" s="22" t="s">
        <v>180</v>
      </c>
      <c r="BE332" s="156">
        <f t="shared" si="74"/>
        <v>0</v>
      </c>
      <c r="BF332" s="156">
        <f t="shared" si="75"/>
        <v>0</v>
      </c>
      <c r="BG332" s="156">
        <f t="shared" si="76"/>
        <v>0</v>
      </c>
      <c r="BH332" s="156">
        <f t="shared" si="77"/>
        <v>0</v>
      </c>
      <c r="BI332" s="156">
        <f t="shared" si="78"/>
        <v>0</v>
      </c>
      <c r="BJ332" s="22" t="s">
        <v>80</v>
      </c>
      <c r="BK332" s="156">
        <f t="shared" si="79"/>
        <v>0</v>
      </c>
      <c r="BL332" s="22" t="s">
        <v>89</v>
      </c>
      <c r="BM332" s="22" t="s">
        <v>2286</v>
      </c>
    </row>
    <row r="333" spans="2:65" s="1" customFormat="1" ht="16.5" customHeight="1">
      <c r="B333" s="123"/>
      <c r="C333" s="149" t="s">
        <v>74</v>
      </c>
      <c r="D333" s="149" t="s">
        <v>181</v>
      </c>
      <c r="E333" s="150" t="s">
        <v>2287</v>
      </c>
      <c r="F333" s="239" t="s">
        <v>2288</v>
      </c>
      <c r="G333" s="239"/>
      <c r="H333" s="239"/>
      <c r="I333" s="239"/>
      <c r="J333" s="151" t="s">
        <v>317</v>
      </c>
      <c r="K333" s="152">
        <v>73</v>
      </c>
      <c r="L333" s="266">
        <v>0</v>
      </c>
      <c r="M333" s="266"/>
      <c r="N333" s="266">
        <f t="shared" si="70"/>
        <v>0</v>
      </c>
      <c r="O333" s="266"/>
      <c r="P333" s="266"/>
      <c r="Q333" s="266"/>
      <c r="R333" s="125"/>
      <c r="T333" s="153" t="s">
        <v>5</v>
      </c>
      <c r="U333" s="44" t="s">
        <v>39</v>
      </c>
      <c r="V333" s="154">
        <v>0</v>
      </c>
      <c r="W333" s="154">
        <f t="shared" si="71"/>
        <v>0</v>
      </c>
      <c r="X333" s="154">
        <v>0</v>
      </c>
      <c r="Y333" s="154">
        <f t="shared" si="72"/>
        <v>0</v>
      </c>
      <c r="Z333" s="154">
        <v>0</v>
      </c>
      <c r="AA333" s="155">
        <f t="shared" si="73"/>
        <v>0</v>
      </c>
      <c r="AR333" s="22" t="s">
        <v>89</v>
      </c>
      <c r="AT333" s="22" t="s">
        <v>181</v>
      </c>
      <c r="AU333" s="22" t="s">
        <v>83</v>
      </c>
      <c r="AY333" s="22" t="s">
        <v>180</v>
      </c>
      <c r="BE333" s="156">
        <f t="shared" si="74"/>
        <v>0</v>
      </c>
      <c r="BF333" s="156">
        <f t="shared" si="75"/>
        <v>0</v>
      </c>
      <c r="BG333" s="156">
        <f t="shared" si="76"/>
        <v>0</v>
      </c>
      <c r="BH333" s="156">
        <f t="shared" si="77"/>
        <v>0</v>
      </c>
      <c r="BI333" s="156">
        <f t="shared" si="78"/>
        <v>0</v>
      </c>
      <c r="BJ333" s="22" t="s">
        <v>80</v>
      </c>
      <c r="BK333" s="156">
        <f t="shared" si="79"/>
        <v>0</v>
      </c>
      <c r="BL333" s="22" t="s">
        <v>89</v>
      </c>
      <c r="BM333" s="22" t="s">
        <v>2289</v>
      </c>
    </row>
    <row r="334" spans="2:65" s="1" customFormat="1" ht="16.5" customHeight="1">
      <c r="B334" s="123"/>
      <c r="C334" s="149" t="s">
        <v>74</v>
      </c>
      <c r="D334" s="149" t="s">
        <v>181</v>
      </c>
      <c r="E334" s="150" t="s">
        <v>2290</v>
      </c>
      <c r="F334" s="239" t="s">
        <v>2291</v>
      </c>
      <c r="G334" s="239"/>
      <c r="H334" s="239"/>
      <c r="I334" s="239"/>
      <c r="J334" s="151" t="s">
        <v>317</v>
      </c>
      <c r="K334" s="152">
        <v>15</v>
      </c>
      <c r="L334" s="266">
        <v>0</v>
      </c>
      <c r="M334" s="266"/>
      <c r="N334" s="266">
        <f t="shared" si="70"/>
        <v>0</v>
      </c>
      <c r="O334" s="266"/>
      <c r="P334" s="266"/>
      <c r="Q334" s="266"/>
      <c r="R334" s="125"/>
      <c r="T334" s="153" t="s">
        <v>5</v>
      </c>
      <c r="U334" s="44" t="s">
        <v>39</v>
      </c>
      <c r="V334" s="154">
        <v>0</v>
      </c>
      <c r="W334" s="154">
        <f t="shared" si="71"/>
        <v>0</v>
      </c>
      <c r="X334" s="154">
        <v>0</v>
      </c>
      <c r="Y334" s="154">
        <f t="shared" si="72"/>
        <v>0</v>
      </c>
      <c r="Z334" s="154">
        <v>0</v>
      </c>
      <c r="AA334" s="155">
        <f t="shared" si="73"/>
        <v>0</v>
      </c>
      <c r="AR334" s="22" t="s">
        <v>89</v>
      </c>
      <c r="AT334" s="22" t="s">
        <v>181</v>
      </c>
      <c r="AU334" s="22" t="s">
        <v>83</v>
      </c>
      <c r="AY334" s="22" t="s">
        <v>180</v>
      </c>
      <c r="BE334" s="156">
        <f t="shared" si="74"/>
        <v>0</v>
      </c>
      <c r="BF334" s="156">
        <f t="shared" si="75"/>
        <v>0</v>
      </c>
      <c r="BG334" s="156">
        <f t="shared" si="76"/>
        <v>0</v>
      </c>
      <c r="BH334" s="156">
        <f t="shared" si="77"/>
        <v>0</v>
      </c>
      <c r="BI334" s="156">
        <f t="shared" si="78"/>
        <v>0</v>
      </c>
      <c r="BJ334" s="22" t="s">
        <v>80</v>
      </c>
      <c r="BK334" s="156">
        <f t="shared" si="79"/>
        <v>0</v>
      </c>
      <c r="BL334" s="22" t="s">
        <v>89</v>
      </c>
      <c r="BM334" s="22" t="s">
        <v>2292</v>
      </c>
    </row>
    <row r="335" spans="2:65" s="1" customFormat="1" ht="16.5" customHeight="1">
      <c r="B335" s="123"/>
      <c r="C335" s="149" t="s">
        <v>74</v>
      </c>
      <c r="D335" s="149" t="s">
        <v>181</v>
      </c>
      <c r="E335" s="150" t="s">
        <v>2293</v>
      </c>
      <c r="F335" s="239" t="s">
        <v>2294</v>
      </c>
      <c r="G335" s="239"/>
      <c r="H335" s="239"/>
      <c r="I335" s="239"/>
      <c r="J335" s="151" t="s">
        <v>317</v>
      </c>
      <c r="K335" s="152">
        <v>10</v>
      </c>
      <c r="L335" s="266">
        <v>0</v>
      </c>
      <c r="M335" s="266"/>
      <c r="N335" s="266">
        <f t="shared" si="70"/>
        <v>0</v>
      </c>
      <c r="O335" s="266"/>
      <c r="P335" s="266"/>
      <c r="Q335" s="266"/>
      <c r="R335" s="125"/>
      <c r="T335" s="153" t="s">
        <v>5</v>
      </c>
      <c r="U335" s="44" t="s">
        <v>39</v>
      </c>
      <c r="V335" s="154">
        <v>0</v>
      </c>
      <c r="W335" s="154">
        <f t="shared" si="71"/>
        <v>0</v>
      </c>
      <c r="X335" s="154">
        <v>0</v>
      </c>
      <c r="Y335" s="154">
        <f t="shared" si="72"/>
        <v>0</v>
      </c>
      <c r="Z335" s="154">
        <v>0</v>
      </c>
      <c r="AA335" s="155">
        <f t="shared" si="73"/>
        <v>0</v>
      </c>
      <c r="AR335" s="22" t="s">
        <v>89</v>
      </c>
      <c r="AT335" s="22" t="s">
        <v>181</v>
      </c>
      <c r="AU335" s="22" t="s">
        <v>83</v>
      </c>
      <c r="AY335" s="22" t="s">
        <v>180</v>
      </c>
      <c r="BE335" s="156">
        <f t="shared" si="74"/>
        <v>0</v>
      </c>
      <c r="BF335" s="156">
        <f t="shared" si="75"/>
        <v>0</v>
      </c>
      <c r="BG335" s="156">
        <f t="shared" si="76"/>
        <v>0</v>
      </c>
      <c r="BH335" s="156">
        <f t="shared" si="77"/>
        <v>0</v>
      </c>
      <c r="BI335" s="156">
        <f t="shared" si="78"/>
        <v>0</v>
      </c>
      <c r="BJ335" s="22" t="s">
        <v>80</v>
      </c>
      <c r="BK335" s="156">
        <f t="shared" si="79"/>
        <v>0</v>
      </c>
      <c r="BL335" s="22" t="s">
        <v>89</v>
      </c>
      <c r="BM335" s="22" t="s">
        <v>2295</v>
      </c>
    </row>
    <row r="336" spans="2:65" s="1" customFormat="1" ht="16.5" customHeight="1">
      <c r="B336" s="123"/>
      <c r="C336" s="149" t="s">
        <v>74</v>
      </c>
      <c r="D336" s="149" t="s">
        <v>181</v>
      </c>
      <c r="E336" s="150" t="s">
        <v>2296</v>
      </c>
      <c r="F336" s="239" t="s">
        <v>2297</v>
      </c>
      <c r="G336" s="239"/>
      <c r="H336" s="239"/>
      <c r="I336" s="239"/>
      <c r="J336" s="151" t="s">
        <v>317</v>
      </c>
      <c r="K336" s="152">
        <v>10</v>
      </c>
      <c r="L336" s="266">
        <v>0</v>
      </c>
      <c r="M336" s="266"/>
      <c r="N336" s="266">
        <f t="shared" si="70"/>
        <v>0</v>
      </c>
      <c r="O336" s="266"/>
      <c r="P336" s="266"/>
      <c r="Q336" s="266"/>
      <c r="R336" s="125"/>
      <c r="T336" s="153" t="s">
        <v>5</v>
      </c>
      <c r="U336" s="44" t="s">
        <v>39</v>
      </c>
      <c r="V336" s="154">
        <v>0</v>
      </c>
      <c r="W336" s="154">
        <f t="shared" si="71"/>
        <v>0</v>
      </c>
      <c r="X336" s="154">
        <v>0</v>
      </c>
      <c r="Y336" s="154">
        <f t="shared" si="72"/>
        <v>0</v>
      </c>
      <c r="Z336" s="154">
        <v>0</v>
      </c>
      <c r="AA336" s="155">
        <f t="shared" si="73"/>
        <v>0</v>
      </c>
      <c r="AR336" s="22" t="s">
        <v>89</v>
      </c>
      <c r="AT336" s="22" t="s">
        <v>181</v>
      </c>
      <c r="AU336" s="22" t="s">
        <v>83</v>
      </c>
      <c r="AY336" s="22" t="s">
        <v>180</v>
      </c>
      <c r="BE336" s="156">
        <f t="shared" si="74"/>
        <v>0</v>
      </c>
      <c r="BF336" s="156">
        <f t="shared" si="75"/>
        <v>0</v>
      </c>
      <c r="BG336" s="156">
        <f t="shared" si="76"/>
        <v>0</v>
      </c>
      <c r="BH336" s="156">
        <f t="shared" si="77"/>
        <v>0</v>
      </c>
      <c r="BI336" s="156">
        <f t="shared" si="78"/>
        <v>0</v>
      </c>
      <c r="BJ336" s="22" t="s">
        <v>80</v>
      </c>
      <c r="BK336" s="156">
        <f t="shared" si="79"/>
        <v>0</v>
      </c>
      <c r="BL336" s="22" t="s">
        <v>89</v>
      </c>
      <c r="BM336" s="22" t="s">
        <v>2298</v>
      </c>
    </row>
    <row r="337" spans="2:65" s="1" customFormat="1" ht="16.5" customHeight="1">
      <c r="B337" s="123"/>
      <c r="C337" s="149" t="s">
        <v>74</v>
      </c>
      <c r="D337" s="149" t="s">
        <v>181</v>
      </c>
      <c r="E337" s="150" t="s">
        <v>2299</v>
      </c>
      <c r="F337" s="239" t="s">
        <v>2300</v>
      </c>
      <c r="G337" s="239"/>
      <c r="H337" s="239"/>
      <c r="I337" s="239"/>
      <c r="J337" s="151" t="s">
        <v>317</v>
      </c>
      <c r="K337" s="152">
        <v>48</v>
      </c>
      <c r="L337" s="266">
        <v>0</v>
      </c>
      <c r="M337" s="266"/>
      <c r="N337" s="266">
        <f t="shared" si="70"/>
        <v>0</v>
      </c>
      <c r="O337" s="266"/>
      <c r="P337" s="266"/>
      <c r="Q337" s="266"/>
      <c r="R337" s="125"/>
      <c r="T337" s="153" t="s">
        <v>5</v>
      </c>
      <c r="U337" s="44" t="s">
        <v>39</v>
      </c>
      <c r="V337" s="154">
        <v>0</v>
      </c>
      <c r="W337" s="154">
        <f t="shared" si="71"/>
        <v>0</v>
      </c>
      <c r="X337" s="154">
        <v>0</v>
      </c>
      <c r="Y337" s="154">
        <f t="shared" si="72"/>
        <v>0</v>
      </c>
      <c r="Z337" s="154">
        <v>0</v>
      </c>
      <c r="AA337" s="155">
        <f t="shared" si="73"/>
        <v>0</v>
      </c>
      <c r="AR337" s="22" t="s">
        <v>89</v>
      </c>
      <c r="AT337" s="22" t="s">
        <v>181</v>
      </c>
      <c r="AU337" s="22" t="s">
        <v>83</v>
      </c>
      <c r="AY337" s="22" t="s">
        <v>180</v>
      </c>
      <c r="BE337" s="156">
        <f t="shared" si="74"/>
        <v>0</v>
      </c>
      <c r="BF337" s="156">
        <f t="shared" si="75"/>
        <v>0</v>
      </c>
      <c r="BG337" s="156">
        <f t="shared" si="76"/>
        <v>0</v>
      </c>
      <c r="BH337" s="156">
        <f t="shared" si="77"/>
        <v>0</v>
      </c>
      <c r="BI337" s="156">
        <f t="shared" si="78"/>
        <v>0</v>
      </c>
      <c r="BJ337" s="22" t="s">
        <v>80</v>
      </c>
      <c r="BK337" s="156">
        <f t="shared" si="79"/>
        <v>0</v>
      </c>
      <c r="BL337" s="22" t="s">
        <v>89</v>
      </c>
      <c r="BM337" s="22" t="s">
        <v>2301</v>
      </c>
    </row>
    <row r="338" spans="2:65" s="1" customFormat="1" ht="16.5" customHeight="1">
      <c r="B338" s="123"/>
      <c r="C338" s="149" t="s">
        <v>74</v>
      </c>
      <c r="D338" s="149" t="s">
        <v>181</v>
      </c>
      <c r="E338" s="150" t="s">
        <v>2302</v>
      </c>
      <c r="F338" s="239" t="s">
        <v>2303</v>
      </c>
      <c r="G338" s="239"/>
      <c r="H338" s="239"/>
      <c r="I338" s="239"/>
      <c r="J338" s="151" t="s">
        <v>317</v>
      </c>
      <c r="K338" s="152">
        <v>6</v>
      </c>
      <c r="L338" s="266">
        <v>0</v>
      </c>
      <c r="M338" s="266"/>
      <c r="N338" s="266">
        <f t="shared" si="70"/>
        <v>0</v>
      </c>
      <c r="O338" s="266"/>
      <c r="P338" s="266"/>
      <c r="Q338" s="266"/>
      <c r="R338" s="125"/>
      <c r="T338" s="153" t="s">
        <v>5</v>
      </c>
      <c r="U338" s="44" t="s">
        <v>39</v>
      </c>
      <c r="V338" s="154">
        <v>0</v>
      </c>
      <c r="W338" s="154">
        <f t="shared" si="71"/>
        <v>0</v>
      </c>
      <c r="X338" s="154">
        <v>0</v>
      </c>
      <c r="Y338" s="154">
        <f t="shared" si="72"/>
        <v>0</v>
      </c>
      <c r="Z338" s="154">
        <v>0</v>
      </c>
      <c r="AA338" s="155">
        <f t="shared" si="73"/>
        <v>0</v>
      </c>
      <c r="AR338" s="22" t="s">
        <v>89</v>
      </c>
      <c r="AT338" s="22" t="s">
        <v>181</v>
      </c>
      <c r="AU338" s="22" t="s">
        <v>83</v>
      </c>
      <c r="AY338" s="22" t="s">
        <v>180</v>
      </c>
      <c r="BE338" s="156">
        <f t="shared" si="74"/>
        <v>0</v>
      </c>
      <c r="BF338" s="156">
        <f t="shared" si="75"/>
        <v>0</v>
      </c>
      <c r="BG338" s="156">
        <f t="shared" si="76"/>
        <v>0</v>
      </c>
      <c r="BH338" s="156">
        <f t="shared" si="77"/>
        <v>0</v>
      </c>
      <c r="BI338" s="156">
        <f t="shared" si="78"/>
        <v>0</v>
      </c>
      <c r="BJ338" s="22" t="s">
        <v>80</v>
      </c>
      <c r="BK338" s="156">
        <f t="shared" si="79"/>
        <v>0</v>
      </c>
      <c r="BL338" s="22" t="s">
        <v>89</v>
      </c>
      <c r="BM338" s="22" t="s">
        <v>2304</v>
      </c>
    </row>
    <row r="339" spans="2:65" s="1" customFormat="1" ht="16.5" customHeight="1">
      <c r="B339" s="123"/>
      <c r="C339" s="149" t="s">
        <v>74</v>
      </c>
      <c r="D339" s="149" t="s">
        <v>181</v>
      </c>
      <c r="E339" s="150" t="s">
        <v>2305</v>
      </c>
      <c r="F339" s="239" t="s">
        <v>2306</v>
      </c>
      <c r="G339" s="239"/>
      <c r="H339" s="239"/>
      <c r="I339" s="239"/>
      <c r="J339" s="151" t="s">
        <v>317</v>
      </c>
      <c r="K339" s="152">
        <v>40</v>
      </c>
      <c r="L339" s="266">
        <v>0</v>
      </c>
      <c r="M339" s="266"/>
      <c r="N339" s="266">
        <f t="shared" si="70"/>
        <v>0</v>
      </c>
      <c r="O339" s="266"/>
      <c r="P339" s="266"/>
      <c r="Q339" s="266"/>
      <c r="R339" s="125"/>
      <c r="T339" s="153" t="s">
        <v>5</v>
      </c>
      <c r="U339" s="44" t="s">
        <v>39</v>
      </c>
      <c r="V339" s="154">
        <v>0</v>
      </c>
      <c r="W339" s="154">
        <f t="shared" si="71"/>
        <v>0</v>
      </c>
      <c r="X339" s="154">
        <v>0</v>
      </c>
      <c r="Y339" s="154">
        <f t="shared" si="72"/>
        <v>0</v>
      </c>
      <c r="Z339" s="154">
        <v>0</v>
      </c>
      <c r="AA339" s="155">
        <f t="shared" si="73"/>
        <v>0</v>
      </c>
      <c r="AR339" s="22" t="s">
        <v>89</v>
      </c>
      <c r="AT339" s="22" t="s">
        <v>181</v>
      </c>
      <c r="AU339" s="22" t="s">
        <v>83</v>
      </c>
      <c r="AY339" s="22" t="s">
        <v>180</v>
      </c>
      <c r="BE339" s="156">
        <f t="shared" si="74"/>
        <v>0</v>
      </c>
      <c r="BF339" s="156">
        <f t="shared" si="75"/>
        <v>0</v>
      </c>
      <c r="BG339" s="156">
        <f t="shared" si="76"/>
        <v>0</v>
      </c>
      <c r="BH339" s="156">
        <f t="shared" si="77"/>
        <v>0</v>
      </c>
      <c r="BI339" s="156">
        <f t="shared" si="78"/>
        <v>0</v>
      </c>
      <c r="BJ339" s="22" t="s">
        <v>80</v>
      </c>
      <c r="BK339" s="156">
        <f t="shared" si="79"/>
        <v>0</v>
      </c>
      <c r="BL339" s="22" t="s">
        <v>89</v>
      </c>
      <c r="BM339" s="22" t="s">
        <v>2307</v>
      </c>
    </row>
    <row r="340" spans="2:65" s="1" customFormat="1" ht="16.5" customHeight="1">
      <c r="B340" s="123"/>
      <c r="C340" s="149" t="s">
        <v>74</v>
      </c>
      <c r="D340" s="149" t="s">
        <v>181</v>
      </c>
      <c r="E340" s="150" t="s">
        <v>2308</v>
      </c>
      <c r="F340" s="239" t="s">
        <v>2309</v>
      </c>
      <c r="G340" s="239"/>
      <c r="H340" s="239"/>
      <c r="I340" s="239"/>
      <c r="J340" s="151" t="s">
        <v>317</v>
      </c>
      <c r="K340" s="152">
        <v>50</v>
      </c>
      <c r="L340" s="266">
        <v>0</v>
      </c>
      <c r="M340" s="266"/>
      <c r="N340" s="266">
        <f t="shared" si="70"/>
        <v>0</v>
      </c>
      <c r="O340" s="266"/>
      <c r="P340" s="266"/>
      <c r="Q340" s="266"/>
      <c r="R340" s="125"/>
      <c r="T340" s="153" t="s">
        <v>5</v>
      </c>
      <c r="U340" s="44" t="s">
        <v>39</v>
      </c>
      <c r="V340" s="154">
        <v>0</v>
      </c>
      <c r="W340" s="154">
        <f t="shared" si="71"/>
        <v>0</v>
      </c>
      <c r="X340" s="154">
        <v>0</v>
      </c>
      <c r="Y340" s="154">
        <f t="shared" si="72"/>
        <v>0</v>
      </c>
      <c r="Z340" s="154">
        <v>0</v>
      </c>
      <c r="AA340" s="155">
        <f t="shared" si="73"/>
        <v>0</v>
      </c>
      <c r="AR340" s="22" t="s">
        <v>89</v>
      </c>
      <c r="AT340" s="22" t="s">
        <v>181</v>
      </c>
      <c r="AU340" s="22" t="s">
        <v>83</v>
      </c>
      <c r="AY340" s="22" t="s">
        <v>180</v>
      </c>
      <c r="BE340" s="156">
        <f t="shared" si="74"/>
        <v>0</v>
      </c>
      <c r="BF340" s="156">
        <f t="shared" si="75"/>
        <v>0</v>
      </c>
      <c r="BG340" s="156">
        <f t="shared" si="76"/>
        <v>0</v>
      </c>
      <c r="BH340" s="156">
        <f t="shared" si="77"/>
        <v>0</v>
      </c>
      <c r="BI340" s="156">
        <f t="shared" si="78"/>
        <v>0</v>
      </c>
      <c r="BJ340" s="22" t="s">
        <v>80</v>
      </c>
      <c r="BK340" s="156">
        <f t="shared" si="79"/>
        <v>0</v>
      </c>
      <c r="BL340" s="22" t="s">
        <v>89</v>
      </c>
      <c r="BM340" s="22" t="s">
        <v>2310</v>
      </c>
    </row>
    <row r="341" spans="2:65" s="1" customFormat="1" ht="25.5" customHeight="1">
      <c r="B341" s="123"/>
      <c r="C341" s="149" t="s">
        <v>74</v>
      </c>
      <c r="D341" s="149" t="s">
        <v>181</v>
      </c>
      <c r="E341" s="150" t="s">
        <v>2311</v>
      </c>
      <c r="F341" s="239" t="s">
        <v>2312</v>
      </c>
      <c r="G341" s="239"/>
      <c r="H341" s="239"/>
      <c r="I341" s="239"/>
      <c r="J341" s="151" t="s">
        <v>317</v>
      </c>
      <c r="K341" s="152">
        <v>30</v>
      </c>
      <c r="L341" s="266">
        <v>0</v>
      </c>
      <c r="M341" s="266"/>
      <c r="N341" s="266">
        <f t="shared" si="70"/>
        <v>0</v>
      </c>
      <c r="O341" s="266"/>
      <c r="P341" s="266"/>
      <c r="Q341" s="266"/>
      <c r="R341" s="125"/>
      <c r="T341" s="153" t="s">
        <v>5</v>
      </c>
      <c r="U341" s="44" t="s">
        <v>39</v>
      </c>
      <c r="V341" s="154">
        <v>0</v>
      </c>
      <c r="W341" s="154">
        <f t="shared" si="71"/>
        <v>0</v>
      </c>
      <c r="X341" s="154">
        <v>0</v>
      </c>
      <c r="Y341" s="154">
        <f t="shared" si="72"/>
        <v>0</v>
      </c>
      <c r="Z341" s="154">
        <v>0</v>
      </c>
      <c r="AA341" s="155">
        <f t="shared" si="73"/>
        <v>0</v>
      </c>
      <c r="AR341" s="22" t="s">
        <v>89</v>
      </c>
      <c r="AT341" s="22" t="s">
        <v>181</v>
      </c>
      <c r="AU341" s="22" t="s">
        <v>83</v>
      </c>
      <c r="AY341" s="22" t="s">
        <v>180</v>
      </c>
      <c r="BE341" s="156">
        <f t="shared" si="74"/>
        <v>0</v>
      </c>
      <c r="BF341" s="156">
        <f t="shared" si="75"/>
        <v>0</v>
      </c>
      <c r="BG341" s="156">
        <f t="shared" si="76"/>
        <v>0</v>
      </c>
      <c r="BH341" s="156">
        <f t="shared" si="77"/>
        <v>0</v>
      </c>
      <c r="BI341" s="156">
        <f t="shared" si="78"/>
        <v>0</v>
      </c>
      <c r="BJ341" s="22" t="s">
        <v>80</v>
      </c>
      <c r="BK341" s="156">
        <f t="shared" si="79"/>
        <v>0</v>
      </c>
      <c r="BL341" s="22" t="s">
        <v>89</v>
      </c>
      <c r="BM341" s="22" t="s">
        <v>2313</v>
      </c>
    </row>
    <row r="342" spans="2:65" s="9" customFormat="1" ht="29.85" customHeight="1">
      <c r="B342" s="138"/>
      <c r="C342" s="139"/>
      <c r="D342" s="148" t="s">
        <v>2032</v>
      </c>
      <c r="E342" s="148"/>
      <c r="F342" s="148"/>
      <c r="G342" s="148"/>
      <c r="H342" s="148"/>
      <c r="I342" s="148"/>
      <c r="J342" s="148"/>
      <c r="K342" s="148"/>
      <c r="L342" s="148"/>
      <c r="M342" s="148"/>
      <c r="N342" s="269">
        <f>BK342</f>
        <v>0</v>
      </c>
      <c r="O342" s="270"/>
      <c r="P342" s="270"/>
      <c r="Q342" s="270"/>
      <c r="R342" s="141"/>
      <c r="T342" s="142"/>
      <c r="U342" s="139"/>
      <c r="V342" s="139"/>
      <c r="W342" s="143">
        <f>SUM(W343:W350)</f>
        <v>0</v>
      </c>
      <c r="X342" s="139"/>
      <c r="Y342" s="143">
        <f>SUM(Y343:Y350)</f>
        <v>0</v>
      </c>
      <c r="Z342" s="139"/>
      <c r="AA342" s="144">
        <f>SUM(AA343:AA350)</f>
        <v>0</v>
      </c>
      <c r="AR342" s="145" t="s">
        <v>80</v>
      </c>
      <c r="AT342" s="146" t="s">
        <v>73</v>
      </c>
      <c r="AU342" s="146" t="s">
        <v>80</v>
      </c>
      <c r="AY342" s="145" t="s">
        <v>180</v>
      </c>
      <c r="BK342" s="147">
        <f>SUM(BK343:BK350)</f>
        <v>0</v>
      </c>
    </row>
    <row r="343" spans="2:65" s="1" customFormat="1" ht="25.5" customHeight="1">
      <c r="B343" s="123"/>
      <c r="C343" s="149" t="s">
        <v>74</v>
      </c>
      <c r="D343" s="149" t="s">
        <v>181</v>
      </c>
      <c r="E343" s="150" t="s">
        <v>2314</v>
      </c>
      <c r="F343" s="239" t="s">
        <v>2315</v>
      </c>
      <c r="G343" s="239"/>
      <c r="H343" s="239"/>
      <c r="I343" s="239"/>
      <c r="J343" s="151" t="s">
        <v>433</v>
      </c>
      <c r="K343" s="152">
        <v>9</v>
      </c>
      <c r="L343" s="266">
        <v>0</v>
      </c>
      <c r="M343" s="266"/>
      <c r="N343" s="266">
        <f t="shared" ref="N343:N350" si="80">ROUND(L343*K343,2)</f>
        <v>0</v>
      </c>
      <c r="O343" s="266"/>
      <c r="P343" s="266"/>
      <c r="Q343" s="266"/>
      <c r="R343" s="125"/>
      <c r="T343" s="153" t="s">
        <v>5</v>
      </c>
      <c r="U343" s="44" t="s">
        <v>39</v>
      </c>
      <c r="V343" s="154">
        <v>0</v>
      </c>
      <c r="W343" s="154">
        <f t="shared" ref="W343:W350" si="81">V343*K343</f>
        <v>0</v>
      </c>
      <c r="X343" s="154">
        <v>0</v>
      </c>
      <c r="Y343" s="154">
        <f t="shared" ref="Y343:Y350" si="82">X343*K343</f>
        <v>0</v>
      </c>
      <c r="Z343" s="154">
        <v>0</v>
      </c>
      <c r="AA343" s="155">
        <f t="shared" ref="AA343:AA350" si="83">Z343*K343</f>
        <v>0</v>
      </c>
      <c r="AR343" s="22" t="s">
        <v>89</v>
      </c>
      <c r="AT343" s="22" t="s">
        <v>181</v>
      </c>
      <c r="AU343" s="22" t="s">
        <v>83</v>
      </c>
      <c r="AY343" s="22" t="s">
        <v>180</v>
      </c>
      <c r="BE343" s="156">
        <f t="shared" ref="BE343:BE350" si="84">IF(U343="základní",N343,0)</f>
        <v>0</v>
      </c>
      <c r="BF343" s="156">
        <f t="shared" ref="BF343:BF350" si="85">IF(U343="snížená",N343,0)</f>
        <v>0</v>
      </c>
      <c r="BG343" s="156">
        <f t="shared" ref="BG343:BG350" si="86">IF(U343="zákl. přenesená",N343,0)</f>
        <v>0</v>
      </c>
      <c r="BH343" s="156">
        <f t="shared" ref="BH343:BH350" si="87">IF(U343="sníž. přenesená",N343,0)</f>
        <v>0</v>
      </c>
      <c r="BI343" s="156">
        <f t="shared" ref="BI343:BI350" si="88">IF(U343="nulová",N343,0)</f>
        <v>0</v>
      </c>
      <c r="BJ343" s="22" t="s">
        <v>80</v>
      </c>
      <c r="BK343" s="156">
        <f t="shared" ref="BK343:BK350" si="89">ROUND(L343*K343,2)</f>
        <v>0</v>
      </c>
      <c r="BL343" s="22" t="s">
        <v>89</v>
      </c>
      <c r="BM343" s="22" t="s">
        <v>2316</v>
      </c>
    </row>
    <row r="344" spans="2:65" s="1" customFormat="1" ht="25.5" customHeight="1">
      <c r="B344" s="123"/>
      <c r="C344" s="149" t="s">
        <v>74</v>
      </c>
      <c r="D344" s="149" t="s">
        <v>181</v>
      </c>
      <c r="E344" s="150" t="s">
        <v>2317</v>
      </c>
      <c r="F344" s="239" t="s">
        <v>2318</v>
      </c>
      <c r="G344" s="239"/>
      <c r="H344" s="239"/>
      <c r="I344" s="239"/>
      <c r="J344" s="151" t="s">
        <v>433</v>
      </c>
      <c r="K344" s="152">
        <v>9</v>
      </c>
      <c r="L344" s="266">
        <v>0</v>
      </c>
      <c r="M344" s="266"/>
      <c r="N344" s="266">
        <f t="shared" si="80"/>
        <v>0</v>
      </c>
      <c r="O344" s="266"/>
      <c r="P344" s="266"/>
      <c r="Q344" s="266"/>
      <c r="R344" s="125"/>
      <c r="T344" s="153" t="s">
        <v>5</v>
      </c>
      <c r="U344" s="44" t="s">
        <v>39</v>
      </c>
      <c r="V344" s="154">
        <v>0</v>
      </c>
      <c r="W344" s="154">
        <f t="shared" si="81"/>
        <v>0</v>
      </c>
      <c r="X344" s="154">
        <v>0</v>
      </c>
      <c r="Y344" s="154">
        <f t="shared" si="82"/>
        <v>0</v>
      </c>
      <c r="Z344" s="154">
        <v>0</v>
      </c>
      <c r="AA344" s="155">
        <f t="shared" si="83"/>
        <v>0</v>
      </c>
      <c r="AR344" s="22" t="s">
        <v>89</v>
      </c>
      <c r="AT344" s="22" t="s">
        <v>181</v>
      </c>
      <c r="AU344" s="22" t="s">
        <v>83</v>
      </c>
      <c r="AY344" s="22" t="s">
        <v>180</v>
      </c>
      <c r="BE344" s="156">
        <f t="shared" si="84"/>
        <v>0</v>
      </c>
      <c r="BF344" s="156">
        <f t="shared" si="85"/>
        <v>0</v>
      </c>
      <c r="BG344" s="156">
        <f t="shared" si="86"/>
        <v>0</v>
      </c>
      <c r="BH344" s="156">
        <f t="shared" si="87"/>
        <v>0</v>
      </c>
      <c r="BI344" s="156">
        <f t="shared" si="88"/>
        <v>0</v>
      </c>
      <c r="BJ344" s="22" t="s">
        <v>80</v>
      </c>
      <c r="BK344" s="156">
        <f t="shared" si="89"/>
        <v>0</v>
      </c>
      <c r="BL344" s="22" t="s">
        <v>89</v>
      </c>
      <c r="BM344" s="22" t="s">
        <v>2319</v>
      </c>
    </row>
    <row r="345" spans="2:65" s="1" customFormat="1" ht="25.5" customHeight="1">
      <c r="B345" s="123"/>
      <c r="C345" s="149" t="s">
        <v>74</v>
      </c>
      <c r="D345" s="149" t="s">
        <v>181</v>
      </c>
      <c r="E345" s="150" t="s">
        <v>2320</v>
      </c>
      <c r="F345" s="239" t="s">
        <v>2321</v>
      </c>
      <c r="G345" s="239"/>
      <c r="H345" s="239"/>
      <c r="I345" s="239"/>
      <c r="J345" s="151" t="s">
        <v>433</v>
      </c>
      <c r="K345" s="152">
        <v>9</v>
      </c>
      <c r="L345" s="266">
        <v>0</v>
      </c>
      <c r="M345" s="266"/>
      <c r="N345" s="266">
        <f t="shared" si="80"/>
        <v>0</v>
      </c>
      <c r="O345" s="266"/>
      <c r="P345" s="266"/>
      <c r="Q345" s="266"/>
      <c r="R345" s="125"/>
      <c r="T345" s="153" t="s">
        <v>5</v>
      </c>
      <c r="U345" s="44" t="s">
        <v>39</v>
      </c>
      <c r="V345" s="154">
        <v>0</v>
      </c>
      <c r="W345" s="154">
        <f t="shared" si="81"/>
        <v>0</v>
      </c>
      <c r="X345" s="154">
        <v>0</v>
      </c>
      <c r="Y345" s="154">
        <f t="shared" si="82"/>
        <v>0</v>
      </c>
      <c r="Z345" s="154">
        <v>0</v>
      </c>
      <c r="AA345" s="155">
        <f t="shared" si="83"/>
        <v>0</v>
      </c>
      <c r="AR345" s="22" t="s">
        <v>89</v>
      </c>
      <c r="AT345" s="22" t="s">
        <v>181</v>
      </c>
      <c r="AU345" s="22" t="s">
        <v>83</v>
      </c>
      <c r="AY345" s="22" t="s">
        <v>180</v>
      </c>
      <c r="BE345" s="156">
        <f t="shared" si="84"/>
        <v>0</v>
      </c>
      <c r="BF345" s="156">
        <f t="shared" si="85"/>
        <v>0</v>
      </c>
      <c r="BG345" s="156">
        <f t="shared" si="86"/>
        <v>0</v>
      </c>
      <c r="BH345" s="156">
        <f t="shared" si="87"/>
        <v>0</v>
      </c>
      <c r="BI345" s="156">
        <f t="shared" si="88"/>
        <v>0</v>
      </c>
      <c r="BJ345" s="22" t="s">
        <v>80</v>
      </c>
      <c r="BK345" s="156">
        <f t="shared" si="89"/>
        <v>0</v>
      </c>
      <c r="BL345" s="22" t="s">
        <v>89</v>
      </c>
      <c r="BM345" s="22" t="s">
        <v>2322</v>
      </c>
    </row>
    <row r="346" spans="2:65" s="1" customFormat="1" ht="25.5" customHeight="1">
      <c r="B346" s="123"/>
      <c r="C346" s="149" t="s">
        <v>74</v>
      </c>
      <c r="D346" s="149" t="s">
        <v>181</v>
      </c>
      <c r="E346" s="150" t="s">
        <v>2323</v>
      </c>
      <c r="F346" s="239" t="s">
        <v>2324</v>
      </c>
      <c r="G346" s="239"/>
      <c r="H346" s="239"/>
      <c r="I346" s="239"/>
      <c r="J346" s="151" t="s">
        <v>433</v>
      </c>
      <c r="K346" s="152">
        <v>9</v>
      </c>
      <c r="L346" s="266">
        <v>0</v>
      </c>
      <c r="M346" s="266"/>
      <c r="N346" s="266">
        <f t="shared" si="80"/>
        <v>0</v>
      </c>
      <c r="O346" s="266"/>
      <c r="P346" s="266"/>
      <c r="Q346" s="266"/>
      <c r="R346" s="125"/>
      <c r="T346" s="153" t="s">
        <v>5</v>
      </c>
      <c r="U346" s="44" t="s">
        <v>39</v>
      </c>
      <c r="V346" s="154">
        <v>0</v>
      </c>
      <c r="W346" s="154">
        <f t="shared" si="81"/>
        <v>0</v>
      </c>
      <c r="X346" s="154">
        <v>0</v>
      </c>
      <c r="Y346" s="154">
        <f t="shared" si="82"/>
        <v>0</v>
      </c>
      <c r="Z346" s="154">
        <v>0</v>
      </c>
      <c r="AA346" s="155">
        <f t="shared" si="83"/>
        <v>0</v>
      </c>
      <c r="AR346" s="22" t="s">
        <v>89</v>
      </c>
      <c r="AT346" s="22" t="s">
        <v>181</v>
      </c>
      <c r="AU346" s="22" t="s">
        <v>83</v>
      </c>
      <c r="AY346" s="22" t="s">
        <v>180</v>
      </c>
      <c r="BE346" s="156">
        <f t="shared" si="84"/>
        <v>0</v>
      </c>
      <c r="BF346" s="156">
        <f t="shared" si="85"/>
        <v>0</v>
      </c>
      <c r="BG346" s="156">
        <f t="shared" si="86"/>
        <v>0</v>
      </c>
      <c r="BH346" s="156">
        <f t="shared" si="87"/>
        <v>0</v>
      </c>
      <c r="BI346" s="156">
        <f t="shared" si="88"/>
        <v>0</v>
      </c>
      <c r="BJ346" s="22" t="s">
        <v>80</v>
      </c>
      <c r="BK346" s="156">
        <f t="shared" si="89"/>
        <v>0</v>
      </c>
      <c r="BL346" s="22" t="s">
        <v>89</v>
      </c>
      <c r="BM346" s="22" t="s">
        <v>2325</v>
      </c>
    </row>
    <row r="347" spans="2:65" s="1" customFormat="1" ht="16.5" customHeight="1">
      <c r="B347" s="123"/>
      <c r="C347" s="149" t="s">
        <v>74</v>
      </c>
      <c r="D347" s="149" t="s">
        <v>181</v>
      </c>
      <c r="E347" s="150" t="s">
        <v>2023</v>
      </c>
      <c r="F347" s="239" t="s">
        <v>2024</v>
      </c>
      <c r="G347" s="239"/>
      <c r="H347" s="239"/>
      <c r="I347" s="239"/>
      <c r="J347" s="151" t="s">
        <v>2025</v>
      </c>
      <c r="K347" s="152">
        <v>220</v>
      </c>
      <c r="L347" s="266">
        <v>0</v>
      </c>
      <c r="M347" s="266"/>
      <c r="N347" s="266">
        <f t="shared" si="80"/>
        <v>0</v>
      </c>
      <c r="O347" s="266"/>
      <c r="P347" s="266"/>
      <c r="Q347" s="266"/>
      <c r="R347" s="125"/>
      <c r="T347" s="153" t="s">
        <v>5</v>
      </c>
      <c r="U347" s="44" t="s">
        <v>39</v>
      </c>
      <c r="V347" s="154">
        <v>0</v>
      </c>
      <c r="W347" s="154">
        <f t="shared" si="81"/>
        <v>0</v>
      </c>
      <c r="X347" s="154">
        <v>0</v>
      </c>
      <c r="Y347" s="154">
        <f t="shared" si="82"/>
        <v>0</v>
      </c>
      <c r="Z347" s="154">
        <v>0</v>
      </c>
      <c r="AA347" s="155">
        <f t="shared" si="83"/>
        <v>0</v>
      </c>
      <c r="AR347" s="22" t="s">
        <v>89</v>
      </c>
      <c r="AT347" s="22" t="s">
        <v>181</v>
      </c>
      <c r="AU347" s="22" t="s">
        <v>83</v>
      </c>
      <c r="AY347" s="22" t="s">
        <v>180</v>
      </c>
      <c r="BE347" s="156">
        <f t="shared" si="84"/>
        <v>0</v>
      </c>
      <c r="BF347" s="156">
        <f t="shared" si="85"/>
        <v>0</v>
      </c>
      <c r="BG347" s="156">
        <f t="shared" si="86"/>
        <v>0</v>
      </c>
      <c r="BH347" s="156">
        <f t="shared" si="87"/>
        <v>0</v>
      </c>
      <c r="BI347" s="156">
        <f t="shared" si="88"/>
        <v>0</v>
      </c>
      <c r="BJ347" s="22" t="s">
        <v>80</v>
      </c>
      <c r="BK347" s="156">
        <f t="shared" si="89"/>
        <v>0</v>
      </c>
      <c r="BL347" s="22" t="s">
        <v>89</v>
      </c>
      <c r="BM347" s="22" t="s">
        <v>2326</v>
      </c>
    </row>
    <row r="348" spans="2:65" s="1" customFormat="1" ht="16.5" customHeight="1">
      <c r="B348" s="123"/>
      <c r="C348" s="149" t="s">
        <v>74</v>
      </c>
      <c r="D348" s="149" t="s">
        <v>181</v>
      </c>
      <c r="E348" s="150" t="s">
        <v>2327</v>
      </c>
      <c r="F348" s="239" t="s">
        <v>2328</v>
      </c>
      <c r="G348" s="239"/>
      <c r="H348" s="239"/>
      <c r="I348" s="239"/>
      <c r="J348" s="151" t="s">
        <v>2025</v>
      </c>
      <c r="K348" s="152">
        <v>12</v>
      </c>
      <c r="L348" s="266">
        <v>0</v>
      </c>
      <c r="M348" s="266"/>
      <c r="N348" s="266">
        <f t="shared" si="80"/>
        <v>0</v>
      </c>
      <c r="O348" s="266"/>
      <c r="P348" s="266"/>
      <c r="Q348" s="266"/>
      <c r="R348" s="125"/>
      <c r="T348" s="153" t="s">
        <v>5</v>
      </c>
      <c r="U348" s="44" t="s">
        <v>39</v>
      </c>
      <c r="V348" s="154">
        <v>0</v>
      </c>
      <c r="W348" s="154">
        <f t="shared" si="81"/>
        <v>0</v>
      </c>
      <c r="X348" s="154">
        <v>0</v>
      </c>
      <c r="Y348" s="154">
        <f t="shared" si="82"/>
        <v>0</v>
      </c>
      <c r="Z348" s="154">
        <v>0</v>
      </c>
      <c r="AA348" s="155">
        <f t="shared" si="83"/>
        <v>0</v>
      </c>
      <c r="AR348" s="22" t="s">
        <v>89</v>
      </c>
      <c r="AT348" s="22" t="s">
        <v>181</v>
      </c>
      <c r="AU348" s="22" t="s">
        <v>83</v>
      </c>
      <c r="AY348" s="22" t="s">
        <v>180</v>
      </c>
      <c r="BE348" s="156">
        <f t="shared" si="84"/>
        <v>0</v>
      </c>
      <c r="BF348" s="156">
        <f t="shared" si="85"/>
        <v>0</v>
      </c>
      <c r="BG348" s="156">
        <f t="shared" si="86"/>
        <v>0</v>
      </c>
      <c r="BH348" s="156">
        <f t="shared" si="87"/>
        <v>0</v>
      </c>
      <c r="BI348" s="156">
        <f t="shared" si="88"/>
        <v>0</v>
      </c>
      <c r="BJ348" s="22" t="s">
        <v>80</v>
      </c>
      <c r="BK348" s="156">
        <f t="shared" si="89"/>
        <v>0</v>
      </c>
      <c r="BL348" s="22" t="s">
        <v>89</v>
      </c>
      <c r="BM348" s="22" t="s">
        <v>2329</v>
      </c>
    </row>
    <row r="349" spans="2:65" s="1" customFormat="1" ht="16.5" customHeight="1">
      <c r="B349" s="123"/>
      <c r="C349" s="149" t="s">
        <v>74</v>
      </c>
      <c r="D349" s="149" t="s">
        <v>181</v>
      </c>
      <c r="E349" s="150" t="s">
        <v>2330</v>
      </c>
      <c r="F349" s="239" t="s">
        <v>2331</v>
      </c>
      <c r="G349" s="239"/>
      <c r="H349" s="239"/>
      <c r="I349" s="239"/>
      <c r="J349" s="151" t="s">
        <v>2025</v>
      </c>
      <c r="K349" s="152">
        <v>40</v>
      </c>
      <c r="L349" s="266">
        <v>0</v>
      </c>
      <c r="M349" s="266"/>
      <c r="N349" s="266">
        <f t="shared" si="80"/>
        <v>0</v>
      </c>
      <c r="O349" s="266"/>
      <c r="P349" s="266"/>
      <c r="Q349" s="266"/>
      <c r="R349" s="125"/>
      <c r="T349" s="153" t="s">
        <v>5</v>
      </c>
      <c r="U349" s="44" t="s">
        <v>39</v>
      </c>
      <c r="V349" s="154">
        <v>0</v>
      </c>
      <c r="W349" s="154">
        <f t="shared" si="81"/>
        <v>0</v>
      </c>
      <c r="X349" s="154">
        <v>0</v>
      </c>
      <c r="Y349" s="154">
        <f t="shared" si="82"/>
        <v>0</v>
      </c>
      <c r="Z349" s="154">
        <v>0</v>
      </c>
      <c r="AA349" s="155">
        <f t="shared" si="83"/>
        <v>0</v>
      </c>
      <c r="AR349" s="22" t="s">
        <v>89</v>
      </c>
      <c r="AT349" s="22" t="s">
        <v>181</v>
      </c>
      <c r="AU349" s="22" t="s">
        <v>83</v>
      </c>
      <c r="AY349" s="22" t="s">
        <v>180</v>
      </c>
      <c r="BE349" s="156">
        <f t="shared" si="84"/>
        <v>0</v>
      </c>
      <c r="BF349" s="156">
        <f t="shared" si="85"/>
        <v>0</v>
      </c>
      <c r="BG349" s="156">
        <f t="shared" si="86"/>
        <v>0</v>
      </c>
      <c r="BH349" s="156">
        <f t="shared" si="87"/>
        <v>0</v>
      </c>
      <c r="BI349" s="156">
        <f t="shared" si="88"/>
        <v>0</v>
      </c>
      <c r="BJ349" s="22" t="s">
        <v>80</v>
      </c>
      <c r="BK349" s="156">
        <f t="shared" si="89"/>
        <v>0</v>
      </c>
      <c r="BL349" s="22" t="s">
        <v>89</v>
      </c>
      <c r="BM349" s="22" t="s">
        <v>2332</v>
      </c>
    </row>
    <row r="350" spans="2:65" s="1" customFormat="1" ht="16.5" customHeight="1">
      <c r="B350" s="123"/>
      <c r="C350" s="149" t="s">
        <v>74</v>
      </c>
      <c r="D350" s="149" t="s">
        <v>181</v>
      </c>
      <c r="E350" s="150" t="s">
        <v>2333</v>
      </c>
      <c r="F350" s="239" t="s">
        <v>2334</v>
      </c>
      <c r="G350" s="239"/>
      <c r="H350" s="239"/>
      <c r="I350" s="239"/>
      <c r="J350" s="151" t="s">
        <v>2025</v>
      </c>
      <c r="K350" s="152">
        <v>120</v>
      </c>
      <c r="L350" s="266">
        <v>0</v>
      </c>
      <c r="M350" s="266"/>
      <c r="N350" s="266">
        <f t="shared" si="80"/>
        <v>0</v>
      </c>
      <c r="O350" s="266"/>
      <c r="P350" s="266"/>
      <c r="Q350" s="266"/>
      <c r="R350" s="125"/>
      <c r="T350" s="153" t="s">
        <v>5</v>
      </c>
      <c r="U350" s="194" t="s">
        <v>39</v>
      </c>
      <c r="V350" s="195">
        <v>0</v>
      </c>
      <c r="W350" s="195">
        <f t="shared" si="81"/>
        <v>0</v>
      </c>
      <c r="X350" s="195">
        <v>0</v>
      </c>
      <c r="Y350" s="195">
        <f t="shared" si="82"/>
        <v>0</v>
      </c>
      <c r="Z350" s="195">
        <v>0</v>
      </c>
      <c r="AA350" s="196">
        <f t="shared" si="83"/>
        <v>0</v>
      </c>
      <c r="AR350" s="22" t="s">
        <v>89</v>
      </c>
      <c r="AT350" s="22" t="s">
        <v>181</v>
      </c>
      <c r="AU350" s="22" t="s">
        <v>83</v>
      </c>
      <c r="AY350" s="22" t="s">
        <v>180</v>
      </c>
      <c r="BE350" s="156">
        <f t="shared" si="84"/>
        <v>0</v>
      </c>
      <c r="BF350" s="156">
        <f t="shared" si="85"/>
        <v>0</v>
      </c>
      <c r="BG350" s="156">
        <f t="shared" si="86"/>
        <v>0</v>
      </c>
      <c r="BH350" s="156">
        <f t="shared" si="87"/>
        <v>0</v>
      </c>
      <c r="BI350" s="156">
        <f t="shared" si="88"/>
        <v>0</v>
      </c>
      <c r="BJ350" s="22" t="s">
        <v>80</v>
      </c>
      <c r="BK350" s="156">
        <f t="shared" si="89"/>
        <v>0</v>
      </c>
      <c r="BL350" s="22" t="s">
        <v>89</v>
      </c>
      <c r="BM350" s="22" t="s">
        <v>2335</v>
      </c>
    </row>
    <row r="351" spans="2:65" s="1" customFormat="1" ht="6.95" customHeight="1">
      <c r="B351" s="59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1"/>
    </row>
  </sheetData>
  <mergeCells count="714">
    <mergeCell ref="N305:Q305"/>
    <mergeCell ref="N306:Q306"/>
    <mergeCell ref="N307:Q307"/>
    <mergeCell ref="N308:Q308"/>
    <mergeCell ref="N309:Q309"/>
    <mergeCell ref="N310:Q310"/>
    <mergeCell ref="N311:Q311"/>
    <mergeCell ref="L303:M303"/>
    <mergeCell ref="L304:M304"/>
    <mergeCell ref="N297:Q297"/>
    <mergeCell ref="N298:Q298"/>
    <mergeCell ref="N299:Q299"/>
    <mergeCell ref="N300:Q300"/>
    <mergeCell ref="N301:Q301"/>
    <mergeCell ref="N302:Q302"/>
    <mergeCell ref="N303:Q303"/>
    <mergeCell ref="N304:Q304"/>
    <mergeCell ref="F297:I297"/>
    <mergeCell ref="F298:I298"/>
    <mergeCell ref="F299:I299"/>
    <mergeCell ref="F300:I300"/>
    <mergeCell ref="F301:I301"/>
    <mergeCell ref="F302:I302"/>
    <mergeCell ref="L289:M289"/>
    <mergeCell ref="L290:M290"/>
    <mergeCell ref="L291:M291"/>
    <mergeCell ref="L293:M293"/>
    <mergeCell ref="L294:M294"/>
    <mergeCell ref="L295:M295"/>
    <mergeCell ref="L296:M296"/>
    <mergeCell ref="L297:M297"/>
    <mergeCell ref="L298:M298"/>
    <mergeCell ref="L299:M299"/>
    <mergeCell ref="L300:M300"/>
    <mergeCell ref="L301:M301"/>
    <mergeCell ref="L302:M302"/>
    <mergeCell ref="N289:Q289"/>
    <mergeCell ref="N290:Q290"/>
    <mergeCell ref="N291:Q291"/>
    <mergeCell ref="N293:Q293"/>
    <mergeCell ref="N294:Q294"/>
    <mergeCell ref="N295:Q295"/>
    <mergeCell ref="N296:Q296"/>
    <mergeCell ref="N292:Q292"/>
    <mergeCell ref="F287:I287"/>
    <mergeCell ref="F288:I288"/>
    <mergeCell ref="F289:I289"/>
    <mergeCell ref="F290:I290"/>
    <mergeCell ref="F291:I291"/>
    <mergeCell ref="F293:I293"/>
    <mergeCell ref="F294:I294"/>
    <mergeCell ref="F295:I295"/>
    <mergeCell ref="F296:I296"/>
    <mergeCell ref="L287:M287"/>
    <mergeCell ref="L288:M288"/>
    <mergeCell ref="N281:Q281"/>
    <mergeCell ref="N282:Q282"/>
    <mergeCell ref="N283:Q283"/>
    <mergeCell ref="N284:Q284"/>
    <mergeCell ref="N285:Q285"/>
    <mergeCell ref="N286:Q286"/>
    <mergeCell ref="N287:Q287"/>
    <mergeCell ref="N288:Q288"/>
    <mergeCell ref="F281:I281"/>
    <mergeCell ref="F282:I282"/>
    <mergeCell ref="F283:I283"/>
    <mergeCell ref="F284:I284"/>
    <mergeCell ref="F285:I285"/>
    <mergeCell ref="F286:I286"/>
    <mergeCell ref="L273:M273"/>
    <mergeCell ref="L275:M275"/>
    <mergeCell ref="L276:M276"/>
    <mergeCell ref="L277:M277"/>
    <mergeCell ref="L278:M278"/>
    <mergeCell ref="L279:M279"/>
    <mergeCell ref="L280:M280"/>
    <mergeCell ref="L281:M281"/>
    <mergeCell ref="L282:M282"/>
    <mergeCell ref="L283:M283"/>
    <mergeCell ref="L284:M284"/>
    <mergeCell ref="L285:M285"/>
    <mergeCell ref="L286:M286"/>
    <mergeCell ref="N273:Q273"/>
    <mergeCell ref="N275:Q275"/>
    <mergeCell ref="N276:Q276"/>
    <mergeCell ref="N277:Q277"/>
    <mergeCell ref="N278:Q278"/>
    <mergeCell ref="N279:Q279"/>
    <mergeCell ref="N280:Q280"/>
    <mergeCell ref="N274:Q274"/>
    <mergeCell ref="F271:I271"/>
    <mergeCell ref="F272:I272"/>
    <mergeCell ref="F273:I273"/>
    <mergeCell ref="F275:I275"/>
    <mergeCell ref="F276:I276"/>
    <mergeCell ref="F277:I277"/>
    <mergeCell ref="F278:I278"/>
    <mergeCell ref="F279:I279"/>
    <mergeCell ref="F280:I280"/>
    <mergeCell ref="L271:M271"/>
    <mergeCell ref="L272:M272"/>
    <mergeCell ref="N265:Q265"/>
    <mergeCell ref="N266:Q266"/>
    <mergeCell ref="N267:Q267"/>
    <mergeCell ref="N268:Q268"/>
    <mergeCell ref="N269:Q269"/>
    <mergeCell ref="N270:Q270"/>
    <mergeCell ref="N271:Q271"/>
    <mergeCell ref="N272:Q272"/>
    <mergeCell ref="F265:I265"/>
    <mergeCell ref="F266:I266"/>
    <mergeCell ref="F267:I267"/>
    <mergeCell ref="F268:I268"/>
    <mergeCell ref="F269:I269"/>
    <mergeCell ref="F270:I270"/>
    <mergeCell ref="L258:M258"/>
    <mergeCell ref="L259:M259"/>
    <mergeCell ref="L260:M260"/>
    <mergeCell ref="L261:M261"/>
    <mergeCell ref="L262:M262"/>
    <mergeCell ref="L263:M263"/>
    <mergeCell ref="L264:M264"/>
    <mergeCell ref="L265:M265"/>
    <mergeCell ref="L266:M266"/>
    <mergeCell ref="L267:M267"/>
    <mergeCell ref="L268:M268"/>
    <mergeCell ref="L269:M269"/>
    <mergeCell ref="L270:M270"/>
    <mergeCell ref="N258:Q258"/>
    <mergeCell ref="N259:Q259"/>
    <mergeCell ref="N260:Q260"/>
    <mergeCell ref="N261:Q261"/>
    <mergeCell ref="N262:Q262"/>
    <mergeCell ref="N263:Q263"/>
    <mergeCell ref="N264:Q264"/>
    <mergeCell ref="F256:I256"/>
    <mergeCell ref="F257:I257"/>
    <mergeCell ref="F258:I258"/>
    <mergeCell ref="F259:I259"/>
    <mergeCell ref="F260:I260"/>
    <mergeCell ref="F261:I261"/>
    <mergeCell ref="F262:I262"/>
    <mergeCell ref="F263:I263"/>
    <mergeCell ref="F264:I264"/>
    <mergeCell ref="L256:M256"/>
    <mergeCell ref="L257:M257"/>
    <mergeCell ref="N250:Q250"/>
    <mergeCell ref="N251:Q251"/>
    <mergeCell ref="N252:Q252"/>
    <mergeCell ref="N253:Q253"/>
    <mergeCell ref="N254:Q254"/>
    <mergeCell ref="N255:Q255"/>
    <mergeCell ref="N256:Q256"/>
    <mergeCell ref="N257:Q257"/>
    <mergeCell ref="F250:I250"/>
    <mergeCell ref="F251:I251"/>
    <mergeCell ref="F252:I252"/>
    <mergeCell ref="F253:I253"/>
    <mergeCell ref="F254:I254"/>
    <mergeCell ref="F255:I255"/>
    <mergeCell ref="L242:M242"/>
    <mergeCell ref="L243:M243"/>
    <mergeCell ref="L244:M244"/>
    <mergeCell ref="L246:M246"/>
    <mergeCell ref="L247:M247"/>
    <mergeCell ref="L248:M248"/>
    <mergeCell ref="L249:M249"/>
    <mergeCell ref="L250:M250"/>
    <mergeCell ref="L251:M251"/>
    <mergeCell ref="L252:M252"/>
    <mergeCell ref="L253:M253"/>
    <mergeCell ref="L254:M254"/>
    <mergeCell ref="L255:M255"/>
    <mergeCell ref="N242:Q242"/>
    <mergeCell ref="N243:Q243"/>
    <mergeCell ref="N244:Q244"/>
    <mergeCell ref="N246:Q246"/>
    <mergeCell ref="N247:Q247"/>
    <mergeCell ref="N248:Q248"/>
    <mergeCell ref="N249:Q249"/>
    <mergeCell ref="N245:Q245"/>
    <mergeCell ref="F240:I240"/>
    <mergeCell ref="F241:I241"/>
    <mergeCell ref="F242:I242"/>
    <mergeCell ref="F243:I243"/>
    <mergeCell ref="F244:I244"/>
    <mergeCell ref="F246:I246"/>
    <mergeCell ref="F247:I247"/>
    <mergeCell ref="F248:I248"/>
    <mergeCell ref="F249:I249"/>
    <mergeCell ref="L240:M240"/>
    <mergeCell ref="L241:M241"/>
    <mergeCell ref="N234:Q234"/>
    <mergeCell ref="N235:Q235"/>
    <mergeCell ref="N236:Q236"/>
    <mergeCell ref="N237:Q237"/>
    <mergeCell ref="N238:Q238"/>
    <mergeCell ref="N239:Q239"/>
    <mergeCell ref="N240:Q240"/>
    <mergeCell ref="N241:Q241"/>
    <mergeCell ref="F234:I234"/>
    <mergeCell ref="F235:I235"/>
    <mergeCell ref="F236:I236"/>
    <mergeCell ref="F237:I237"/>
    <mergeCell ref="F238:I238"/>
    <mergeCell ref="F239:I239"/>
    <mergeCell ref="L227:M227"/>
    <mergeCell ref="L228:M228"/>
    <mergeCell ref="L229:M229"/>
    <mergeCell ref="L230:M230"/>
    <mergeCell ref="L231:M231"/>
    <mergeCell ref="L232:M232"/>
    <mergeCell ref="L233:M233"/>
    <mergeCell ref="L234:M234"/>
    <mergeCell ref="L235:M235"/>
    <mergeCell ref="L236:M236"/>
    <mergeCell ref="L237:M237"/>
    <mergeCell ref="L238:M238"/>
    <mergeCell ref="L239:M239"/>
    <mergeCell ref="N227:Q227"/>
    <mergeCell ref="N228:Q228"/>
    <mergeCell ref="N229:Q229"/>
    <mergeCell ref="N230:Q230"/>
    <mergeCell ref="N231:Q231"/>
    <mergeCell ref="N232:Q232"/>
    <mergeCell ref="N233:Q233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L225:M225"/>
    <mergeCell ref="L226:M226"/>
    <mergeCell ref="N219:Q219"/>
    <mergeCell ref="N220:Q220"/>
    <mergeCell ref="N221:Q221"/>
    <mergeCell ref="N222:Q222"/>
    <mergeCell ref="N223:Q223"/>
    <mergeCell ref="N224:Q224"/>
    <mergeCell ref="N225:Q225"/>
    <mergeCell ref="N226:Q226"/>
    <mergeCell ref="F219:I219"/>
    <mergeCell ref="F220:I220"/>
    <mergeCell ref="F221:I221"/>
    <mergeCell ref="F222:I222"/>
    <mergeCell ref="F223:I223"/>
    <mergeCell ref="F224:I224"/>
    <mergeCell ref="L212:M212"/>
    <mergeCell ref="L213:M213"/>
    <mergeCell ref="L214:M214"/>
    <mergeCell ref="L215:M215"/>
    <mergeCell ref="L216:M216"/>
    <mergeCell ref="L217:M217"/>
    <mergeCell ref="L218:M218"/>
    <mergeCell ref="L219:M219"/>
    <mergeCell ref="L220:M220"/>
    <mergeCell ref="L221:M221"/>
    <mergeCell ref="L222:M222"/>
    <mergeCell ref="L223:M223"/>
    <mergeCell ref="L224:M224"/>
    <mergeCell ref="N212:Q212"/>
    <mergeCell ref="N213:Q213"/>
    <mergeCell ref="N214:Q214"/>
    <mergeCell ref="N215:Q215"/>
    <mergeCell ref="N216:Q216"/>
    <mergeCell ref="N217:Q217"/>
    <mergeCell ref="N218:Q218"/>
    <mergeCell ref="N205:Q205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F218:I218"/>
    <mergeCell ref="L210:M210"/>
    <mergeCell ref="L211:M211"/>
    <mergeCell ref="N202:Q202"/>
    <mergeCell ref="N203:Q203"/>
    <mergeCell ref="N204:Q204"/>
    <mergeCell ref="N206:Q206"/>
    <mergeCell ref="N208:Q208"/>
    <mergeCell ref="N209:Q209"/>
    <mergeCell ref="N210:Q210"/>
    <mergeCell ref="N211:Q211"/>
    <mergeCell ref="F202:I202"/>
    <mergeCell ref="F203:I203"/>
    <mergeCell ref="F204:I204"/>
    <mergeCell ref="F206:I206"/>
    <mergeCell ref="F207:I207"/>
    <mergeCell ref="F208:I208"/>
    <mergeCell ref="F209:I209"/>
    <mergeCell ref="L195:M195"/>
    <mergeCell ref="L196:M196"/>
    <mergeCell ref="L197:M197"/>
    <mergeCell ref="L198:M198"/>
    <mergeCell ref="L199:M199"/>
    <mergeCell ref="L200:M200"/>
    <mergeCell ref="L201:M201"/>
    <mergeCell ref="L202:M202"/>
    <mergeCell ref="L203:M203"/>
    <mergeCell ref="L204:M204"/>
    <mergeCell ref="L206:M206"/>
    <mergeCell ref="L208:M208"/>
    <mergeCell ref="L209:M209"/>
    <mergeCell ref="N195:Q195"/>
    <mergeCell ref="N196:Q196"/>
    <mergeCell ref="N197:Q197"/>
    <mergeCell ref="N198:Q198"/>
    <mergeCell ref="N199:Q199"/>
    <mergeCell ref="N200:Q200"/>
    <mergeCell ref="N201:Q201"/>
    <mergeCell ref="F194:I194"/>
    <mergeCell ref="F195:I195"/>
    <mergeCell ref="F196:I196"/>
    <mergeCell ref="F197:I197"/>
    <mergeCell ref="F198:I198"/>
    <mergeCell ref="F199:I199"/>
    <mergeCell ref="F200:I200"/>
    <mergeCell ref="F201:I201"/>
    <mergeCell ref="L194:M194"/>
    <mergeCell ref="N187:Q187"/>
    <mergeCell ref="N188:Q188"/>
    <mergeCell ref="N189:Q189"/>
    <mergeCell ref="N190:Q190"/>
    <mergeCell ref="N191:Q191"/>
    <mergeCell ref="N192:Q192"/>
    <mergeCell ref="N193:Q193"/>
    <mergeCell ref="N194:Q194"/>
    <mergeCell ref="F187:I187"/>
    <mergeCell ref="F188:I188"/>
    <mergeCell ref="F189:I189"/>
    <mergeCell ref="F190:I190"/>
    <mergeCell ref="F191:I191"/>
    <mergeCell ref="F192:I192"/>
    <mergeCell ref="F193:I193"/>
    <mergeCell ref="L180:M180"/>
    <mergeCell ref="L181:M181"/>
    <mergeCell ref="L182:M182"/>
    <mergeCell ref="L183:M183"/>
    <mergeCell ref="L184:M184"/>
    <mergeCell ref="L185:M185"/>
    <mergeCell ref="L186:M186"/>
    <mergeCell ref="L187:M187"/>
    <mergeCell ref="L188:M188"/>
    <mergeCell ref="L189:M189"/>
    <mergeCell ref="L190:M190"/>
    <mergeCell ref="L191:M191"/>
    <mergeCell ref="L192:M192"/>
    <mergeCell ref="L193:M193"/>
    <mergeCell ref="N180:Q180"/>
    <mergeCell ref="N181:Q181"/>
    <mergeCell ref="N182:Q182"/>
    <mergeCell ref="N183:Q183"/>
    <mergeCell ref="N184:Q184"/>
    <mergeCell ref="N185:Q185"/>
    <mergeCell ref="N186:Q186"/>
    <mergeCell ref="F179:I179"/>
    <mergeCell ref="F180:I180"/>
    <mergeCell ref="F181:I181"/>
    <mergeCell ref="F182:I182"/>
    <mergeCell ref="F183:I183"/>
    <mergeCell ref="F184:I184"/>
    <mergeCell ref="F185:I185"/>
    <mergeCell ref="F186:I186"/>
    <mergeCell ref="L179:M179"/>
    <mergeCell ref="N172:Q172"/>
    <mergeCell ref="N173:Q173"/>
    <mergeCell ref="N174:Q174"/>
    <mergeCell ref="N175:Q175"/>
    <mergeCell ref="N176:Q176"/>
    <mergeCell ref="N177:Q177"/>
    <mergeCell ref="N178:Q178"/>
    <mergeCell ref="N179:Q179"/>
    <mergeCell ref="F173:I173"/>
    <mergeCell ref="F174:I174"/>
    <mergeCell ref="F175:I175"/>
    <mergeCell ref="F176:I176"/>
    <mergeCell ref="F177:I177"/>
    <mergeCell ref="F178:I178"/>
    <mergeCell ref="L165:M165"/>
    <mergeCell ref="L166:M166"/>
    <mergeCell ref="L167:M167"/>
    <mergeCell ref="L168:M168"/>
    <mergeCell ref="L169:M169"/>
    <mergeCell ref="L170:M170"/>
    <mergeCell ref="L171:M171"/>
    <mergeCell ref="L172:M172"/>
    <mergeCell ref="L173:M173"/>
    <mergeCell ref="L174:M174"/>
    <mergeCell ref="L175:M175"/>
    <mergeCell ref="L176:M176"/>
    <mergeCell ref="L177:M177"/>
    <mergeCell ref="L178:M178"/>
    <mergeCell ref="F164:I164"/>
    <mergeCell ref="F165:I165"/>
    <mergeCell ref="F166:I166"/>
    <mergeCell ref="F167:I167"/>
    <mergeCell ref="F168:I168"/>
    <mergeCell ref="F169:I169"/>
    <mergeCell ref="F170:I170"/>
    <mergeCell ref="F171:I171"/>
    <mergeCell ref="F172:I172"/>
    <mergeCell ref="N136:Q136"/>
    <mergeCell ref="N139:Q139"/>
    <mergeCell ref="N137:Q137"/>
    <mergeCell ref="N138:Q138"/>
    <mergeCell ref="N140:Q140"/>
    <mergeCell ref="N142:Q142"/>
    <mergeCell ref="N143:Q143"/>
    <mergeCell ref="N144:Q144"/>
    <mergeCell ref="N146:Q146"/>
    <mergeCell ref="N141:Q141"/>
    <mergeCell ref="N145:Q145"/>
    <mergeCell ref="N165:Q165"/>
    <mergeCell ref="N166:Q166"/>
    <mergeCell ref="N167:Q167"/>
    <mergeCell ref="N168:Q168"/>
    <mergeCell ref="N169:Q169"/>
    <mergeCell ref="N170:Q170"/>
    <mergeCell ref="N171:Q171"/>
    <mergeCell ref="N159:Q159"/>
    <mergeCell ref="N152:Q152"/>
    <mergeCell ref="L164:M164"/>
    <mergeCell ref="N155:Q155"/>
    <mergeCell ref="N156:Q156"/>
    <mergeCell ref="N157:Q157"/>
    <mergeCell ref="N158:Q158"/>
    <mergeCell ref="N160:Q160"/>
    <mergeCell ref="N162:Q162"/>
    <mergeCell ref="N163:Q163"/>
    <mergeCell ref="N164:Q164"/>
    <mergeCell ref="F155:I155"/>
    <mergeCell ref="F156:I156"/>
    <mergeCell ref="F157:I157"/>
    <mergeCell ref="F158:I158"/>
    <mergeCell ref="F160:I160"/>
    <mergeCell ref="F161:I161"/>
    <mergeCell ref="F162:I162"/>
    <mergeCell ref="F163:I163"/>
    <mergeCell ref="L146:M146"/>
    <mergeCell ref="L147:M147"/>
    <mergeCell ref="L150:M15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60:M160"/>
    <mergeCell ref="L162:M162"/>
    <mergeCell ref="L163:M163"/>
    <mergeCell ref="N154:Q154"/>
    <mergeCell ref="N153:Q153"/>
    <mergeCell ref="F146:I146"/>
    <mergeCell ref="F147:I147"/>
    <mergeCell ref="F150:I150"/>
    <mergeCell ref="F151:I151"/>
    <mergeCell ref="F152:I152"/>
    <mergeCell ref="F153:I153"/>
    <mergeCell ref="F154:I154"/>
    <mergeCell ref="N150:Q150"/>
    <mergeCell ref="N151:Q151"/>
    <mergeCell ref="N149:Q149"/>
    <mergeCell ref="N147:Q147"/>
    <mergeCell ref="N148:Q148"/>
    <mergeCell ref="F136:I136"/>
    <mergeCell ref="F137:I137"/>
    <mergeCell ref="F138:I138"/>
    <mergeCell ref="F139:I139"/>
    <mergeCell ref="F140:I140"/>
    <mergeCell ref="F142:I142"/>
    <mergeCell ref="F143:I143"/>
    <mergeCell ref="F144:I144"/>
    <mergeCell ref="L129:M129"/>
    <mergeCell ref="L134:M134"/>
    <mergeCell ref="L130:M130"/>
    <mergeCell ref="L131:M131"/>
    <mergeCell ref="L132:M132"/>
    <mergeCell ref="L133:M133"/>
    <mergeCell ref="L135:M135"/>
    <mergeCell ref="L136:M136"/>
    <mergeCell ref="L137:M137"/>
    <mergeCell ref="L138:M138"/>
    <mergeCell ref="L139:M139"/>
    <mergeCell ref="L140:M140"/>
    <mergeCell ref="L142:M142"/>
    <mergeCell ref="L143:M143"/>
    <mergeCell ref="L144:M144"/>
    <mergeCell ref="N129:Q129"/>
    <mergeCell ref="N130:Q130"/>
    <mergeCell ref="N131:Q131"/>
    <mergeCell ref="N132:Q132"/>
    <mergeCell ref="N133:Q133"/>
    <mergeCell ref="N134:Q134"/>
    <mergeCell ref="N135:Q135"/>
    <mergeCell ref="F129:I129"/>
    <mergeCell ref="F132:I132"/>
    <mergeCell ref="F131:I131"/>
    <mergeCell ref="F130:I130"/>
    <mergeCell ref="F133:I133"/>
    <mergeCell ref="F134:I134"/>
    <mergeCell ref="F135:I135"/>
    <mergeCell ref="F125:I125"/>
    <mergeCell ref="L125:M125"/>
    <mergeCell ref="N125:Q125"/>
    <mergeCell ref="N124:Q124"/>
    <mergeCell ref="N126:Q126"/>
    <mergeCell ref="F127:I127"/>
    <mergeCell ref="F128:I128"/>
    <mergeCell ref="L127:M127"/>
    <mergeCell ref="N127:Q127"/>
    <mergeCell ref="L128:M128"/>
    <mergeCell ref="N128:Q128"/>
    <mergeCell ref="M119:Q119"/>
    <mergeCell ref="F114:P114"/>
    <mergeCell ref="F115:P115"/>
    <mergeCell ref="M117:P117"/>
    <mergeCell ref="M120:Q120"/>
    <mergeCell ref="F122:I122"/>
    <mergeCell ref="L122:M122"/>
    <mergeCell ref="N122:Q122"/>
    <mergeCell ref="N123:Q123"/>
    <mergeCell ref="N97:Q97"/>
    <mergeCell ref="N98:Q98"/>
    <mergeCell ref="N99:Q99"/>
    <mergeCell ref="N100:Q100"/>
    <mergeCell ref="N101:Q101"/>
    <mergeCell ref="N102:Q102"/>
    <mergeCell ref="N104:Q104"/>
    <mergeCell ref="L106:Q106"/>
    <mergeCell ref="C112:Q112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O17:P17"/>
    <mergeCell ref="O18:P18"/>
    <mergeCell ref="O20:P20"/>
    <mergeCell ref="O21:P21"/>
    <mergeCell ref="E24:L24"/>
    <mergeCell ref="H1:K1"/>
    <mergeCell ref="S2:AC2"/>
    <mergeCell ref="M27:P27"/>
    <mergeCell ref="M30:P30"/>
    <mergeCell ref="M28:P2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L335:M335"/>
    <mergeCell ref="L336:M336"/>
    <mergeCell ref="N344:Q344"/>
    <mergeCell ref="N343:Q343"/>
    <mergeCell ref="N342:Q342"/>
    <mergeCell ref="N328:Q328"/>
    <mergeCell ref="N330:Q330"/>
    <mergeCell ref="N331:Q331"/>
    <mergeCell ref="N332:Q332"/>
    <mergeCell ref="N333:Q333"/>
    <mergeCell ref="N334:Q334"/>
    <mergeCell ref="N335:Q335"/>
    <mergeCell ref="N336:Q336"/>
    <mergeCell ref="N337:Q337"/>
    <mergeCell ref="N338:Q338"/>
    <mergeCell ref="N339:Q339"/>
    <mergeCell ref="N340:Q340"/>
    <mergeCell ref="N341:Q341"/>
    <mergeCell ref="N329:Q329"/>
    <mergeCell ref="F328:I328"/>
    <mergeCell ref="F330:I330"/>
    <mergeCell ref="F331:I331"/>
    <mergeCell ref="F332:I332"/>
    <mergeCell ref="F333:I333"/>
    <mergeCell ref="F334:I334"/>
    <mergeCell ref="L320:M320"/>
    <mergeCell ref="L321:M321"/>
    <mergeCell ref="L322:M322"/>
    <mergeCell ref="L323:M323"/>
    <mergeCell ref="L324:M324"/>
    <mergeCell ref="L326:M326"/>
    <mergeCell ref="L327:M327"/>
    <mergeCell ref="L328:M328"/>
    <mergeCell ref="L330:M330"/>
    <mergeCell ref="L331:M331"/>
    <mergeCell ref="L332:M332"/>
    <mergeCell ref="L333:M333"/>
    <mergeCell ref="L334:M334"/>
    <mergeCell ref="N320:Q320"/>
    <mergeCell ref="N321:Q321"/>
    <mergeCell ref="N322:Q322"/>
    <mergeCell ref="N323:Q323"/>
    <mergeCell ref="N324:Q324"/>
    <mergeCell ref="N326:Q326"/>
    <mergeCell ref="N327:Q327"/>
    <mergeCell ref="N325:Q325"/>
    <mergeCell ref="F318:I318"/>
    <mergeCell ref="F319:I319"/>
    <mergeCell ref="F320:I320"/>
    <mergeCell ref="F321:I321"/>
    <mergeCell ref="F322:I322"/>
    <mergeCell ref="F323:I323"/>
    <mergeCell ref="F324:I324"/>
    <mergeCell ref="F326:I326"/>
    <mergeCell ref="F327:I327"/>
    <mergeCell ref="L317:M317"/>
    <mergeCell ref="L318:M318"/>
    <mergeCell ref="L319:M319"/>
    <mergeCell ref="N312:Q312"/>
    <mergeCell ref="N313:Q313"/>
    <mergeCell ref="N314:Q314"/>
    <mergeCell ref="N315:Q315"/>
    <mergeCell ref="N316:Q316"/>
    <mergeCell ref="N317:Q317"/>
    <mergeCell ref="N318:Q318"/>
    <mergeCell ref="N319:Q319"/>
    <mergeCell ref="L308:M308"/>
    <mergeCell ref="L309:M309"/>
    <mergeCell ref="L310:M310"/>
    <mergeCell ref="L311:M311"/>
    <mergeCell ref="L312:M312"/>
    <mergeCell ref="L313:M313"/>
    <mergeCell ref="L314:M314"/>
    <mergeCell ref="L315:M315"/>
    <mergeCell ref="L316:M316"/>
    <mergeCell ref="N346:Q346"/>
    <mergeCell ref="N345:Q345"/>
    <mergeCell ref="N347:Q347"/>
    <mergeCell ref="N348:Q348"/>
    <mergeCell ref="N349:Q349"/>
    <mergeCell ref="N350:Q350"/>
    <mergeCell ref="F303:I303"/>
    <mergeCell ref="F304:I304"/>
    <mergeCell ref="F305:I305"/>
    <mergeCell ref="F306:I306"/>
    <mergeCell ref="F307:I307"/>
    <mergeCell ref="F308:I308"/>
    <mergeCell ref="F309:I309"/>
    <mergeCell ref="F310:I310"/>
    <mergeCell ref="F311:I311"/>
    <mergeCell ref="F312:I312"/>
    <mergeCell ref="F313:I313"/>
    <mergeCell ref="F314:I314"/>
    <mergeCell ref="F315:I315"/>
    <mergeCell ref="F316:I316"/>
    <mergeCell ref="F317:I317"/>
    <mergeCell ref="L305:M305"/>
    <mergeCell ref="L306:M306"/>
    <mergeCell ref="L307:M307"/>
    <mergeCell ref="F345:I345"/>
    <mergeCell ref="F346:I346"/>
    <mergeCell ref="F347:I347"/>
    <mergeCell ref="F348:I348"/>
    <mergeCell ref="F349:I349"/>
    <mergeCell ref="F350:I350"/>
    <mergeCell ref="L338:M338"/>
    <mergeCell ref="L337:M337"/>
    <mergeCell ref="L339:M339"/>
    <mergeCell ref="L340:M340"/>
    <mergeCell ref="L341:M341"/>
    <mergeCell ref="L343:M343"/>
    <mergeCell ref="L344:M344"/>
    <mergeCell ref="L345:M345"/>
    <mergeCell ref="L346:M346"/>
    <mergeCell ref="L347:M347"/>
    <mergeCell ref="L348:M348"/>
    <mergeCell ref="L349:M349"/>
    <mergeCell ref="L350:M350"/>
    <mergeCell ref="F336:I336"/>
    <mergeCell ref="F335:I335"/>
    <mergeCell ref="F337:I337"/>
    <mergeCell ref="F338:I338"/>
    <mergeCell ref="F339:I339"/>
    <mergeCell ref="F340:I340"/>
    <mergeCell ref="F341:I341"/>
    <mergeCell ref="F343:I343"/>
    <mergeCell ref="F344:I344"/>
  </mergeCells>
  <hyperlinks>
    <hyperlink ref="F1:G1" location="C2" display="1) Krycí list rozpočtu"/>
    <hyperlink ref="H1:K1" location="C86" display="2) Rekapitulace rozpočtu"/>
    <hyperlink ref="L1" location="C122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100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2336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N93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ROUND((SUM(BE93:BE94)+SUM(BE112:BE139)), 2)</f>
        <v>0</v>
      </c>
      <c r="I32" s="249"/>
      <c r="J32" s="249"/>
      <c r="K32" s="36"/>
      <c r="L32" s="36"/>
      <c r="M32" s="253">
        <f>ROUND(ROUND((SUM(BE93:BE94)+SUM(BE112:BE139)),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ROUND((SUM(BF93:BF94)+SUM(BF112:BF139)), 2)</f>
        <v>0</v>
      </c>
      <c r="I33" s="249"/>
      <c r="J33" s="249"/>
      <c r="K33" s="36"/>
      <c r="L33" s="36"/>
      <c r="M33" s="253">
        <f>ROUND(ROUND((SUM(BF93:BF94)+SUM(BF112:BF139)),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ROUND((SUM(BG93:BG94)+SUM(BG112:BG139)),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ROUND((SUM(BH93:BH94)+SUM(BH112:BH139)),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ROUND((SUM(BI93:BI94)+SUM(BI112:BI139)),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3 - Stejnosměrné zařízení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N112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2337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N113</f>
        <v>0</v>
      </c>
      <c r="O89" s="260"/>
      <c r="P89" s="260"/>
      <c r="Q89" s="260"/>
      <c r="R89" s="116"/>
    </row>
    <row r="90" spans="2:47" s="6" customFormat="1" ht="24.95" customHeight="1">
      <c r="B90" s="113"/>
      <c r="C90" s="114"/>
      <c r="D90" s="115" t="s">
        <v>2338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59">
        <f>N116</f>
        <v>0</v>
      </c>
      <c r="O90" s="260"/>
      <c r="P90" s="260"/>
      <c r="Q90" s="260"/>
      <c r="R90" s="116"/>
    </row>
    <row r="91" spans="2:47" s="6" customFormat="1" ht="24.95" customHeight="1">
      <c r="B91" s="113"/>
      <c r="C91" s="114"/>
      <c r="D91" s="115" t="s">
        <v>2339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59">
        <f>N132</f>
        <v>0</v>
      </c>
      <c r="O91" s="260"/>
      <c r="P91" s="260"/>
      <c r="Q91" s="260"/>
      <c r="R91" s="116"/>
    </row>
    <row r="92" spans="2:47" s="1" customFormat="1" ht="21.75" customHeight="1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</row>
    <row r="93" spans="2:47" s="1" customFormat="1" ht="29.25" customHeight="1">
      <c r="B93" s="35"/>
      <c r="C93" s="112" t="s">
        <v>164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58">
        <v>0</v>
      </c>
      <c r="O93" s="263"/>
      <c r="P93" s="263"/>
      <c r="Q93" s="263"/>
      <c r="R93" s="37"/>
      <c r="T93" s="121"/>
      <c r="U93" s="122" t="s">
        <v>38</v>
      </c>
    </row>
    <row r="94" spans="2:47" s="1" customFormat="1" ht="18" customHeight="1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</row>
    <row r="95" spans="2:47" s="1" customFormat="1" ht="29.25" customHeight="1">
      <c r="B95" s="35"/>
      <c r="C95" s="103" t="s">
        <v>122</v>
      </c>
      <c r="D95" s="104"/>
      <c r="E95" s="104"/>
      <c r="F95" s="104"/>
      <c r="G95" s="104"/>
      <c r="H95" s="104"/>
      <c r="I95" s="104"/>
      <c r="J95" s="104"/>
      <c r="K95" s="104"/>
      <c r="L95" s="212">
        <f>ROUND(SUM(N88+N93),2)</f>
        <v>0</v>
      </c>
      <c r="M95" s="212"/>
      <c r="N95" s="212"/>
      <c r="O95" s="212"/>
      <c r="P95" s="212"/>
      <c r="Q95" s="212"/>
      <c r="R95" s="37"/>
    </row>
    <row r="96" spans="2:47" s="1" customFormat="1" ht="6.95" customHeight="1"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1"/>
    </row>
    <row r="100" spans="2:63" s="1" customFormat="1" ht="6.95" customHeight="1"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4"/>
    </row>
    <row r="101" spans="2:63" s="1" customFormat="1" ht="36.950000000000003" customHeight="1">
      <c r="B101" s="35"/>
      <c r="C101" s="202" t="s">
        <v>166</v>
      </c>
      <c r="D101" s="249"/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37"/>
    </row>
    <row r="102" spans="2:63" s="1" customFormat="1" ht="6.9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3" s="1" customFormat="1" ht="30" customHeight="1">
      <c r="B103" s="35"/>
      <c r="C103" s="32" t="s">
        <v>18</v>
      </c>
      <c r="D103" s="36"/>
      <c r="E103" s="36"/>
      <c r="F103" s="247" t="str">
        <f>F6</f>
        <v>Měnírna Výškovice - Rekonstrukce měnírny Výškovice</v>
      </c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36"/>
      <c r="R103" s="37"/>
    </row>
    <row r="104" spans="2:63" s="1" customFormat="1" ht="36.950000000000003" customHeight="1">
      <c r="B104" s="35"/>
      <c r="C104" s="69" t="s">
        <v>129</v>
      </c>
      <c r="D104" s="36"/>
      <c r="E104" s="36"/>
      <c r="F104" s="231" t="str">
        <f>F7</f>
        <v>PS 3 - Stejnosměrné zařízení</v>
      </c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36"/>
      <c r="R104" s="37"/>
    </row>
    <row r="105" spans="2:63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63" s="1" customFormat="1" ht="18" customHeight="1">
      <c r="B106" s="35"/>
      <c r="C106" s="32" t="s">
        <v>22</v>
      </c>
      <c r="D106" s="36"/>
      <c r="E106" s="36"/>
      <c r="F106" s="30" t="str">
        <f>F9</f>
        <v>Výškovice</v>
      </c>
      <c r="G106" s="36"/>
      <c r="H106" s="36"/>
      <c r="I106" s="36"/>
      <c r="J106" s="36"/>
      <c r="K106" s="32" t="s">
        <v>24</v>
      </c>
      <c r="L106" s="36"/>
      <c r="M106" s="250" t="str">
        <f>IF(O9="","",O9)</f>
        <v>25. 10. 2018</v>
      </c>
      <c r="N106" s="250"/>
      <c r="O106" s="250"/>
      <c r="P106" s="250"/>
      <c r="Q106" s="36"/>
      <c r="R106" s="37"/>
    </row>
    <row r="107" spans="2:63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3" s="1" customFormat="1">
      <c r="B108" s="35"/>
      <c r="C108" s="32" t="s">
        <v>26</v>
      </c>
      <c r="D108" s="36"/>
      <c r="E108" s="36"/>
      <c r="F108" s="30" t="str">
        <f>E12</f>
        <v xml:space="preserve"> </v>
      </c>
      <c r="G108" s="36"/>
      <c r="H108" s="36"/>
      <c r="I108" s="36"/>
      <c r="J108" s="36"/>
      <c r="K108" s="32" t="s">
        <v>31</v>
      </c>
      <c r="L108" s="36"/>
      <c r="M108" s="204" t="str">
        <f>E18</f>
        <v xml:space="preserve"> </v>
      </c>
      <c r="N108" s="204"/>
      <c r="O108" s="204"/>
      <c r="P108" s="204"/>
      <c r="Q108" s="204"/>
      <c r="R108" s="37"/>
    </row>
    <row r="109" spans="2:63" s="1" customFormat="1" ht="14.45" customHeight="1">
      <c r="B109" s="35"/>
      <c r="C109" s="32" t="s">
        <v>30</v>
      </c>
      <c r="D109" s="36"/>
      <c r="E109" s="36"/>
      <c r="F109" s="30" t="str">
        <f>IF(E15="","",E15)</f>
        <v xml:space="preserve"> </v>
      </c>
      <c r="G109" s="36"/>
      <c r="H109" s="36"/>
      <c r="I109" s="36"/>
      <c r="J109" s="36"/>
      <c r="K109" s="32" t="s">
        <v>33</v>
      </c>
      <c r="L109" s="36"/>
      <c r="M109" s="204" t="str">
        <f>E21</f>
        <v xml:space="preserve"> </v>
      </c>
      <c r="N109" s="204"/>
      <c r="O109" s="204"/>
      <c r="P109" s="204"/>
      <c r="Q109" s="204"/>
      <c r="R109" s="37"/>
    </row>
    <row r="110" spans="2:63" s="1" customFormat="1" ht="10.3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3" s="8" customFormat="1" ht="29.25" customHeight="1">
      <c r="B111" s="131"/>
      <c r="C111" s="132" t="s">
        <v>167</v>
      </c>
      <c r="D111" s="133" t="s">
        <v>168</v>
      </c>
      <c r="E111" s="133" t="s">
        <v>56</v>
      </c>
      <c r="F111" s="274" t="s">
        <v>169</v>
      </c>
      <c r="G111" s="274"/>
      <c r="H111" s="274"/>
      <c r="I111" s="274"/>
      <c r="J111" s="133" t="s">
        <v>170</v>
      </c>
      <c r="K111" s="133" t="s">
        <v>171</v>
      </c>
      <c r="L111" s="274" t="s">
        <v>172</v>
      </c>
      <c r="M111" s="274"/>
      <c r="N111" s="274" t="s">
        <v>135</v>
      </c>
      <c r="O111" s="274"/>
      <c r="P111" s="274"/>
      <c r="Q111" s="275"/>
      <c r="R111" s="134"/>
      <c r="T111" s="76" t="s">
        <v>173</v>
      </c>
      <c r="U111" s="77" t="s">
        <v>38</v>
      </c>
      <c r="V111" s="77" t="s">
        <v>174</v>
      </c>
      <c r="W111" s="77" t="s">
        <v>175</v>
      </c>
      <c r="X111" s="77" t="s">
        <v>176</v>
      </c>
      <c r="Y111" s="77" t="s">
        <v>177</v>
      </c>
      <c r="Z111" s="77" t="s">
        <v>178</v>
      </c>
      <c r="AA111" s="78" t="s">
        <v>179</v>
      </c>
    </row>
    <row r="112" spans="2:63" s="1" customFormat="1" ht="29.25" customHeight="1">
      <c r="B112" s="35"/>
      <c r="C112" s="80" t="s">
        <v>131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276">
        <f>BK112</f>
        <v>0</v>
      </c>
      <c r="O112" s="277"/>
      <c r="P112" s="277"/>
      <c r="Q112" s="277"/>
      <c r="R112" s="37"/>
      <c r="T112" s="79"/>
      <c r="U112" s="51"/>
      <c r="V112" s="51"/>
      <c r="W112" s="135">
        <f>W113+W116+W132</f>
        <v>0</v>
      </c>
      <c r="X112" s="51"/>
      <c r="Y112" s="135">
        <f>Y113+Y116+Y132</f>
        <v>0</v>
      </c>
      <c r="Z112" s="51"/>
      <c r="AA112" s="136">
        <f>AA113+AA116+AA132</f>
        <v>0</v>
      </c>
      <c r="AT112" s="22" t="s">
        <v>73</v>
      </c>
      <c r="AU112" s="22" t="s">
        <v>137</v>
      </c>
      <c r="BK112" s="137">
        <f>BK113+BK116+BK132</f>
        <v>0</v>
      </c>
    </row>
    <row r="113" spans="2:65" s="9" customFormat="1" ht="37.35" customHeight="1">
      <c r="B113" s="138"/>
      <c r="C113" s="139"/>
      <c r="D113" s="140" t="s">
        <v>2337</v>
      </c>
      <c r="E113" s="140"/>
      <c r="F113" s="140"/>
      <c r="G113" s="140"/>
      <c r="H113" s="140"/>
      <c r="I113" s="140"/>
      <c r="J113" s="140"/>
      <c r="K113" s="140"/>
      <c r="L113" s="140"/>
      <c r="M113" s="140"/>
      <c r="N113" s="287">
        <f>BK113</f>
        <v>0</v>
      </c>
      <c r="O113" s="288"/>
      <c r="P113" s="288"/>
      <c r="Q113" s="288"/>
      <c r="R113" s="141"/>
      <c r="T113" s="142"/>
      <c r="U113" s="139"/>
      <c r="V113" s="139"/>
      <c r="W113" s="143">
        <f>SUM(W114:W115)</f>
        <v>0</v>
      </c>
      <c r="X113" s="139"/>
      <c r="Y113" s="143">
        <f>SUM(Y114:Y115)</f>
        <v>0</v>
      </c>
      <c r="Z113" s="139"/>
      <c r="AA113" s="144">
        <f>SUM(AA114:AA115)</f>
        <v>0</v>
      </c>
      <c r="AR113" s="145" t="s">
        <v>80</v>
      </c>
      <c r="AT113" s="146" t="s">
        <v>73</v>
      </c>
      <c r="AU113" s="146" t="s">
        <v>74</v>
      </c>
      <c r="AY113" s="145" t="s">
        <v>180</v>
      </c>
      <c r="BK113" s="147">
        <f>SUM(BK114:BK115)</f>
        <v>0</v>
      </c>
    </row>
    <row r="114" spans="2:65" s="1" customFormat="1" ht="51" customHeight="1">
      <c r="B114" s="123"/>
      <c r="C114" s="149" t="s">
        <v>74</v>
      </c>
      <c r="D114" s="149" t="s">
        <v>181</v>
      </c>
      <c r="E114" s="150" t="s">
        <v>2340</v>
      </c>
      <c r="F114" s="239" t="s">
        <v>2341</v>
      </c>
      <c r="G114" s="239"/>
      <c r="H114" s="239"/>
      <c r="I114" s="239"/>
      <c r="J114" s="151" t="s">
        <v>433</v>
      </c>
      <c r="K114" s="152">
        <v>3</v>
      </c>
      <c r="L114" s="266">
        <v>0</v>
      </c>
      <c r="M114" s="266"/>
      <c r="N114" s="266">
        <f>ROUND(L114*K114,2)</f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>V114*K114</f>
        <v>0</v>
      </c>
      <c r="X114" s="154">
        <v>0</v>
      </c>
      <c r="Y114" s="154">
        <f>X114*K114</f>
        <v>0</v>
      </c>
      <c r="Z114" s="154">
        <v>0</v>
      </c>
      <c r="AA114" s="155">
        <f>Z114*K114</f>
        <v>0</v>
      </c>
      <c r="AR114" s="22" t="s">
        <v>89</v>
      </c>
      <c r="AT114" s="22" t="s">
        <v>181</v>
      </c>
      <c r="AU114" s="22" t="s">
        <v>80</v>
      </c>
      <c r="AY114" s="22" t="s">
        <v>180</v>
      </c>
      <c r="BE114" s="156">
        <f>IF(U114="základní",N114,0)</f>
        <v>0</v>
      </c>
      <c r="BF114" s="156">
        <f>IF(U114="snížená",N114,0)</f>
        <v>0</v>
      </c>
      <c r="BG114" s="156">
        <f>IF(U114="zákl. přenesená",N114,0)</f>
        <v>0</v>
      </c>
      <c r="BH114" s="156">
        <f>IF(U114="sníž. přenesená",N114,0)</f>
        <v>0</v>
      </c>
      <c r="BI114" s="156">
        <f>IF(U114="nulová",N114,0)</f>
        <v>0</v>
      </c>
      <c r="BJ114" s="22" t="s">
        <v>80</v>
      </c>
      <c r="BK114" s="156">
        <f>ROUND(L114*K114,2)</f>
        <v>0</v>
      </c>
      <c r="BL114" s="22" t="s">
        <v>89</v>
      </c>
      <c r="BM114" s="22" t="s">
        <v>83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2342</v>
      </c>
      <c r="F115" s="239" t="s">
        <v>2343</v>
      </c>
      <c r="G115" s="239"/>
      <c r="H115" s="239"/>
      <c r="I115" s="239"/>
      <c r="J115" s="151" t="s">
        <v>433</v>
      </c>
      <c r="K115" s="152">
        <v>3</v>
      </c>
      <c r="L115" s="266">
        <v>0</v>
      </c>
      <c r="M115" s="266"/>
      <c r="N115" s="266">
        <f>ROUND(L115*K115,2)</f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>V115*K115</f>
        <v>0</v>
      </c>
      <c r="X115" s="154">
        <v>0</v>
      </c>
      <c r="Y115" s="154">
        <f>X115*K115</f>
        <v>0</v>
      </c>
      <c r="Z115" s="154">
        <v>0</v>
      </c>
      <c r="AA115" s="155">
        <f>Z115*K115</f>
        <v>0</v>
      </c>
      <c r="AR115" s="22" t="s">
        <v>89</v>
      </c>
      <c r="AT115" s="22" t="s">
        <v>181</v>
      </c>
      <c r="AU115" s="22" t="s">
        <v>80</v>
      </c>
      <c r="AY115" s="22" t="s">
        <v>180</v>
      </c>
      <c r="BE115" s="156">
        <f>IF(U115="základní",N115,0)</f>
        <v>0</v>
      </c>
      <c r="BF115" s="156">
        <f>IF(U115="snížená",N115,0)</f>
        <v>0</v>
      </c>
      <c r="BG115" s="156">
        <f>IF(U115="zákl. přenesená",N115,0)</f>
        <v>0</v>
      </c>
      <c r="BH115" s="156">
        <f>IF(U115="sníž. přenesená",N115,0)</f>
        <v>0</v>
      </c>
      <c r="BI115" s="156">
        <f>IF(U115="nulová",N115,0)</f>
        <v>0</v>
      </c>
      <c r="BJ115" s="22" t="s">
        <v>80</v>
      </c>
      <c r="BK115" s="156">
        <f>ROUND(L115*K115,2)</f>
        <v>0</v>
      </c>
      <c r="BL115" s="22" t="s">
        <v>89</v>
      </c>
      <c r="BM115" s="22" t="s">
        <v>89</v>
      </c>
    </row>
    <row r="116" spans="2:65" s="9" customFormat="1" ht="37.35" customHeight="1">
      <c r="B116" s="138"/>
      <c r="C116" s="139"/>
      <c r="D116" s="140" t="s">
        <v>2338</v>
      </c>
      <c r="E116" s="140"/>
      <c r="F116" s="140"/>
      <c r="G116" s="140"/>
      <c r="H116" s="140"/>
      <c r="I116" s="140"/>
      <c r="J116" s="140"/>
      <c r="K116" s="140"/>
      <c r="L116" s="140"/>
      <c r="M116" s="140"/>
      <c r="N116" s="285">
        <f>BK116</f>
        <v>0</v>
      </c>
      <c r="O116" s="286"/>
      <c r="P116" s="286"/>
      <c r="Q116" s="286"/>
      <c r="R116" s="141"/>
      <c r="T116" s="142"/>
      <c r="U116" s="139"/>
      <c r="V116" s="139"/>
      <c r="W116" s="143">
        <f>SUM(W117:W131)</f>
        <v>0</v>
      </c>
      <c r="X116" s="139"/>
      <c r="Y116" s="143">
        <f>SUM(Y117:Y131)</f>
        <v>0</v>
      </c>
      <c r="Z116" s="139"/>
      <c r="AA116" s="144">
        <f>SUM(AA117:AA131)</f>
        <v>0</v>
      </c>
      <c r="AR116" s="145" t="s">
        <v>80</v>
      </c>
      <c r="AT116" s="146" t="s">
        <v>73</v>
      </c>
      <c r="AU116" s="146" t="s">
        <v>74</v>
      </c>
      <c r="AY116" s="145" t="s">
        <v>180</v>
      </c>
      <c r="BK116" s="147">
        <f>SUM(BK117:BK131)</f>
        <v>0</v>
      </c>
    </row>
    <row r="117" spans="2:65" s="1" customFormat="1" ht="16.5" customHeight="1">
      <c r="B117" s="123"/>
      <c r="C117" s="149" t="s">
        <v>74</v>
      </c>
      <c r="D117" s="149" t="s">
        <v>181</v>
      </c>
      <c r="E117" s="150" t="s">
        <v>2344</v>
      </c>
      <c r="F117" s="239" t="s">
        <v>2345</v>
      </c>
      <c r="G117" s="239"/>
      <c r="H117" s="239"/>
      <c r="I117" s="239"/>
      <c r="J117" s="151" t="s">
        <v>317</v>
      </c>
      <c r="K117" s="152">
        <v>900</v>
      </c>
      <c r="L117" s="266">
        <v>0</v>
      </c>
      <c r="M117" s="266"/>
      <c r="N117" s="266">
        <f t="shared" ref="N117:N131" si="0">ROUND(L117*K117,2)</f>
        <v>0</v>
      </c>
      <c r="O117" s="266"/>
      <c r="P117" s="266"/>
      <c r="Q117" s="266"/>
      <c r="R117" s="125"/>
      <c r="T117" s="153" t="s">
        <v>5</v>
      </c>
      <c r="U117" s="44" t="s">
        <v>39</v>
      </c>
      <c r="V117" s="154">
        <v>0</v>
      </c>
      <c r="W117" s="154">
        <f t="shared" ref="W117:W131" si="1">V117*K117</f>
        <v>0</v>
      </c>
      <c r="X117" s="154">
        <v>0</v>
      </c>
      <c r="Y117" s="154">
        <f t="shared" ref="Y117:Y131" si="2">X117*K117</f>
        <v>0</v>
      </c>
      <c r="Z117" s="154">
        <v>0</v>
      </c>
      <c r="AA117" s="155">
        <f t="shared" ref="AA117:AA131" si="3">Z117*K117</f>
        <v>0</v>
      </c>
      <c r="AR117" s="22" t="s">
        <v>89</v>
      </c>
      <c r="AT117" s="22" t="s">
        <v>181</v>
      </c>
      <c r="AU117" s="22" t="s">
        <v>80</v>
      </c>
      <c r="AY117" s="22" t="s">
        <v>180</v>
      </c>
      <c r="BE117" s="156">
        <f t="shared" ref="BE117:BE131" si="4">IF(U117="základní",N117,0)</f>
        <v>0</v>
      </c>
      <c r="BF117" s="156">
        <f t="shared" ref="BF117:BF131" si="5">IF(U117="snížená",N117,0)</f>
        <v>0</v>
      </c>
      <c r="BG117" s="156">
        <f t="shared" ref="BG117:BG131" si="6">IF(U117="zákl. přenesená",N117,0)</f>
        <v>0</v>
      </c>
      <c r="BH117" s="156">
        <f t="shared" ref="BH117:BH131" si="7">IF(U117="sníž. přenesená",N117,0)</f>
        <v>0</v>
      </c>
      <c r="BI117" s="156">
        <f t="shared" ref="BI117:BI131" si="8">IF(U117="nulová",N117,0)</f>
        <v>0</v>
      </c>
      <c r="BJ117" s="22" t="s">
        <v>80</v>
      </c>
      <c r="BK117" s="156">
        <f t="shared" ref="BK117:BK131" si="9">ROUND(L117*K117,2)</f>
        <v>0</v>
      </c>
      <c r="BL117" s="22" t="s">
        <v>89</v>
      </c>
      <c r="BM117" s="22" t="s">
        <v>203</v>
      </c>
    </row>
    <row r="118" spans="2:65" s="1" customFormat="1" ht="38.25" customHeight="1">
      <c r="B118" s="123"/>
      <c r="C118" s="149" t="s">
        <v>74</v>
      </c>
      <c r="D118" s="149" t="s">
        <v>181</v>
      </c>
      <c r="E118" s="150" t="s">
        <v>2346</v>
      </c>
      <c r="F118" s="239" t="s">
        <v>2347</v>
      </c>
      <c r="G118" s="239"/>
      <c r="H118" s="239"/>
      <c r="I118" s="239"/>
      <c r="J118" s="151" t="s">
        <v>433</v>
      </c>
      <c r="K118" s="152">
        <v>102</v>
      </c>
      <c r="L118" s="266">
        <v>0</v>
      </c>
      <c r="M118" s="266"/>
      <c r="N118" s="266">
        <f t="shared" si="0"/>
        <v>0</v>
      </c>
      <c r="O118" s="266"/>
      <c r="P118" s="266"/>
      <c r="Q118" s="266"/>
      <c r="R118" s="125"/>
      <c r="T118" s="153" t="s">
        <v>5</v>
      </c>
      <c r="U118" s="44" t="s">
        <v>39</v>
      </c>
      <c r="V118" s="154">
        <v>0</v>
      </c>
      <c r="W118" s="154">
        <f t="shared" si="1"/>
        <v>0</v>
      </c>
      <c r="X118" s="154">
        <v>0</v>
      </c>
      <c r="Y118" s="154">
        <f t="shared" si="2"/>
        <v>0</v>
      </c>
      <c r="Z118" s="154">
        <v>0</v>
      </c>
      <c r="AA118" s="155">
        <f t="shared" si="3"/>
        <v>0</v>
      </c>
      <c r="AR118" s="22" t="s">
        <v>89</v>
      </c>
      <c r="AT118" s="22" t="s">
        <v>181</v>
      </c>
      <c r="AU118" s="22" t="s">
        <v>80</v>
      </c>
      <c r="AY118" s="22" t="s">
        <v>180</v>
      </c>
      <c r="BE118" s="156">
        <f t="shared" si="4"/>
        <v>0</v>
      </c>
      <c r="BF118" s="156">
        <f t="shared" si="5"/>
        <v>0</v>
      </c>
      <c r="BG118" s="156">
        <f t="shared" si="6"/>
        <v>0</v>
      </c>
      <c r="BH118" s="156">
        <f t="shared" si="7"/>
        <v>0</v>
      </c>
      <c r="BI118" s="156">
        <f t="shared" si="8"/>
        <v>0</v>
      </c>
      <c r="BJ118" s="22" t="s">
        <v>80</v>
      </c>
      <c r="BK118" s="156">
        <f t="shared" si="9"/>
        <v>0</v>
      </c>
      <c r="BL118" s="22" t="s">
        <v>89</v>
      </c>
      <c r="BM118" s="22" t="s">
        <v>219</v>
      </c>
    </row>
    <row r="119" spans="2:65" s="1" customFormat="1" ht="16.5" customHeight="1">
      <c r="B119" s="123"/>
      <c r="C119" s="149" t="s">
        <v>74</v>
      </c>
      <c r="D119" s="149" t="s">
        <v>181</v>
      </c>
      <c r="E119" s="150" t="s">
        <v>2348</v>
      </c>
      <c r="F119" s="239" t="s">
        <v>2349</v>
      </c>
      <c r="G119" s="239"/>
      <c r="H119" s="239"/>
      <c r="I119" s="239"/>
      <c r="J119" s="151" t="s">
        <v>317</v>
      </c>
      <c r="K119" s="152">
        <v>54</v>
      </c>
      <c r="L119" s="266">
        <v>0</v>
      </c>
      <c r="M119" s="266"/>
      <c r="N119" s="266">
        <f t="shared" si="0"/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 t="shared" si="1"/>
        <v>0</v>
      </c>
      <c r="X119" s="154">
        <v>0</v>
      </c>
      <c r="Y119" s="154">
        <f t="shared" si="2"/>
        <v>0</v>
      </c>
      <c r="Z119" s="154">
        <v>0</v>
      </c>
      <c r="AA119" s="155">
        <f t="shared" si="3"/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 t="shared" si="4"/>
        <v>0</v>
      </c>
      <c r="BF119" s="156">
        <f t="shared" si="5"/>
        <v>0</v>
      </c>
      <c r="BG119" s="156">
        <f t="shared" si="6"/>
        <v>0</v>
      </c>
      <c r="BH119" s="156">
        <f t="shared" si="7"/>
        <v>0</v>
      </c>
      <c r="BI119" s="156">
        <f t="shared" si="8"/>
        <v>0</v>
      </c>
      <c r="BJ119" s="22" t="s">
        <v>80</v>
      </c>
      <c r="BK119" s="156">
        <f t="shared" si="9"/>
        <v>0</v>
      </c>
      <c r="BL119" s="22" t="s">
        <v>89</v>
      </c>
      <c r="BM119" s="22" t="s">
        <v>239</v>
      </c>
    </row>
    <row r="120" spans="2:65" s="1" customFormat="1" ht="16.5" customHeight="1">
      <c r="B120" s="123"/>
      <c r="C120" s="149" t="s">
        <v>74</v>
      </c>
      <c r="D120" s="149" t="s">
        <v>181</v>
      </c>
      <c r="E120" s="150" t="s">
        <v>2350</v>
      </c>
      <c r="F120" s="239" t="s">
        <v>2351</v>
      </c>
      <c r="G120" s="239"/>
      <c r="H120" s="239"/>
      <c r="I120" s="239"/>
      <c r="J120" s="151" t="s">
        <v>317</v>
      </c>
      <c r="K120" s="152">
        <v>20</v>
      </c>
      <c r="L120" s="266">
        <v>0</v>
      </c>
      <c r="M120" s="266"/>
      <c r="N120" s="266">
        <f t="shared" si="0"/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 t="shared" si="1"/>
        <v>0</v>
      </c>
      <c r="X120" s="154">
        <v>0</v>
      </c>
      <c r="Y120" s="154">
        <f t="shared" si="2"/>
        <v>0</v>
      </c>
      <c r="Z120" s="154">
        <v>0</v>
      </c>
      <c r="AA120" s="155">
        <f t="shared" si="3"/>
        <v>0</v>
      </c>
      <c r="AR120" s="22" t="s">
        <v>89</v>
      </c>
      <c r="AT120" s="22" t="s">
        <v>181</v>
      </c>
      <c r="AU120" s="22" t="s">
        <v>80</v>
      </c>
      <c r="AY120" s="22" t="s">
        <v>180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22" t="s">
        <v>80</v>
      </c>
      <c r="BK120" s="156">
        <f t="shared" si="9"/>
        <v>0</v>
      </c>
      <c r="BL120" s="22" t="s">
        <v>89</v>
      </c>
      <c r="BM120" s="22" t="s">
        <v>250</v>
      </c>
    </row>
    <row r="121" spans="2:65" s="1" customFormat="1" ht="16.5" customHeight="1">
      <c r="B121" s="123"/>
      <c r="C121" s="149" t="s">
        <v>74</v>
      </c>
      <c r="D121" s="149" t="s">
        <v>181</v>
      </c>
      <c r="E121" s="150" t="s">
        <v>2352</v>
      </c>
      <c r="F121" s="239" t="s">
        <v>2353</v>
      </c>
      <c r="G121" s="239"/>
      <c r="H121" s="239"/>
      <c r="I121" s="239"/>
      <c r="J121" s="151" t="s">
        <v>317</v>
      </c>
      <c r="K121" s="152">
        <v>153</v>
      </c>
      <c r="L121" s="266">
        <v>0</v>
      </c>
      <c r="M121" s="266"/>
      <c r="N121" s="266">
        <f t="shared" si="0"/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 t="shared" si="1"/>
        <v>0</v>
      </c>
      <c r="X121" s="154">
        <v>0</v>
      </c>
      <c r="Y121" s="154">
        <f t="shared" si="2"/>
        <v>0</v>
      </c>
      <c r="Z121" s="154">
        <v>0</v>
      </c>
      <c r="AA121" s="155">
        <f t="shared" si="3"/>
        <v>0</v>
      </c>
      <c r="AR121" s="22" t="s">
        <v>89</v>
      </c>
      <c r="AT121" s="22" t="s">
        <v>181</v>
      </c>
      <c r="AU121" s="22" t="s">
        <v>80</v>
      </c>
      <c r="AY121" s="22" t="s">
        <v>180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22" t="s">
        <v>80</v>
      </c>
      <c r="BK121" s="156">
        <f t="shared" si="9"/>
        <v>0</v>
      </c>
      <c r="BL121" s="22" t="s">
        <v>89</v>
      </c>
      <c r="BM121" s="22" t="s">
        <v>271</v>
      </c>
    </row>
    <row r="122" spans="2:65" s="1" customFormat="1" ht="16.5" customHeight="1">
      <c r="B122" s="123"/>
      <c r="C122" s="149" t="s">
        <v>74</v>
      </c>
      <c r="D122" s="149" t="s">
        <v>181</v>
      </c>
      <c r="E122" s="150" t="s">
        <v>2293</v>
      </c>
      <c r="F122" s="239" t="s">
        <v>2294</v>
      </c>
      <c r="G122" s="239"/>
      <c r="H122" s="239"/>
      <c r="I122" s="239"/>
      <c r="J122" s="151" t="s">
        <v>317</v>
      </c>
      <c r="K122" s="152">
        <v>360</v>
      </c>
      <c r="L122" s="266">
        <v>0</v>
      </c>
      <c r="M122" s="266"/>
      <c r="N122" s="266">
        <f t="shared" si="0"/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 t="shared" si="1"/>
        <v>0</v>
      </c>
      <c r="X122" s="154">
        <v>0</v>
      </c>
      <c r="Y122" s="154">
        <f t="shared" si="2"/>
        <v>0</v>
      </c>
      <c r="Z122" s="154">
        <v>0</v>
      </c>
      <c r="AA122" s="155">
        <f t="shared" si="3"/>
        <v>0</v>
      </c>
      <c r="AR122" s="22" t="s">
        <v>89</v>
      </c>
      <c r="AT122" s="22" t="s">
        <v>181</v>
      </c>
      <c r="AU122" s="22" t="s">
        <v>80</v>
      </c>
      <c r="AY122" s="22" t="s">
        <v>180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22" t="s">
        <v>80</v>
      </c>
      <c r="BK122" s="156">
        <f t="shared" si="9"/>
        <v>0</v>
      </c>
      <c r="BL122" s="22" t="s">
        <v>89</v>
      </c>
      <c r="BM122" s="22" t="s">
        <v>278</v>
      </c>
    </row>
    <row r="123" spans="2:65" s="1" customFormat="1" ht="16.5" customHeight="1">
      <c r="B123" s="123"/>
      <c r="C123" s="149" t="s">
        <v>74</v>
      </c>
      <c r="D123" s="149" t="s">
        <v>181</v>
      </c>
      <c r="E123" s="150" t="s">
        <v>2354</v>
      </c>
      <c r="F123" s="239" t="s">
        <v>2297</v>
      </c>
      <c r="G123" s="239"/>
      <c r="H123" s="239"/>
      <c r="I123" s="239"/>
      <c r="J123" s="151" t="s">
        <v>317</v>
      </c>
      <c r="K123" s="152">
        <v>475</v>
      </c>
      <c r="L123" s="266">
        <v>0</v>
      </c>
      <c r="M123" s="266"/>
      <c r="N123" s="266">
        <f t="shared" si="0"/>
        <v>0</v>
      </c>
      <c r="O123" s="266"/>
      <c r="P123" s="266"/>
      <c r="Q123" s="266"/>
      <c r="R123" s="125"/>
      <c r="T123" s="153" t="s">
        <v>5</v>
      </c>
      <c r="U123" s="44" t="s">
        <v>39</v>
      </c>
      <c r="V123" s="154">
        <v>0</v>
      </c>
      <c r="W123" s="154">
        <f t="shared" si="1"/>
        <v>0</v>
      </c>
      <c r="X123" s="154">
        <v>0</v>
      </c>
      <c r="Y123" s="154">
        <f t="shared" si="2"/>
        <v>0</v>
      </c>
      <c r="Z123" s="154">
        <v>0</v>
      </c>
      <c r="AA123" s="155">
        <f t="shared" si="3"/>
        <v>0</v>
      </c>
      <c r="AR123" s="22" t="s">
        <v>89</v>
      </c>
      <c r="AT123" s="22" t="s">
        <v>181</v>
      </c>
      <c r="AU123" s="22" t="s">
        <v>80</v>
      </c>
      <c r="AY123" s="22" t="s">
        <v>180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22" t="s">
        <v>80</v>
      </c>
      <c r="BK123" s="156">
        <f t="shared" si="9"/>
        <v>0</v>
      </c>
      <c r="BL123" s="22" t="s">
        <v>89</v>
      </c>
      <c r="BM123" s="22" t="s">
        <v>287</v>
      </c>
    </row>
    <row r="124" spans="2:65" s="1" customFormat="1" ht="16.5" customHeight="1">
      <c r="B124" s="123"/>
      <c r="C124" s="149" t="s">
        <v>74</v>
      </c>
      <c r="D124" s="149" t="s">
        <v>181</v>
      </c>
      <c r="E124" s="150" t="s">
        <v>2355</v>
      </c>
      <c r="F124" s="239" t="s">
        <v>2306</v>
      </c>
      <c r="G124" s="239"/>
      <c r="H124" s="239"/>
      <c r="I124" s="239"/>
      <c r="J124" s="151" t="s">
        <v>317</v>
      </c>
      <c r="K124" s="152">
        <v>66</v>
      </c>
      <c r="L124" s="266">
        <v>0</v>
      </c>
      <c r="M124" s="266"/>
      <c r="N124" s="266">
        <f t="shared" si="0"/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 t="shared" si="1"/>
        <v>0</v>
      </c>
      <c r="X124" s="154">
        <v>0</v>
      </c>
      <c r="Y124" s="154">
        <f t="shared" si="2"/>
        <v>0</v>
      </c>
      <c r="Z124" s="154">
        <v>0</v>
      </c>
      <c r="AA124" s="155">
        <f t="shared" si="3"/>
        <v>0</v>
      </c>
      <c r="AR124" s="22" t="s">
        <v>89</v>
      </c>
      <c r="AT124" s="22" t="s">
        <v>181</v>
      </c>
      <c r="AU124" s="22" t="s">
        <v>80</v>
      </c>
      <c r="AY124" s="22" t="s">
        <v>180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22" t="s">
        <v>80</v>
      </c>
      <c r="BK124" s="156">
        <f t="shared" si="9"/>
        <v>0</v>
      </c>
      <c r="BL124" s="22" t="s">
        <v>89</v>
      </c>
      <c r="BM124" s="22" t="s">
        <v>296</v>
      </c>
    </row>
    <row r="125" spans="2:65" s="1" customFormat="1" ht="16.5" customHeight="1">
      <c r="B125" s="123"/>
      <c r="C125" s="149" t="s">
        <v>74</v>
      </c>
      <c r="D125" s="149" t="s">
        <v>181</v>
      </c>
      <c r="E125" s="150" t="s">
        <v>2308</v>
      </c>
      <c r="F125" s="239" t="s">
        <v>2309</v>
      </c>
      <c r="G125" s="239"/>
      <c r="H125" s="239"/>
      <c r="I125" s="239"/>
      <c r="J125" s="151" t="s">
        <v>317</v>
      </c>
      <c r="K125" s="152">
        <v>195</v>
      </c>
      <c r="L125" s="266">
        <v>0</v>
      </c>
      <c r="M125" s="266"/>
      <c r="N125" s="266">
        <f t="shared" si="0"/>
        <v>0</v>
      </c>
      <c r="O125" s="266"/>
      <c r="P125" s="266"/>
      <c r="Q125" s="266"/>
      <c r="R125" s="125"/>
      <c r="T125" s="153" t="s">
        <v>5</v>
      </c>
      <c r="U125" s="44" t="s">
        <v>39</v>
      </c>
      <c r="V125" s="154">
        <v>0</v>
      </c>
      <c r="W125" s="154">
        <f t="shared" si="1"/>
        <v>0</v>
      </c>
      <c r="X125" s="154">
        <v>0</v>
      </c>
      <c r="Y125" s="154">
        <f t="shared" si="2"/>
        <v>0</v>
      </c>
      <c r="Z125" s="154">
        <v>0</v>
      </c>
      <c r="AA125" s="155">
        <f t="shared" si="3"/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22" t="s">
        <v>80</v>
      </c>
      <c r="BK125" s="156">
        <f t="shared" si="9"/>
        <v>0</v>
      </c>
      <c r="BL125" s="22" t="s">
        <v>89</v>
      </c>
      <c r="BM125" s="22" t="s">
        <v>305</v>
      </c>
    </row>
    <row r="126" spans="2:65" s="1" customFormat="1" ht="25.5" customHeight="1">
      <c r="B126" s="123"/>
      <c r="C126" s="149" t="s">
        <v>74</v>
      </c>
      <c r="D126" s="149" t="s">
        <v>181</v>
      </c>
      <c r="E126" s="150" t="s">
        <v>2311</v>
      </c>
      <c r="F126" s="239" t="s">
        <v>2312</v>
      </c>
      <c r="G126" s="239"/>
      <c r="H126" s="239"/>
      <c r="I126" s="239"/>
      <c r="J126" s="151" t="s">
        <v>317</v>
      </c>
      <c r="K126" s="152">
        <v>90</v>
      </c>
      <c r="L126" s="266">
        <v>0</v>
      </c>
      <c r="M126" s="266"/>
      <c r="N126" s="266">
        <f t="shared" si="0"/>
        <v>0</v>
      </c>
      <c r="O126" s="266"/>
      <c r="P126" s="266"/>
      <c r="Q126" s="266"/>
      <c r="R126" s="125"/>
      <c r="T126" s="153" t="s">
        <v>5</v>
      </c>
      <c r="U126" s="44" t="s">
        <v>39</v>
      </c>
      <c r="V126" s="154">
        <v>0</v>
      </c>
      <c r="W126" s="154">
        <f t="shared" si="1"/>
        <v>0</v>
      </c>
      <c r="X126" s="154">
        <v>0</v>
      </c>
      <c r="Y126" s="154">
        <f t="shared" si="2"/>
        <v>0</v>
      </c>
      <c r="Z126" s="154">
        <v>0</v>
      </c>
      <c r="AA126" s="155">
        <f t="shared" si="3"/>
        <v>0</v>
      </c>
      <c r="AR126" s="22" t="s">
        <v>89</v>
      </c>
      <c r="AT126" s="22" t="s">
        <v>181</v>
      </c>
      <c r="AU126" s="22" t="s">
        <v>80</v>
      </c>
      <c r="AY126" s="22" t="s">
        <v>180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22" t="s">
        <v>80</v>
      </c>
      <c r="BK126" s="156">
        <f t="shared" si="9"/>
        <v>0</v>
      </c>
      <c r="BL126" s="22" t="s">
        <v>89</v>
      </c>
      <c r="BM126" s="22" t="s">
        <v>319</v>
      </c>
    </row>
    <row r="127" spans="2:65" s="1" customFormat="1" ht="16.5" customHeight="1">
      <c r="B127" s="123"/>
      <c r="C127" s="149" t="s">
        <v>74</v>
      </c>
      <c r="D127" s="149" t="s">
        <v>181</v>
      </c>
      <c r="E127" s="150" t="s">
        <v>2023</v>
      </c>
      <c r="F127" s="239" t="s">
        <v>2024</v>
      </c>
      <c r="G127" s="239"/>
      <c r="H127" s="239"/>
      <c r="I127" s="239"/>
      <c r="J127" s="151" t="s">
        <v>2025</v>
      </c>
      <c r="K127" s="152">
        <v>120</v>
      </c>
      <c r="L127" s="266">
        <v>0</v>
      </c>
      <c r="M127" s="266"/>
      <c r="N127" s="266">
        <f t="shared" si="0"/>
        <v>0</v>
      </c>
      <c r="O127" s="266"/>
      <c r="P127" s="266"/>
      <c r="Q127" s="266"/>
      <c r="R127" s="125"/>
      <c r="T127" s="153" t="s">
        <v>5</v>
      </c>
      <c r="U127" s="44" t="s">
        <v>39</v>
      </c>
      <c r="V127" s="154">
        <v>0</v>
      </c>
      <c r="W127" s="154">
        <f t="shared" si="1"/>
        <v>0</v>
      </c>
      <c r="X127" s="154">
        <v>0</v>
      </c>
      <c r="Y127" s="154">
        <f t="shared" si="2"/>
        <v>0</v>
      </c>
      <c r="Z127" s="154">
        <v>0</v>
      </c>
      <c r="AA127" s="155">
        <f t="shared" si="3"/>
        <v>0</v>
      </c>
      <c r="AR127" s="22" t="s">
        <v>89</v>
      </c>
      <c r="AT127" s="22" t="s">
        <v>181</v>
      </c>
      <c r="AU127" s="22" t="s">
        <v>80</v>
      </c>
      <c r="AY127" s="22" t="s">
        <v>180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22" t="s">
        <v>80</v>
      </c>
      <c r="BK127" s="156">
        <f t="shared" si="9"/>
        <v>0</v>
      </c>
      <c r="BL127" s="22" t="s">
        <v>89</v>
      </c>
      <c r="BM127" s="22" t="s">
        <v>328</v>
      </c>
    </row>
    <row r="128" spans="2:65" s="1" customFormat="1" ht="16.5" customHeight="1">
      <c r="B128" s="123"/>
      <c r="C128" s="149" t="s">
        <v>74</v>
      </c>
      <c r="D128" s="149" t="s">
        <v>181</v>
      </c>
      <c r="E128" s="150" t="s">
        <v>2356</v>
      </c>
      <c r="F128" s="239" t="s">
        <v>2357</v>
      </c>
      <c r="G128" s="239"/>
      <c r="H128" s="239"/>
      <c r="I128" s="239"/>
      <c r="J128" s="151" t="s">
        <v>2025</v>
      </c>
      <c r="K128" s="152">
        <v>180</v>
      </c>
      <c r="L128" s="266">
        <v>0</v>
      </c>
      <c r="M128" s="266"/>
      <c r="N128" s="266">
        <f t="shared" si="0"/>
        <v>0</v>
      </c>
      <c r="O128" s="266"/>
      <c r="P128" s="266"/>
      <c r="Q128" s="266"/>
      <c r="R128" s="125"/>
      <c r="T128" s="153" t="s">
        <v>5</v>
      </c>
      <c r="U128" s="44" t="s">
        <v>39</v>
      </c>
      <c r="V128" s="154">
        <v>0</v>
      </c>
      <c r="W128" s="154">
        <f t="shared" si="1"/>
        <v>0</v>
      </c>
      <c r="X128" s="154">
        <v>0</v>
      </c>
      <c r="Y128" s="154">
        <f t="shared" si="2"/>
        <v>0</v>
      </c>
      <c r="Z128" s="154">
        <v>0</v>
      </c>
      <c r="AA128" s="155">
        <f t="shared" si="3"/>
        <v>0</v>
      </c>
      <c r="AR128" s="22" t="s">
        <v>89</v>
      </c>
      <c r="AT128" s="22" t="s">
        <v>181</v>
      </c>
      <c r="AU128" s="22" t="s">
        <v>80</v>
      </c>
      <c r="AY128" s="22" t="s">
        <v>180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22" t="s">
        <v>80</v>
      </c>
      <c r="BK128" s="156">
        <f t="shared" si="9"/>
        <v>0</v>
      </c>
      <c r="BL128" s="22" t="s">
        <v>89</v>
      </c>
      <c r="BM128" s="22" t="s">
        <v>337</v>
      </c>
    </row>
    <row r="129" spans="2:65" s="1" customFormat="1" ht="16.5" customHeight="1">
      <c r="B129" s="123"/>
      <c r="C129" s="149" t="s">
        <v>74</v>
      </c>
      <c r="D129" s="149" t="s">
        <v>181</v>
      </c>
      <c r="E129" s="150" t="s">
        <v>2358</v>
      </c>
      <c r="F129" s="239" t="s">
        <v>2359</v>
      </c>
      <c r="G129" s="239"/>
      <c r="H129" s="239"/>
      <c r="I129" s="239"/>
      <c r="J129" s="151" t="s">
        <v>2025</v>
      </c>
      <c r="K129" s="152">
        <v>1680</v>
      </c>
      <c r="L129" s="266">
        <v>0</v>
      </c>
      <c r="M129" s="266"/>
      <c r="N129" s="266">
        <f t="shared" si="0"/>
        <v>0</v>
      </c>
      <c r="O129" s="266"/>
      <c r="P129" s="266"/>
      <c r="Q129" s="266"/>
      <c r="R129" s="125"/>
      <c r="T129" s="153" t="s">
        <v>5</v>
      </c>
      <c r="U129" s="44" t="s">
        <v>39</v>
      </c>
      <c r="V129" s="154">
        <v>0</v>
      </c>
      <c r="W129" s="154">
        <f t="shared" si="1"/>
        <v>0</v>
      </c>
      <c r="X129" s="154">
        <v>0</v>
      </c>
      <c r="Y129" s="154">
        <f t="shared" si="2"/>
        <v>0</v>
      </c>
      <c r="Z129" s="154">
        <v>0</v>
      </c>
      <c r="AA129" s="155">
        <f t="shared" si="3"/>
        <v>0</v>
      </c>
      <c r="AR129" s="22" t="s">
        <v>89</v>
      </c>
      <c r="AT129" s="22" t="s">
        <v>181</v>
      </c>
      <c r="AU129" s="22" t="s">
        <v>80</v>
      </c>
      <c r="AY129" s="22" t="s">
        <v>180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22" t="s">
        <v>80</v>
      </c>
      <c r="BK129" s="156">
        <f t="shared" si="9"/>
        <v>0</v>
      </c>
      <c r="BL129" s="22" t="s">
        <v>89</v>
      </c>
      <c r="BM129" s="22" t="s">
        <v>345</v>
      </c>
    </row>
    <row r="130" spans="2:65" s="1" customFormat="1" ht="16.5" customHeight="1">
      <c r="B130" s="123"/>
      <c r="C130" s="149" t="s">
        <v>74</v>
      </c>
      <c r="D130" s="149" t="s">
        <v>181</v>
      </c>
      <c r="E130" s="150" t="s">
        <v>2330</v>
      </c>
      <c r="F130" s="239" t="s">
        <v>2331</v>
      </c>
      <c r="G130" s="239"/>
      <c r="H130" s="239"/>
      <c r="I130" s="239"/>
      <c r="J130" s="151" t="s">
        <v>2025</v>
      </c>
      <c r="K130" s="152">
        <v>40</v>
      </c>
      <c r="L130" s="266">
        <v>0</v>
      </c>
      <c r="M130" s="266"/>
      <c r="N130" s="266">
        <f t="shared" si="0"/>
        <v>0</v>
      </c>
      <c r="O130" s="266"/>
      <c r="P130" s="266"/>
      <c r="Q130" s="266"/>
      <c r="R130" s="125"/>
      <c r="T130" s="153" t="s">
        <v>5</v>
      </c>
      <c r="U130" s="44" t="s">
        <v>39</v>
      </c>
      <c r="V130" s="154">
        <v>0</v>
      </c>
      <c r="W130" s="154">
        <f t="shared" si="1"/>
        <v>0</v>
      </c>
      <c r="X130" s="154">
        <v>0</v>
      </c>
      <c r="Y130" s="154">
        <f t="shared" si="2"/>
        <v>0</v>
      </c>
      <c r="Z130" s="154">
        <v>0</v>
      </c>
      <c r="AA130" s="155">
        <f t="shared" si="3"/>
        <v>0</v>
      </c>
      <c r="AR130" s="22" t="s">
        <v>89</v>
      </c>
      <c r="AT130" s="22" t="s">
        <v>181</v>
      </c>
      <c r="AU130" s="22" t="s">
        <v>80</v>
      </c>
      <c r="AY130" s="22" t="s">
        <v>180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22" t="s">
        <v>80</v>
      </c>
      <c r="BK130" s="156">
        <f t="shared" si="9"/>
        <v>0</v>
      </c>
      <c r="BL130" s="22" t="s">
        <v>89</v>
      </c>
      <c r="BM130" s="22" t="s">
        <v>353</v>
      </c>
    </row>
    <row r="131" spans="2:65" s="1" customFormat="1" ht="16.5" customHeight="1">
      <c r="B131" s="123"/>
      <c r="C131" s="149" t="s">
        <v>74</v>
      </c>
      <c r="D131" s="149" t="s">
        <v>181</v>
      </c>
      <c r="E131" s="150" t="s">
        <v>2333</v>
      </c>
      <c r="F131" s="239" t="s">
        <v>2334</v>
      </c>
      <c r="G131" s="239"/>
      <c r="H131" s="239"/>
      <c r="I131" s="239"/>
      <c r="J131" s="151" t="s">
        <v>2025</v>
      </c>
      <c r="K131" s="152">
        <v>64</v>
      </c>
      <c r="L131" s="266">
        <v>0</v>
      </c>
      <c r="M131" s="266"/>
      <c r="N131" s="266">
        <f t="shared" si="0"/>
        <v>0</v>
      </c>
      <c r="O131" s="266"/>
      <c r="P131" s="266"/>
      <c r="Q131" s="266"/>
      <c r="R131" s="125"/>
      <c r="T131" s="153" t="s">
        <v>5</v>
      </c>
      <c r="U131" s="44" t="s">
        <v>39</v>
      </c>
      <c r="V131" s="154">
        <v>0</v>
      </c>
      <c r="W131" s="154">
        <f t="shared" si="1"/>
        <v>0</v>
      </c>
      <c r="X131" s="154">
        <v>0</v>
      </c>
      <c r="Y131" s="154">
        <f t="shared" si="2"/>
        <v>0</v>
      </c>
      <c r="Z131" s="154">
        <v>0</v>
      </c>
      <c r="AA131" s="155">
        <f t="shared" si="3"/>
        <v>0</v>
      </c>
      <c r="AR131" s="22" t="s">
        <v>89</v>
      </c>
      <c r="AT131" s="22" t="s">
        <v>181</v>
      </c>
      <c r="AU131" s="22" t="s">
        <v>80</v>
      </c>
      <c r="AY131" s="22" t="s">
        <v>180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22" t="s">
        <v>80</v>
      </c>
      <c r="BK131" s="156">
        <f t="shared" si="9"/>
        <v>0</v>
      </c>
      <c r="BL131" s="22" t="s">
        <v>89</v>
      </c>
      <c r="BM131" s="22" t="s">
        <v>381</v>
      </c>
    </row>
    <row r="132" spans="2:65" s="9" customFormat="1" ht="37.35" customHeight="1">
      <c r="B132" s="138"/>
      <c r="C132" s="139"/>
      <c r="D132" s="140" t="s">
        <v>2339</v>
      </c>
      <c r="E132" s="140"/>
      <c r="F132" s="140"/>
      <c r="G132" s="140"/>
      <c r="H132" s="140"/>
      <c r="I132" s="140"/>
      <c r="J132" s="140"/>
      <c r="K132" s="140"/>
      <c r="L132" s="140"/>
      <c r="M132" s="140"/>
      <c r="N132" s="285">
        <f>BK132</f>
        <v>0</v>
      </c>
      <c r="O132" s="286"/>
      <c r="P132" s="286"/>
      <c r="Q132" s="286"/>
      <c r="R132" s="141"/>
      <c r="T132" s="142"/>
      <c r="U132" s="139"/>
      <c r="V132" s="139"/>
      <c r="W132" s="143">
        <f>SUM(W133:W139)</f>
        <v>0</v>
      </c>
      <c r="X132" s="139"/>
      <c r="Y132" s="143">
        <f>SUM(Y133:Y139)</f>
        <v>0</v>
      </c>
      <c r="Z132" s="139"/>
      <c r="AA132" s="144">
        <f>SUM(AA133:AA139)</f>
        <v>0</v>
      </c>
      <c r="AR132" s="145" t="s">
        <v>80</v>
      </c>
      <c r="AT132" s="146" t="s">
        <v>73</v>
      </c>
      <c r="AU132" s="146" t="s">
        <v>74</v>
      </c>
      <c r="AY132" s="145" t="s">
        <v>180</v>
      </c>
      <c r="BK132" s="147">
        <f>SUM(BK133:BK139)</f>
        <v>0</v>
      </c>
    </row>
    <row r="133" spans="2:65" s="1" customFormat="1" ht="16.5" customHeight="1">
      <c r="B133" s="123"/>
      <c r="C133" s="149" t="s">
        <v>74</v>
      </c>
      <c r="D133" s="149" t="s">
        <v>181</v>
      </c>
      <c r="E133" s="150" t="s">
        <v>2360</v>
      </c>
      <c r="F133" s="239" t="s">
        <v>2361</v>
      </c>
      <c r="G133" s="239"/>
      <c r="H133" s="239"/>
      <c r="I133" s="239"/>
      <c r="J133" s="151" t="s">
        <v>433</v>
      </c>
      <c r="K133" s="152">
        <v>9</v>
      </c>
      <c r="L133" s="266">
        <v>0</v>
      </c>
      <c r="M133" s="266"/>
      <c r="N133" s="266">
        <f t="shared" ref="N133:N139" si="10">ROUND(L133*K133,2)</f>
        <v>0</v>
      </c>
      <c r="O133" s="266"/>
      <c r="P133" s="266"/>
      <c r="Q133" s="266"/>
      <c r="R133" s="125"/>
      <c r="T133" s="153" t="s">
        <v>5</v>
      </c>
      <c r="U133" s="44" t="s">
        <v>39</v>
      </c>
      <c r="V133" s="154">
        <v>0</v>
      </c>
      <c r="W133" s="154">
        <f t="shared" ref="W133:W139" si="11">V133*K133</f>
        <v>0</v>
      </c>
      <c r="X133" s="154">
        <v>0</v>
      </c>
      <c r="Y133" s="154">
        <f t="shared" ref="Y133:Y139" si="12">X133*K133</f>
        <v>0</v>
      </c>
      <c r="Z133" s="154">
        <v>0</v>
      </c>
      <c r="AA133" s="155">
        <f t="shared" ref="AA133:AA139" si="13">Z133*K133</f>
        <v>0</v>
      </c>
      <c r="AR133" s="22" t="s">
        <v>89</v>
      </c>
      <c r="AT133" s="22" t="s">
        <v>181</v>
      </c>
      <c r="AU133" s="22" t="s">
        <v>80</v>
      </c>
      <c r="AY133" s="22" t="s">
        <v>180</v>
      </c>
      <c r="BE133" s="156">
        <f t="shared" ref="BE133:BE139" si="14">IF(U133="základní",N133,0)</f>
        <v>0</v>
      </c>
      <c r="BF133" s="156">
        <f t="shared" ref="BF133:BF139" si="15">IF(U133="snížená",N133,0)</f>
        <v>0</v>
      </c>
      <c r="BG133" s="156">
        <f t="shared" ref="BG133:BG139" si="16">IF(U133="zákl. přenesená",N133,0)</f>
        <v>0</v>
      </c>
      <c r="BH133" s="156">
        <f t="shared" ref="BH133:BH139" si="17">IF(U133="sníž. přenesená",N133,0)</f>
        <v>0</v>
      </c>
      <c r="BI133" s="156">
        <f t="shared" ref="BI133:BI139" si="18">IF(U133="nulová",N133,0)</f>
        <v>0</v>
      </c>
      <c r="BJ133" s="22" t="s">
        <v>80</v>
      </c>
      <c r="BK133" s="156">
        <f t="shared" ref="BK133:BK139" si="19">ROUND(L133*K133,2)</f>
        <v>0</v>
      </c>
      <c r="BL133" s="22" t="s">
        <v>89</v>
      </c>
      <c r="BM133" s="22" t="s">
        <v>398</v>
      </c>
    </row>
    <row r="134" spans="2:65" s="1" customFormat="1" ht="16.5" customHeight="1">
      <c r="B134" s="123"/>
      <c r="C134" s="149" t="s">
        <v>74</v>
      </c>
      <c r="D134" s="149" t="s">
        <v>181</v>
      </c>
      <c r="E134" s="150" t="s">
        <v>2362</v>
      </c>
      <c r="F134" s="239" t="s">
        <v>2363</v>
      </c>
      <c r="G134" s="239"/>
      <c r="H134" s="239"/>
      <c r="I134" s="239"/>
      <c r="J134" s="151" t="s">
        <v>433</v>
      </c>
      <c r="K134" s="152">
        <v>1</v>
      </c>
      <c r="L134" s="266">
        <v>0</v>
      </c>
      <c r="M134" s="266"/>
      <c r="N134" s="266">
        <f t="shared" si="10"/>
        <v>0</v>
      </c>
      <c r="O134" s="266"/>
      <c r="P134" s="266"/>
      <c r="Q134" s="266"/>
      <c r="R134" s="125"/>
      <c r="T134" s="153" t="s">
        <v>5</v>
      </c>
      <c r="U134" s="44" t="s">
        <v>39</v>
      </c>
      <c r="V134" s="154">
        <v>0</v>
      </c>
      <c r="W134" s="154">
        <f t="shared" si="11"/>
        <v>0</v>
      </c>
      <c r="X134" s="154">
        <v>0</v>
      </c>
      <c r="Y134" s="154">
        <f t="shared" si="12"/>
        <v>0</v>
      </c>
      <c r="Z134" s="154">
        <v>0</v>
      </c>
      <c r="AA134" s="155">
        <f t="shared" si="13"/>
        <v>0</v>
      </c>
      <c r="AR134" s="22" t="s">
        <v>89</v>
      </c>
      <c r="AT134" s="22" t="s">
        <v>181</v>
      </c>
      <c r="AU134" s="22" t="s">
        <v>80</v>
      </c>
      <c r="AY134" s="22" t="s">
        <v>180</v>
      </c>
      <c r="BE134" s="156">
        <f t="shared" si="14"/>
        <v>0</v>
      </c>
      <c r="BF134" s="156">
        <f t="shared" si="15"/>
        <v>0</v>
      </c>
      <c r="BG134" s="156">
        <f t="shared" si="16"/>
        <v>0</v>
      </c>
      <c r="BH134" s="156">
        <f t="shared" si="17"/>
        <v>0</v>
      </c>
      <c r="BI134" s="156">
        <f t="shared" si="18"/>
        <v>0</v>
      </c>
      <c r="BJ134" s="22" t="s">
        <v>80</v>
      </c>
      <c r="BK134" s="156">
        <f t="shared" si="19"/>
        <v>0</v>
      </c>
      <c r="BL134" s="22" t="s">
        <v>89</v>
      </c>
      <c r="BM134" s="22" t="s">
        <v>411</v>
      </c>
    </row>
    <row r="135" spans="2:65" s="1" customFormat="1" ht="16.5" customHeight="1">
      <c r="B135" s="123"/>
      <c r="C135" s="149" t="s">
        <v>74</v>
      </c>
      <c r="D135" s="149" t="s">
        <v>181</v>
      </c>
      <c r="E135" s="150" t="s">
        <v>2364</v>
      </c>
      <c r="F135" s="239" t="s">
        <v>2365</v>
      </c>
      <c r="G135" s="239"/>
      <c r="H135" s="239"/>
      <c r="I135" s="239"/>
      <c r="J135" s="151" t="s">
        <v>433</v>
      </c>
      <c r="K135" s="152">
        <v>1</v>
      </c>
      <c r="L135" s="266">
        <v>0</v>
      </c>
      <c r="M135" s="266"/>
      <c r="N135" s="266">
        <f t="shared" si="10"/>
        <v>0</v>
      </c>
      <c r="O135" s="266"/>
      <c r="P135" s="266"/>
      <c r="Q135" s="266"/>
      <c r="R135" s="125"/>
      <c r="T135" s="153" t="s">
        <v>5</v>
      </c>
      <c r="U135" s="44" t="s">
        <v>39</v>
      </c>
      <c r="V135" s="154">
        <v>0</v>
      </c>
      <c r="W135" s="154">
        <f t="shared" si="11"/>
        <v>0</v>
      </c>
      <c r="X135" s="154">
        <v>0</v>
      </c>
      <c r="Y135" s="154">
        <f t="shared" si="12"/>
        <v>0</v>
      </c>
      <c r="Z135" s="154">
        <v>0</v>
      </c>
      <c r="AA135" s="155">
        <f t="shared" si="13"/>
        <v>0</v>
      </c>
      <c r="AR135" s="22" t="s">
        <v>89</v>
      </c>
      <c r="AT135" s="22" t="s">
        <v>181</v>
      </c>
      <c r="AU135" s="22" t="s">
        <v>80</v>
      </c>
      <c r="AY135" s="22" t="s">
        <v>180</v>
      </c>
      <c r="BE135" s="156">
        <f t="shared" si="14"/>
        <v>0</v>
      </c>
      <c r="BF135" s="156">
        <f t="shared" si="15"/>
        <v>0</v>
      </c>
      <c r="BG135" s="156">
        <f t="shared" si="16"/>
        <v>0</v>
      </c>
      <c r="BH135" s="156">
        <f t="shared" si="17"/>
        <v>0</v>
      </c>
      <c r="BI135" s="156">
        <f t="shared" si="18"/>
        <v>0</v>
      </c>
      <c r="BJ135" s="22" t="s">
        <v>80</v>
      </c>
      <c r="BK135" s="156">
        <f t="shared" si="19"/>
        <v>0</v>
      </c>
      <c r="BL135" s="22" t="s">
        <v>89</v>
      </c>
      <c r="BM135" s="22" t="s">
        <v>430</v>
      </c>
    </row>
    <row r="136" spans="2:65" s="1" customFormat="1" ht="16.5" customHeight="1">
      <c r="B136" s="123"/>
      <c r="C136" s="149" t="s">
        <v>74</v>
      </c>
      <c r="D136" s="149" t="s">
        <v>181</v>
      </c>
      <c r="E136" s="150" t="s">
        <v>2358</v>
      </c>
      <c r="F136" s="239" t="s">
        <v>2359</v>
      </c>
      <c r="G136" s="239"/>
      <c r="H136" s="239"/>
      <c r="I136" s="239"/>
      <c r="J136" s="151" t="s">
        <v>2025</v>
      </c>
      <c r="K136" s="152">
        <v>2060</v>
      </c>
      <c r="L136" s="266">
        <v>0</v>
      </c>
      <c r="M136" s="266"/>
      <c r="N136" s="266">
        <f t="shared" si="10"/>
        <v>0</v>
      </c>
      <c r="O136" s="266"/>
      <c r="P136" s="266"/>
      <c r="Q136" s="266"/>
      <c r="R136" s="125"/>
      <c r="T136" s="153" t="s">
        <v>5</v>
      </c>
      <c r="U136" s="44" t="s">
        <v>39</v>
      </c>
      <c r="V136" s="154">
        <v>0</v>
      </c>
      <c r="W136" s="154">
        <f t="shared" si="11"/>
        <v>0</v>
      </c>
      <c r="X136" s="154">
        <v>0</v>
      </c>
      <c r="Y136" s="154">
        <f t="shared" si="12"/>
        <v>0</v>
      </c>
      <c r="Z136" s="154">
        <v>0</v>
      </c>
      <c r="AA136" s="155">
        <f t="shared" si="13"/>
        <v>0</v>
      </c>
      <c r="AR136" s="22" t="s">
        <v>89</v>
      </c>
      <c r="AT136" s="22" t="s">
        <v>181</v>
      </c>
      <c r="AU136" s="22" t="s">
        <v>80</v>
      </c>
      <c r="AY136" s="22" t="s">
        <v>180</v>
      </c>
      <c r="BE136" s="156">
        <f t="shared" si="14"/>
        <v>0</v>
      </c>
      <c r="BF136" s="156">
        <f t="shared" si="15"/>
        <v>0</v>
      </c>
      <c r="BG136" s="156">
        <f t="shared" si="16"/>
        <v>0</v>
      </c>
      <c r="BH136" s="156">
        <f t="shared" si="17"/>
        <v>0</v>
      </c>
      <c r="BI136" s="156">
        <f t="shared" si="18"/>
        <v>0</v>
      </c>
      <c r="BJ136" s="22" t="s">
        <v>80</v>
      </c>
      <c r="BK136" s="156">
        <f t="shared" si="19"/>
        <v>0</v>
      </c>
      <c r="BL136" s="22" t="s">
        <v>89</v>
      </c>
      <c r="BM136" s="22" t="s">
        <v>446</v>
      </c>
    </row>
    <row r="137" spans="2:65" s="1" customFormat="1" ht="16.5" customHeight="1">
      <c r="B137" s="123"/>
      <c r="C137" s="149" t="s">
        <v>74</v>
      </c>
      <c r="D137" s="149" t="s">
        <v>181</v>
      </c>
      <c r="E137" s="150" t="s">
        <v>2366</v>
      </c>
      <c r="F137" s="239" t="s">
        <v>2367</v>
      </c>
      <c r="G137" s="239"/>
      <c r="H137" s="239"/>
      <c r="I137" s="239"/>
      <c r="J137" s="151" t="s">
        <v>2025</v>
      </c>
      <c r="K137" s="152">
        <v>144</v>
      </c>
      <c r="L137" s="266">
        <v>0</v>
      </c>
      <c r="M137" s="266"/>
      <c r="N137" s="266">
        <f t="shared" si="10"/>
        <v>0</v>
      </c>
      <c r="O137" s="266"/>
      <c r="P137" s="266"/>
      <c r="Q137" s="266"/>
      <c r="R137" s="125"/>
      <c r="T137" s="153" t="s">
        <v>5</v>
      </c>
      <c r="U137" s="44" t="s">
        <v>39</v>
      </c>
      <c r="V137" s="154">
        <v>0</v>
      </c>
      <c r="W137" s="154">
        <f t="shared" si="11"/>
        <v>0</v>
      </c>
      <c r="X137" s="154">
        <v>0</v>
      </c>
      <c r="Y137" s="154">
        <f t="shared" si="12"/>
        <v>0</v>
      </c>
      <c r="Z137" s="154">
        <v>0</v>
      </c>
      <c r="AA137" s="155">
        <f t="shared" si="13"/>
        <v>0</v>
      </c>
      <c r="AR137" s="22" t="s">
        <v>89</v>
      </c>
      <c r="AT137" s="22" t="s">
        <v>181</v>
      </c>
      <c r="AU137" s="22" t="s">
        <v>80</v>
      </c>
      <c r="AY137" s="22" t="s">
        <v>180</v>
      </c>
      <c r="BE137" s="156">
        <f t="shared" si="14"/>
        <v>0</v>
      </c>
      <c r="BF137" s="156">
        <f t="shared" si="15"/>
        <v>0</v>
      </c>
      <c r="BG137" s="156">
        <f t="shared" si="16"/>
        <v>0</v>
      </c>
      <c r="BH137" s="156">
        <f t="shared" si="17"/>
        <v>0</v>
      </c>
      <c r="BI137" s="156">
        <f t="shared" si="18"/>
        <v>0</v>
      </c>
      <c r="BJ137" s="22" t="s">
        <v>80</v>
      </c>
      <c r="BK137" s="156">
        <f t="shared" si="19"/>
        <v>0</v>
      </c>
      <c r="BL137" s="22" t="s">
        <v>89</v>
      </c>
      <c r="BM137" s="22" t="s">
        <v>457</v>
      </c>
    </row>
    <row r="138" spans="2:65" s="1" customFormat="1" ht="16.5" customHeight="1">
      <c r="B138" s="123"/>
      <c r="C138" s="149" t="s">
        <v>74</v>
      </c>
      <c r="D138" s="149" t="s">
        <v>181</v>
      </c>
      <c r="E138" s="150" t="s">
        <v>2330</v>
      </c>
      <c r="F138" s="239" t="s">
        <v>2331</v>
      </c>
      <c r="G138" s="239"/>
      <c r="H138" s="239"/>
      <c r="I138" s="239"/>
      <c r="J138" s="151" t="s">
        <v>2025</v>
      </c>
      <c r="K138" s="152">
        <v>56</v>
      </c>
      <c r="L138" s="266">
        <v>0</v>
      </c>
      <c r="M138" s="266"/>
      <c r="N138" s="266">
        <f t="shared" si="10"/>
        <v>0</v>
      </c>
      <c r="O138" s="266"/>
      <c r="P138" s="266"/>
      <c r="Q138" s="266"/>
      <c r="R138" s="125"/>
      <c r="T138" s="153" t="s">
        <v>5</v>
      </c>
      <c r="U138" s="44" t="s">
        <v>39</v>
      </c>
      <c r="V138" s="154">
        <v>0</v>
      </c>
      <c r="W138" s="154">
        <f t="shared" si="11"/>
        <v>0</v>
      </c>
      <c r="X138" s="154">
        <v>0</v>
      </c>
      <c r="Y138" s="154">
        <f t="shared" si="12"/>
        <v>0</v>
      </c>
      <c r="Z138" s="154">
        <v>0</v>
      </c>
      <c r="AA138" s="155">
        <f t="shared" si="13"/>
        <v>0</v>
      </c>
      <c r="AR138" s="22" t="s">
        <v>89</v>
      </c>
      <c r="AT138" s="22" t="s">
        <v>181</v>
      </c>
      <c r="AU138" s="22" t="s">
        <v>80</v>
      </c>
      <c r="AY138" s="22" t="s">
        <v>180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22" t="s">
        <v>80</v>
      </c>
      <c r="BK138" s="156">
        <f t="shared" si="19"/>
        <v>0</v>
      </c>
      <c r="BL138" s="22" t="s">
        <v>89</v>
      </c>
      <c r="BM138" s="22" t="s">
        <v>466</v>
      </c>
    </row>
    <row r="139" spans="2:65" s="1" customFormat="1" ht="16.5" customHeight="1">
      <c r="B139" s="123"/>
      <c r="C139" s="149" t="s">
        <v>74</v>
      </c>
      <c r="D139" s="149" t="s">
        <v>181</v>
      </c>
      <c r="E139" s="150" t="s">
        <v>2333</v>
      </c>
      <c r="F139" s="239" t="s">
        <v>2334</v>
      </c>
      <c r="G139" s="239"/>
      <c r="H139" s="239"/>
      <c r="I139" s="239"/>
      <c r="J139" s="151" t="s">
        <v>2025</v>
      </c>
      <c r="K139" s="152">
        <v>110</v>
      </c>
      <c r="L139" s="266">
        <v>0</v>
      </c>
      <c r="M139" s="266"/>
      <c r="N139" s="266">
        <f t="shared" si="10"/>
        <v>0</v>
      </c>
      <c r="O139" s="266"/>
      <c r="P139" s="266"/>
      <c r="Q139" s="266"/>
      <c r="R139" s="125"/>
      <c r="T139" s="153" t="s">
        <v>5</v>
      </c>
      <c r="U139" s="194" t="s">
        <v>39</v>
      </c>
      <c r="V139" s="195">
        <v>0</v>
      </c>
      <c r="W139" s="195">
        <f t="shared" si="11"/>
        <v>0</v>
      </c>
      <c r="X139" s="195">
        <v>0</v>
      </c>
      <c r="Y139" s="195">
        <f t="shared" si="12"/>
        <v>0</v>
      </c>
      <c r="Z139" s="195">
        <v>0</v>
      </c>
      <c r="AA139" s="196">
        <f t="shared" si="13"/>
        <v>0</v>
      </c>
      <c r="AR139" s="22" t="s">
        <v>89</v>
      </c>
      <c r="AT139" s="22" t="s">
        <v>181</v>
      </c>
      <c r="AU139" s="22" t="s">
        <v>80</v>
      </c>
      <c r="AY139" s="22" t="s">
        <v>180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22" t="s">
        <v>80</v>
      </c>
      <c r="BK139" s="156">
        <f t="shared" si="19"/>
        <v>0</v>
      </c>
      <c r="BL139" s="22" t="s">
        <v>89</v>
      </c>
      <c r="BM139" s="22" t="s">
        <v>481</v>
      </c>
    </row>
    <row r="140" spans="2:65" s="1" customFormat="1" ht="6.95" customHeight="1">
      <c r="B140" s="59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1"/>
    </row>
  </sheetData>
  <mergeCells count="129">
    <mergeCell ref="F127:I127"/>
    <mergeCell ref="F128:I128"/>
    <mergeCell ref="F129:I129"/>
    <mergeCell ref="F130:I130"/>
    <mergeCell ref="F131:I131"/>
    <mergeCell ref="L121:M121"/>
    <mergeCell ref="L122:M122"/>
    <mergeCell ref="L123:M123"/>
    <mergeCell ref="L124:M124"/>
    <mergeCell ref="L125:M125"/>
    <mergeCell ref="L126:M126"/>
    <mergeCell ref="F118:I118"/>
    <mergeCell ref="F124:I124"/>
    <mergeCell ref="F120:I120"/>
    <mergeCell ref="F119:I119"/>
    <mergeCell ref="F121:I121"/>
    <mergeCell ref="F122:I122"/>
    <mergeCell ref="F123:I123"/>
    <mergeCell ref="F125:I125"/>
    <mergeCell ref="F126:I126"/>
    <mergeCell ref="F114:I114"/>
    <mergeCell ref="L114:M114"/>
    <mergeCell ref="N114:Q114"/>
    <mergeCell ref="L115:M115"/>
    <mergeCell ref="N115:Q115"/>
    <mergeCell ref="N117:Q117"/>
    <mergeCell ref="N118:Q118"/>
    <mergeCell ref="N119:Q119"/>
    <mergeCell ref="N120:Q120"/>
    <mergeCell ref="N116:Q116"/>
    <mergeCell ref="F115:I115"/>
    <mergeCell ref="F117:I117"/>
    <mergeCell ref="L117:M117"/>
    <mergeCell ref="L118:M118"/>
    <mergeCell ref="L119:M119"/>
    <mergeCell ref="L120:M120"/>
    <mergeCell ref="L127:M127"/>
    <mergeCell ref="L128:M128"/>
    <mergeCell ref="L129:M129"/>
    <mergeCell ref="L130:M130"/>
    <mergeCell ref="L133:M133"/>
    <mergeCell ref="L134:M134"/>
    <mergeCell ref="L135:M135"/>
    <mergeCell ref="L136:M136"/>
    <mergeCell ref="L137:M137"/>
    <mergeCell ref="N133:Q133"/>
    <mergeCell ref="N134:Q134"/>
    <mergeCell ref="N135:Q135"/>
    <mergeCell ref="N136:Q136"/>
    <mergeCell ref="N137:Q137"/>
    <mergeCell ref="N138:Q138"/>
    <mergeCell ref="N139:Q139"/>
    <mergeCell ref="N132:Q132"/>
    <mergeCell ref="L131:M131"/>
    <mergeCell ref="L138:M138"/>
    <mergeCell ref="L139:M139"/>
    <mergeCell ref="N112:Q112"/>
    <mergeCell ref="N113:Q113"/>
    <mergeCell ref="N128:Q128"/>
    <mergeCell ref="N125:Q125"/>
    <mergeCell ref="N126:Q126"/>
    <mergeCell ref="N127:Q127"/>
    <mergeCell ref="N129:Q129"/>
    <mergeCell ref="N130:Q130"/>
    <mergeCell ref="N131:Q131"/>
    <mergeCell ref="N121:Q121"/>
    <mergeCell ref="N122:Q122"/>
    <mergeCell ref="N123:Q123"/>
    <mergeCell ref="N124:Q124"/>
    <mergeCell ref="C101:Q101"/>
    <mergeCell ref="F104:P104"/>
    <mergeCell ref="F103:P103"/>
    <mergeCell ref="M106:P106"/>
    <mergeCell ref="M108:Q108"/>
    <mergeCell ref="M109:Q109"/>
    <mergeCell ref="F111:I111"/>
    <mergeCell ref="L111:M111"/>
    <mergeCell ref="N111:Q111"/>
    <mergeCell ref="M84:Q84"/>
    <mergeCell ref="C86:G86"/>
    <mergeCell ref="N86:Q86"/>
    <mergeCell ref="N88:Q88"/>
    <mergeCell ref="N89:Q89"/>
    <mergeCell ref="N90:Q90"/>
    <mergeCell ref="N91:Q91"/>
    <mergeCell ref="N93:Q93"/>
    <mergeCell ref="L95:Q9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F135:I135"/>
    <mergeCell ref="F133:I133"/>
    <mergeCell ref="F134:I134"/>
    <mergeCell ref="F136:I136"/>
    <mergeCell ref="F137:I137"/>
    <mergeCell ref="F138:I138"/>
    <mergeCell ref="F139:I139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</mergeCells>
  <hyperlinks>
    <hyperlink ref="F1:G1" location="C2" display="1) Krycí list rozpočtu"/>
    <hyperlink ref="H1:K1" location="C86" display="2) Rekapitulace rozpočtu"/>
    <hyperlink ref="L1" location="C11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hidden="1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5"/>
      <c r="B1" s="15"/>
      <c r="C1" s="15"/>
      <c r="D1" s="16" t="s">
        <v>1</v>
      </c>
      <c r="E1" s="15"/>
      <c r="F1" s="17" t="s">
        <v>123</v>
      </c>
      <c r="G1" s="17"/>
      <c r="H1" s="251" t="s">
        <v>124</v>
      </c>
      <c r="I1" s="251"/>
      <c r="J1" s="251"/>
      <c r="K1" s="251"/>
      <c r="L1" s="17" t="s">
        <v>125</v>
      </c>
      <c r="M1" s="15"/>
      <c r="N1" s="15"/>
      <c r="O1" s="16" t="s">
        <v>126</v>
      </c>
      <c r="P1" s="15"/>
      <c r="Q1" s="15"/>
      <c r="R1" s="15"/>
      <c r="S1" s="17" t="s">
        <v>127</v>
      </c>
      <c r="T1" s="17"/>
      <c r="U1" s="105"/>
      <c r="V1" s="10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0" t="s">
        <v>7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207" t="s">
        <v>8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22" t="s">
        <v>103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83</v>
      </c>
    </row>
    <row r="4" spans="1:66" ht="36.950000000000003" customHeight="1">
      <c r="B4" s="26"/>
      <c r="C4" s="202" t="s">
        <v>128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7"/>
      <c r="T4" s="21" t="s">
        <v>13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18</v>
      </c>
      <c r="E6" s="28"/>
      <c r="F6" s="247" t="str">
        <f>'Rekapitulace stavby'!K6</f>
        <v>Měnírna Výškovice - Rekonstrukce měnírny Výškovice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8"/>
      <c r="R6" s="27"/>
    </row>
    <row r="7" spans="1:66" s="1" customFormat="1" ht="32.85" customHeight="1">
      <c r="B7" s="35"/>
      <c r="C7" s="36"/>
      <c r="D7" s="31" t="s">
        <v>129</v>
      </c>
      <c r="E7" s="36"/>
      <c r="F7" s="206" t="s">
        <v>2368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36"/>
      <c r="R7" s="37"/>
    </row>
    <row r="8" spans="1:66" s="1" customFormat="1" ht="14.45" customHeight="1">
      <c r="B8" s="35"/>
      <c r="C8" s="36"/>
      <c r="D8" s="32" t="s">
        <v>20</v>
      </c>
      <c r="E8" s="36"/>
      <c r="F8" s="30" t="s">
        <v>5</v>
      </c>
      <c r="G8" s="36"/>
      <c r="H8" s="36"/>
      <c r="I8" s="36"/>
      <c r="J8" s="36"/>
      <c r="K8" s="36"/>
      <c r="L8" s="36"/>
      <c r="M8" s="32" t="s">
        <v>21</v>
      </c>
      <c r="N8" s="36"/>
      <c r="O8" s="30" t="s">
        <v>5</v>
      </c>
      <c r="P8" s="36"/>
      <c r="Q8" s="36"/>
      <c r="R8" s="37"/>
    </row>
    <row r="9" spans="1:66" s="1" customFormat="1" ht="14.45" customHeight="1">
      <c r="B9" s="35"/>
      <c r="C9" s="36"/>
      <c r="D9" s="32" t="s">
        <v>22</v>
      </c>
      <c r="E9" s="36"/>
      <c r="F9" s="30" t="s">
        <v>23</v>
      </c>
      <c r="G9" s="36"/>
      <c r="H9" s="36"/>
      <c r="I9" s="36"/>
      <c r="J9" s="36"/>
      <c r="K9" s="36"/>
      <c r="L9" s="36"/>
      <c r="M9" s="32" t="s">
        <v>24</v>
      </c>
      <c r="N9" s="36"/>
      <c r="O9" s="250" t="str">
        <f>'Rekapitulace stavby'!AN8</f>
        <v>25. 10. 2018</v>
      </c>
      <c r="P9" s="250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2" t="s">
        <v>26</v>
      </c>
      <c r="E11" s="36"/>
      <c r="F11" s="36"/>
      <c r="G11" s="36"/>
      <c r="H11" s="36"/>
      <c r="I11" s="36"/>
      <c r="J11" s="36"/>
      <c r="K11" s="36"/>
      <c r="L11" s="36"/>
      <c r="M11" s="32" t="s">
        <v>27</v>
      </c>
      <c r="N11" s="36"/>
      <c r="O11" s="204" t="str">
        <f>IF('Rekapitulace stavby'!AN10="","",'Rekapitulace stavby'!AN10)</f>
        <v/>
      </c>
      <c r="P11" s="204"/>
      <c r="Q11" s="36"/>
      <c r="R11" s="37"/>
    </row>
    <row r="12" spans="1:66" s="1" customFormat="1" ht="18" customHeight="1">
      <c r="B12" s="35"/>
      <c r="C12" s="36"/>
      <c r="D12" s="36"/>
      <c r="E12" s="30" t="str">
        <f>IF('Rekapitulace stavby'!E11="","",'Rekapitulace stavby'!E11)</f>
        <v xml:space="preserve"> </v>
      </c>
      <c r="F12" s="36"/>
      <c r="G12" s="36"/>
      <c r="H12" s="36"/>
      <c r="I12" s="36"/>
      <c r="J12" s="36"/>
      <c r="K12" s="36"/>
      <c r="L12" s="36"/>
      <c r="M12" s="32" t="s">
        <v>29</v>
      </c>
      <c r="N12" s="36"/>
      <c r="O12" s="204" t="str">
        <f>IF('Rekapitulace stavby'!AN11="","",'Rekapitulace stavby'!AN11)</f>
        <v/>
      </c>
      <c r="P12" s="20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2" t="s">
        <v>30</v>
      </c>
      <c r="E14" s="36"/>
      <c r="F14" s="36"/>
      <c r="G14" s="36"/>
      <c r="H14" s="36"/>
      <c r="I14" s="36"/>
      <c r="J14" s="36"/>
      <c r="K14" s="36"/>
      <c r="L14" s="36"/>
      <c r="M14" s="32" t="s">
        <v>27</v>
      </c>
      <c r="N14" s="36"/>
      <c r="O14" s="204" t="str">
        <f>IF('Rekapitulace stavby'!AN13="","",'Rekapitulace stavby'!AN13)</f>
        <v/>
      </c>
      <c r="P14" s="204"/>
      <c r="Q14" s="36"/>
      <c r="R14" s="37"/>
    </row>
    <row r="15" spans="1:66" s="1" customFormat="1" ht="18" customHeight="1">
      <c r="B15" s="35"/>
      <c r="C15" s="36"/>
      <c r="D15" s="36"/>
      <c r="E15" s="30" t="str">
        <f>IF('Rekapitulace stavby'!E14="","",'Rekapitulace stavby'!E14)</f>
        <v xml:space="preserve"> </v>
      </c>
      <c r="F15" s="36"/>
      <c r="G15" s="36"/>
      <c r="H15" s="36"/>
      <c r="I15" s="36"/>
      <c r="J15" s="36"/>
      <c r="K15" s="36"/>
      <c r="L15" s="36"/>
      <c r="M15" s="32" t="s">
        <v>29</v>
      </c>
      <c r="N15" s="36"/>
      <c r="O15" s="204" t="str">
        <f>IF('Rekapitulace stavby'!AN14="","",'Rekapitulace stavby'!AN14)</f>
        <v/>
      </c>
      <c r="P15" s="20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2" t="s">
        <v>31</v>
      </c>
      <c r="E17" s="36"/>
      <c r="F17" s="36"/>
      <c r="G17" s="36"/>
      <c r="H17" s="36"/>
      <c r="I17" s="36"/>
      <c r="J17" s="36"/>
      <c r="K17" s="36"/>
      <c r="L17" s="36"/>
      <c r="M17" s="32" t="s">
        <v>27</v>
      </c>
      <c r="N17" s="36"/>
      <c r="O17" s="204" t="str">
        <f>IF('Rekapitulace stavby'!AN16="","",'Rekapitulace stavby'!AN16)</f>
        <v/>
      </c>
      <c r="P17" s="204"/>
      <c r="Q17" s="36"/>
      <c r="R17" s="37"/>
    </row>
    <row r="18" spans="2:18" s="1" customFormat="1" ht="18" customHeight="1">
      <c r="B18" s="35"/>
      <c r="C18" s="36"/>
      <c r="D18" s="36"/>
      <c r="E18" s="30" t="str">
        <f>IF('Rekapitulace stavby'!E17="","",'Rekapitulace stavby'!E17)</f>
        <v xml:space="preserve"> </v>
      </c>
      <c r="F18" s="36"/>
      <c r="G18" s="36"/>
      <c r="H18" s="36"/>
      <c r="I18" s="36"/>
      <c r="J18" s="36"/>
      <c r="K18" s="36"/>
      <c r="L18" s="36"/>
      <c r="M18" s="32" t="s">
        <v>29</v>
      </c>
      <c r="N18" s="36"/>
      <c r="O18" s="204" t="str">
        <f>IF('Rekapitulace stavby'!AN17="","",'Rekapitulace stavby'!AN17)</f>
        <v/>
      </c>
      <c r="P18" s="20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2" t="s">
        <v>33</v>
      </c>
      <c r="E20" s="36"/>
      <c r="F20" s="36"/>
      <c r="G20" s="36"/>
      <c r="H20" s="36"/>
      <c r="I20" s="36"/>
      <c r="J20" s="36"/>
      <c r="K20" s="36"/>
      <c r="L20" s="36"/>
      <c r="M20" s="32" t="s">
        <v>27</v>
      </c>
      <c r="N20" s="36"/>
      <c r="O20" s="204" t="str">
        <f>IF('Rekapitulace stavby'!AN19="","",'Rekapitulace stavby'!AN19)</f>
        <v/>
      </c>
      <c r="P20" s="204"/>
      <c r="Q20" s="36"/>
      <c r="R20" s="37"/>
    </row>
    <row r="21" spans="2:18" s="1" customFormat="1" ht="18" customHeight="1">
      <c r="B21" s="35"/>
      <c r="C21" s="36"/>
      <c r="D21" s="36"/>
      <c r="E21" s="30" t="str">
        <f>IF('Rekapitulace stavby'!E20="","",'Rekapitulace stavby'!E20)</f>
        <v xml:space="preserve"> </v>
      </c>
      <c r="F21" s="36"/>
      <c r="G21" s="36"/>
      <c r="H21" s="36"/>
      <c r="I21" s="36"/>
      <c r="J21" s="36"/>
      <c r="K21" s="36"/>
      <c r="L21" s="36"/>
      <c r="M21" s="32" t="s">
        <v>29</v>
      </c>
      <c r="N21" s="36"/>
      <c r="O21" s="204" t="str">
        <f>IF('Rekapitulace stavby'!AN20="","",'Rekapitulace stavby'!AN20)</f>
        <v/>
      </c>
      <c r="P21" s="20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2" t="s">
        <v>34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213" t="s">
        <v>5</v>
      </c>
      <c r="F24" s="213"/>
      <c r="G24" s="213"/>
      <c r="H24" s="213"/>
      <c r="I24" s="213"/>
      <c r="J24" s="213"/>
      <c r="K24" s="213"/>
      <c r="L24" s="213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06" t="s">
        <v>131</v>
      </c>
      <c r="E27" s="36"/>
      <c r="F27" s="36"/>
      <c r="G27" s="36"/>
      <c r="H27" s="36"/>
      <c r="I27" s="36"/>
      <c r="J27" s="36"/>
      <c r="K27" s="36"/>
      <c r="L27" s="36"/>
      <c r="M27" s="214">
        <f>N88</f>
        <v>0</v>
      </c>
      <c r="N27" s="214"/>
      <c r="O27" s="214"/>
      <c r="P27" s="214"/>
      <c r="Q27" s="36"/>
      <c r="R27" s="37"/>
    </row>
    <row r="28" spans="2:18" s="1" customFormat="1" ht="14.45" customHeight="1">
      <c r="B28" s="35"/>
      <c r="C28" s="36"/>
      <c r="D28" s="34" t="s">
        <v>132</v>
      </c>
      <c r="E28" s="36"/>
      <c r="F28" s="36"/>
      <c r="G28" s="36"/>
      <c r="H28" s="36"/>
      <c r="I28" s="36"/>
      <c r="J28" s="36"/>
      <c r="K28" s="36"/>
      <c r="L28" s="36"/>
      <c r="M28" s="214">
        <f>N92</f>
        <v>0</v>
      </c>
      <c r="N28" s="214"/>
      <c r="O28" s="214"/>
      <c r="P28" s="214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07" t="s">
        <v>37</v>
      </c>
      <c r="E30" s="36"/>
      <c r="F30" s="36"/>
      <c r="G30" s="36"/>
      <c r="H30" s="36"/>
      <c r="I30" s="36"/>
      <c r="J30" s="36"/>
      <c r="K30" s="36"/>
      <c r="L30" s="36"/>
      <c r="M30" s="252">
        <f>ROUND(M27+M28,2)</f>
        <v>0</v>
      </c>
      <c r="N30" s="249"/>
      <c r="O30" s="249"/>
      <c r="P30" s="249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38</v>
      </c>
      <c r="E32" s="42" t="s">
        <v>39</v>
      </c>
      <c r="F32" s="43">
        <v>0.21</v>
      </c>
      <c r="G32" s="108" t="s">
        <v>40</v>
      </c>
      <c r="H32" s="253">
        <f>ROUND((SUM(BE92:BE93)+SUM(BE111:BE125)), 2)</f>
        <v>0</v>
      </c>
      <c r="I32" s="249"/>
      <c r="J32" s="249"/>
      <c r="K32" s="36"/>
      <c r="L32" s="36"/>
      <c r="M32" s="253">
        <f>ROUND(ROUND((SUM(BE92:BE93)+SUM(BE111:BE125)), 2)*F32, 2)</f>
        <v>0</v>
      </c>
      <c r="N32" s="249"/>
      <c r="O32" s="249"/>
      <c r="P32" s="249"/>
      <c r="Q32" s="36"/>
      <c r="R32" s="37"/>
    </row>
    <row r="33" spans="2:18" s="1" customFormat="1" ht="14.45" customHeight="1">
      <c r="B33" s="35"/>
      <c r="C33" s="36"/>
      <c r="D33" s="36"/>
      <c r="E33" s="42" t="s">
        <v>41</v>
      </c>
      <c r="F33" s="43">
        <v>0.15</v>
      </c>
      <c r="G33" s="108" t="s">
        <v>40</v>
      </c>
      <c r="H33" s="253">
        <f>ROUND((SUM(BF92:BF93)+SUM(BF111:BF125)), 2)</f>
        <v>0</v>
      </c>
      <c r="I33" s="249"/>
      <c r="J33" s="249"/>
      <c r="K33" s="36"/>
      <c r="L33" s="36"/>
      <c r="M33" s="253">
        <f>ROUND(ROUND((SUM(BF92:BF93)+SUM(BF111:BF125)), 2)*F33, 2)</f>
        <v>0</v>
      </c>
      <c r="N33" s="249"/>
      <c r="O33" s="249"/>
      <c r="P33" s="249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42</v>
      </c>
      <c r="F34" s="43">
        <v>0.21</v>
      </c>
      <c r="G34" s="108" t="s">
        <v>40</v>
      </c>
      <c r="H34" s="253">
        <f>ROUND((SUM(BG92:BG93)+SUM(BG111:BG125)), 2)</f>
        <v>0</v>
      </c>
      <c r="I34" s="249"/>
      <c r="J34" s="249"/>
      <c r="K34" s="36"/>
      <c r="L34" s="36"/>
      <c r="M34" s="253">
        <v>0</v>
      </c>
      <c r="N34" s="249"/>
      <c r="O34" s="249"/>
      <c r="P34" s="249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0.15</v>
      </c>
      <c r="G35" s="108" t="s">
        <v>40</v>
      </c>
      <c r="H35" s="253">
        <f>ROUND((SUM(BH92:BH93)+SUM(BH111:BH125)), 2)</f>
        <v>0</v>
      </c>
      <c r="I35" s="249"/>
      <c r="J35" s="249"/>
      <c r="K35" s="36"/>
      <c r="L35" s="36"/>
      <c r="M35" s="253">
        <v>0</v>
      </c>
      <c r="N35" s="249"/>
      <c r="O35" s="249"/>
      <c r="P35" s="249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</v>
      </c>
      <c r="G36" s="108" t="s">
        <v>40</v>
      </c>
      <c r="H36" s="253">
        <f>ROUND((SUM(BI92:BI93)+SUM(BI111:BI125)), 2)</f>
        <v>0</v>
      </c>
      <c r="I36" s="249"/>
      <c r="J36" s="249"/>
      <c r="K36" s="36"/>
      <c r="L36" s="36"/>
      <c r="M36" s="253">
        <v>0</v>
      </c>
      <c r="N36" s="249"/>
      <c r="O36" s="249"/>
      <c r="P36" s="249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04"/>
      <c r="D38" s="109" t="s">
        <v>45</v>
      </c>
      <c r="E38" s="75"/>
      <c r="F38" s="75"/>
      <c r="G38" s="110" t="s">
        <v>46</v>
      </c>
      <c r="H38" s="111" t="s">
        <v>47</v>
      </c>
      <c r="I38" s="75"/>
      <c r="J38" s="75"/>
      <c r="K38" s="75"/>
      <c r="L38" s="254">
        <f>SUM(M30:M36)</f>
        <v>0</v>
      </c>
      <c r="M38" s="254"/>
      <c r="N38" s="254"/>
      <c r="O38" s="254"/>
      <c r="P38" s="255"/>
      <c r="Q38" s="104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48</v>
      </c>
      <c r="E50" s="51"/>
      <c r="F50" s="51"/>
      <c r="G50" s="51"/>
      <c r="H50" s="52"/>
      <c r="I50" s="36"/>
      <c r="J50" s="50" t="s">
        <v>49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50</v>
      </c>
      <c r="E59" s="56"/>
      <c r="F59" s="56"/>
      <c r="G59" s="57" t="s">
        <v>51</v>
      </c>
      <c r="H59" s="58"/>
      <c r="I59" s="36"/>
      <c r="J59" s="55" t="s">
        <v>50</v>
      </c>
      <c r="K59" s="56"/>
      <c r="L59" s="56"/>
      <c r="M59" s="56"/>
      <c r="N59" s="57" t="s">
        <v>51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52</v>
      </c>
      <c r="E61" s="51"/>
      <c r="F61" s="51"/>
      <c r="G61" s="51"/>
      <c r="H61" s="52"/>
      <c r="I61" s="36"/>
      <c r="J61" s="50" t="s">
        <v>53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50</v>
      </c>
      <c r="E70" s="56"/>
      <c r="F70" s="56"/>
      <c r="G70" s="57" t="s">
        <v>51</v>
      </c>
      <c r="H70" s="58"/>
      <c r="I70" s="36"/>
      <c r="J70" s="55" t="s">
        <v>50</v>
      </c>
      <c r="K70" s="56"/>
      <c r="L70" s="56"/>
      <c r="M70" s="56"/>
      <c r="N70" s="57" t="s">
        <v>51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202" t="s">
        <v>133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18</v>
      </c>
      <c r="D78" s="36"/>
      <c r="E78" s="36"/>
      <c r="F78" s="247" t="str">
        <f>F6</f>
        <v>Měnírna Výškovice - Rekonstrukce měnírny Výškovice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36"/>
      <c r="R78" s="37"/>
    </row>
    <row r="79" spans="2:18" s="1" customFormat="1" ht="36.950000000000003" customHeight="1">
      <c r="B79" s="35"/>
      <c r="C79" s="69" t="s">
        <v>129</v>
      </c>
      <c r="D79" s="36"/>
      <c r="E79" s="36"/>
      <c r="F79" s="231" t="str">
        <f>F7</f>
        <v>PS 4 - Vlastní spotřeba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2" t="s">
        <v>22</v>
      </c>
      <c r="D81" s="36"/>
      <c r="E81" s="36"/>
      <c r="F81" s="30" t="str">
        <f>F9</f>
        <v>Výškovice</v>
      </c>
      <c r="G81" s="36"/>
      <c r="H81" s="36"/>
      <c r="I81" s="36"/>
      <c r="J81" s="36"/>
      <c r="K81" s="32" t="s">
        <v>24</v>
      </c>
      <c r="L81" s="36"/>
      <c r="M81" s="250" t="str">
        <f>IF(O9="","",O9)</f>
        <v>25. 10. 2018</v>
      </c>
      <c r="N81" s="250"/>
      <c r="O81" s="250"/>
      <c r="P81" s="250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>
      <c r="B83" s="35"/>
      <c r="C83" s="32" t="s">
        <v>26</v>
      </c>
      <c r="D83" s="36"/>
      <c r="E83" s="36"/>
      <c r="F83" s="30" t="str">
        <f>E12</f>
        <v xml:space="preserve"> </v>
      </c>
      <c r="G83" s="36"/>
      <c r="H83" s="36"/>
      <c r="I83" s="36"/>
      <c r="J83" s="36"/>
      <c r="K83" s="32" t="s">
        <v>31</v>
      </c>
      <c r="L83" s="36"/>
      <c r="M83" s="204" t="str">
        <f>E18</f>
        <v xml:space="preserve"> </v>
      </c>
      <c r="N83" s="204"/>
      <c r="O83" s="204"/>
      <c r="P83" s="204"/>
      <c r="Q83" s="204"/>
      <c r="R83" s="37"/>
    </row>
    <row r="84" spans="2:47" s="1" customFormat="1" ht="14.45" customHeight="1">
      <c r="B84" s="35"/>
      <c r="C84" s="32" t="s">
        <v>30</v>
      </c>
      <c r="D84" s="36"/>
      <c r="E84" s="36"/>
      <c r="F84" s="30" t="str">
        <f>IF(E15="","",E15)</f>
        <v xml:space="preserve"> </v>
      </c>
      <c r="G84" s="36"/>
      <c r="H84" s="36"/>
      <c r="I84" s="36"/>
      <c r="J84" s="36"/>
      <c r="K84" s="32" t="s">
        <v>33</v>
      </c>
      <c r="L84" s="36"/>
      <c r="M84" s="204" t="str">
        <f>E21</f>
        <v xml:space="preserve"> </v>
      </c>
      <c r="N84" s="204"/>
      <c r="O84" s="204"/>
      <c r="P84" s="204"/>
      <c r="Q84" s="204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56" t="s">
        <v>134</v>
      </c>
      <c r="D86" s="257"/>
      <c r="E86" s="257"/>
      <c r="F86" s="257"/>
      <c r="G86" s="257"/>
      <c r="H86" s="104"/>
      <c r="I86" s="104"/>
      <c r="J86" s="104"/>
      <c r="K86" s="104"/>
      <c r="L86" s="104"/>
      <c r="M86" s="104"/>
      <c r="N86" s="256" t="s">
        <v>135</v>
      </c>
      <c r="O86" s="257"/>
      <c r="P86" s="257"/>
      <c r="Q86" s="257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12" t="s">
        <v>136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11">
        <f>N111</f>
        <v>0</v>
      </c>
      <c r="O88" s="258"/>
      <c r="P88" s="258"/>
      <c r="Q88" s="258"/>
      <c r="R88" s="37"/>
      <c r="AU88" s="22" t="s">
        <v>137</v>
      </c>
    </row>
    <row r="89" spans="2:47" s="6" customFormat="1" ht="24.95" customHeight="1">
      <c r="B89" s="113"/>
      <c r="C89" s="114"/>
      <c r="D89" s="115" t="s">
        <v>2369</v>
      </c>
      <c r="E89" s="114"/>
      <c r="F89" s="114"/>
      <c r="G89" s="114"/>
      <c r="H89" s="114"/>
      <c r="I89" s="114"/>
      <c r="J89" s="114"/>
      <c r="K89" s="114"/>
      <c r="L89" s="114"/>
      <c r="M89" s="114"/>
      <c r="N89" s="259">
        <f>N112</f>
        <v>0</v>
      </c>
      <c r="O89" s="260"/>
      <c r="P89" s="260"/>
      <c r="Q89" s="260"/>
      <c r="R89" s="116"/>
    </row>
    <row r="90" spans="2:47" s="6" customFormat="1" ht="24.95" customHeight="1">
      <c r="B90" s="113"/>
      <c r="C90" s="114"/>
      <c r="D90" s="115" t="s">
        <v>2338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59">
        <f>N117</f>
        <v>0</v>
      </c>
      <c r="O90" s="260"/>
      <c r="P90" s="260"/>
      <c r="Q90" s="260"/>
      <c r="R90" s="116"/>
    </row>
    <row r="91" spans="2:47" s="1" customFormat="1" ht="21.75" customHeight="1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</row>
    <row r="92" spans="2:47" s="1" customFormat="1" ht="29.25" customHeight="1">
      <c r="B92" s="35"/>
      <c r="C92" s="112" t="s">
        <v>164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58">
        <v>0</v>
      </c>
      <c r="O92" s="263"/>
      <c r="P92" s="263"/>
      <c r="Q92" s="263"/>
      <c r="R92" s="37"/>
      <c r="T92" s="121"/>
      <c r="U92" s="122" t="s">
        <v>38</v>
      </c>
    </row>
    <row r="93" spans="2:47" s="1" customFormat="1" ht="18" customHeigh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7"/>
    </row>
    <row r="94" spans="2:47" s="1" customFormat="1" ht="29.25" customHeight="1">
      <c r="B94" s="35"/>
      <c r="C94" s="103" t="s">
        <v>122</v>
      </c>
      <c r="D94" s="104"/>
      <c r="E94" s="104"/>
      <c r="F94" s="104"/>
      <c r="G94" s="104"/>
      <c r="H94" s="104"/>
      <c r="I94" s="104"/>
      <c r="J94" s="104"/>
      <c r="K94" s="104"/>
      <c r="L94" s="212">
        <f>ROUND(SUM(N88+N92),2)</f>
        <v>0</v>
      </c>
      <c r="M94" s="212"/>
      <c r="N94" s="212"/>
      <c r="O94" s="212"/>
      <c r="P94" s="212"/>
      <c r="Q94" s="212"/>
      <c r="R94" s="37"/>
    </row>
    <row r="95" spans="2:47" s="1" customFormat="1" ht="6.95" customHeight="1">
      <c r="B95" s="59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1"/>
    </row>
    <row r="99" spans="2:63" s="1" customFormat="1" ht="6.95" customHeight="1"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4"/>
    </row>
    <row r="100" spans="2:63" s="1" customFormat="1" ht="36.950000000000003" customHeight="1">
      <c r="B100" s="35"/>
      <c r="C100" s="202" t="s">
        <v>166</v>
      </c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37"/>
    </row>
    <row r="101" spans="2:63" s="1" customFormat="1" ht="6.95" customHeight="1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spans="2:63" s="1" customFormat="1" ht="30" customHeight="1">
      <c r="B102" s="35"/>
      <c r="C102" s="32" t="s">
        <v>18</v>
      </c>
      <c r="D102" s="36"/>
      <c r="E102" s="36"/>
      <c r="F102" s="247" t="str">
        <f>F6</f>
        <v>Měnírna Výškovice - Rekonstrukce měnírny Výškovice</v>
      </c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36"/>
      <c r="R102" s="37"/>
    </row>
    <row r="103" spans="2:63" s="1" customFormat="1" ht="36.950000000000003" customHeight="1">
      <c r="B103" s="35"/>
      <c r="C103" s="69" t="s">
        <v>129</v>
      </c>
      <c r="D103" s="36"/>
      <c r="E103" s="36"/>
      <c r="F103" s="231" t="str">
        <f>F7</f>
        <v>PS 4 - Vlastní spotřeba</v>
      </c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36"/>
      <c r="R103" s="37"/>
    </row>
    <row r="104" spans="2:63" s="1" customFormat="1" ht="6.95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3" s="1" customFormat="1" ht="18" customHeight="1">
      <c r="B105" s="35"/>
      <c r="C105" s="32" t="s">
        <v>22</v>
      </c>
      <c r="D105" s="36"/>
      <c r="E105" s="36"/>
      <c r="F105" s="30" t="str">
        <f>F9</f>
        <v>Výškovice</v>
      </c>
      <c r="G105" s="36"/>
      <c r="H105" s="36"/>
      <c r="I105" s="36"/>
      <c r="J105" s="36"/>
      <c r="K105" s="32" t="s">
        <v>24</v>
      </c>
      <c r="L105" s="36"/>
      <c r="M105" s="250" t="str">
        <f>IF(O9="","",O9)</f>
        <v>25. 10. 2018</v>
      </c>
      <c r="N105" s="250"/>
      <c r="O105" s="250"/>
      <c r="P105" s="250"/>
      <c r="Q105" s="36"/>
      <c r="R105" s="37"/>
    </row>
    <row r="106" spans="2:63" s="1" customFormat="1" ht="6.95" customHeigh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63" s="1" customFormat="1">
      <c r="B107" s="35"/>
      <c r="C107" s="32" t="s">
        <v>26</v>
      </c>
      <c r="D107" s="36"/>
      <c r="E107" s="36"/>
      <c r="F107" s="30" t="str">
        <f>E12</f>
        <v xml:space="preserve"> </v>
      </c>
      <c r="G107" s="36"/>
      <c r="H107" s="36"/>
      <c r="I107" s="36"/>
      <c r="J107" s="36"/>
      <c r="K107" s="32" t="s">
        <v>31</v>
      </c>
      <c r="L107" s="36"/>
      <c r="M107" s="204" t="str">
        <f>E18</f>
        <v xml:space="preserve"> </v>
      </c>
      <c r="N107" s="204"/>
      <c r="O107" s="204"/>
      <c r="P107" s="204"/>
      <c r="Q107" s="204"/>
      <c r="R107" s="37"/>
    </row>
    <row r="108" spans="2:63" s="1" customFormat="1" ht="14.45" customHeight="1">
      <c r="B108" s="35"/>
      <c r="C108" s="32" t="s">
        <v>30</v>
      </c>
      <c r="D108" s="36"/>
      <c r="E108" s="36"/>
      <c r="F108" s="30" t="str">
        <f>IF(E15="","",E15)</f>
        <v xml:space="preserve"> </v>
      </c>
      <c r="G108" s="36"/>
      <c r="H108" s="36"/>
      <c r="I108" s="36"/>
      <c r="J108" s="36"/>
      <c r="K108" s="32" t="s">
        <v>33</v>
      </c>
      <c r="L108" s="36"/>
      <c r="M108" s="204" t="str">
        <f>E21</f>
        <v xml:space="preserve"> </v>
      </c>
      <c r="N108" s="204"/>
      <c r="O108" s="204"/>
      <c r="P108" s="204"/>
      <c r="Q108" s="204"/>
      <c r="R108" s="37"/>
    </row>
    <row r="109" spans="2:63" s="1" customFormat="1" ht="10.3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63" s="8" customFormat="1" ht="29.25" customHeight="1">
      <c r="B110" s="131"/>
      <c r="C110" s="132" t="s">
        <v>167</v>
      </c>
      <c r="D110" s="133" t="s">
        <v>168</v>
      </c>
      <c r="E110" s="133" t="s">
        <v>56</v>
      </c>
      <c r="F110" s="274" t="s">
        <v>169</v>
      </c>
      <c r="G110" s="274"/>
      <c r="H110" s="274"/>
      <c r="I110" s="274"/>
      <c r="J110" s="133" t="s">
        <v>170</v>
      </c>
      <c r="K110" s="133" t="s">
        <v>171</v>
      </c>
      <c r="L110" s="274" t="s">
        <v>172</v>
      </c>
      <c r="M110" s="274"/>
      <c r="N110" s="274" t="s">
        <v>135</v>
      </c>
      <c r="O110" s="274"/>
      <c r="P110" s="274"/>
      <c r="Q110" s="275"/>
      <c r="R110" s="134"/>
      <c r="T110" s="76" t="s">
        <v>173</v>
      </c>
      <c r="U110" s="77" t="s">
        <v>38</v>
      </c>
      <c r="V110" s="77" t="s">
        <v>174</v>
      </c>
      <c r="W110" s="77" t="s">
        <v>175</v>
      </c>
      <c r="X110" s="77" t="s">
        <v>176</v>
      </c>
      <c r="Y110" s="77" t="s">
        <v>177</v>
      </c>
      <c r="Z110" s="77" t="s">
        <v>178</v>
      </c>
      <c r="AA110" s="78" t="s">
        <v>179</v>
      </c>
    </row>
    <row r="111" spans="2:63" s="1" customFormat="1" ht="29.25" customHeight="1">
      <c r="B111" s="35"/>
      <c r="C111" s="80" t="s">
        <v>131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276">
        <f>BK111</f>
        <v>0</v>
      </c>
      <c r="O111" s="277"/>
      <c r="P111" s="277"/>
      <c r="Q111" s="277"/>
      <c r="R111" s="37"/>
      <c r="T111" s="79"/>
      <c r="U111" s="51"/>
      <c r="V111" s="51"/>
      <c r="W111" s="135">
        <f>W112+W117</f>
        <v>0</v>
      </c>
      <c r="X111" s="51"/>
      <c r="Y111" s="135">
        <f>Y112+Y117</f>
        <v>0</v>
      </c>
      <c r="Z111" s="51"/>
      <c r="AA111" s="136">
        <f>AA112+AA117</f>
        <v>0</v>
      </c>
      <c r="AT111" s="22" t="s">
        <v>73</v>
      </c>
      <c r="AU111" s="22" t="s">
        <v>137</v>
      </c>
      <c r="BK111" s="137">
        <f>BK112+BK117</f>
        <v>0</v>
      </c>
    </row>
    <row r="112" spans="2:63" s="9" customFormat="1" ht="37.35" customHeight="1">
      <c r="B112" s="138"/>
      <c r="C112" s="139"/>
      <c r="D112" s="140" t="s">
        <v>2369</v>
      </c>
      <c r="E112" s="140"/>
      <c r="F112" s="140"/>
      <c r="G112" s="140"/>
      <c r="H112" s="140"/>
      <c r="I112" s="140"/>
      <c r="J112" s="140"/>
      <c r="K112" s="140"/>
      <c r="L112" s="140"/>
      <c r="M112" s="140"/>
      <c r="N112" s="287">
        <f>BK112</f>
        <v>0</v>
      </c>
      <c r="O112" s="288"/>
      <c r="P112" s="288"/>
      <c r="Q112" s="288"/>
      <c r="R112" s="141"/>
      <c r="T112" s="142"/>
      <c r="U112" s="139"/>
      <c r="V112" s="139"/>
      <c r="W112" s="143">
        <f>SUM(W113:W116)</f>
        <v>0</v>
      </c>
      <c r="X112" s="139"/>
      <c r="Y112" s="143">
        <f>SUM(Y113:Y116)</f>
        <v>0</v>
      </c>
      <c r="Z112" s="139"/>
      <c r="AA112" s="144">
        <f>SUM(AA113:AA116)</f>
        <v>0</v>
      </c>
      <c r="AR112" s="145" t="s">
        <v>80</v>
      </c>
      <c r="AT112" s="146" t="s">
        <v>73</v>
      </c>
      <c r="AU112" s="146" t="s">
        <v>74</v>
      </c>
      <c r="AY112" s="145" t="s">
        <v>180</v>
      </c>
      <c r="BK112" s="147">
        <f>SUM(BK113:BK116)</f>
        <v>0</v>
      </c>
    </row>
    <row r="113" spans="2:65" s="1" customFormat="1" ht="16.5" customHeight="1">
      <c r="B113" s="123"/>
      <c r="C113" s="149" t="s">
        <v>74</v>
      </c>
      <c r="D113" s="149" t="s">
        <v>181</v>
      </c>
      <c r="E113" s="150" t="s">
        <v>2370</v>
      </c>
      <c r="F113" s="239" t="s">
        <v>2371</v>
      </c>
      <c r="G113" s="239"/>
      <c r="H113" s="239"/>
      <c r="I113" s="239"/>
      <c r="J113" s="151" t="s">
        <v>433</v>
      </c>
      <c r="K113" s="152">
        <v>1</v>
      </c>
      <c r="L113" s="266">
        <v>0</v>
      </c>
      <c r="M113" s="266"/>
      <c r="N113" s="266">
        <f>ROUND(L113*K113,2)</f>
        <v>0</v>
      </c>
      <c r="O113" s="266"/>
      <c r="P113" s="266"/>
      <c r="Q113" s="266"/>
      <c r="R113" s="125"/>
      <c r="T113" s="153" t="s">
        <v>5</v>
      </c>
      <c r="U113" s="44" t="s">
        <v>39</v>
      </c>
      <c r="V113" s="154">
        <v>0</v>
      </c>
      <c r="W113" s="154">
        <f>V113*K113</f>
        <v>0</v>
      </c>
      <c r="X113" s="154">
        <v>0</v>
      </c>
      <c r="Y113" s="154">
        <f>X113*K113</f>
        <v>0</v>
      </c>
      <c r="Z113" s="154">
        <v>0</v>
      </c>
      <c r="AA113" s="155">
        <f>Z113*K113</f>
        <v>0</v>
      </c>
      <c r="AR113" s="22" t="s">
        <v>89</v>
      </c>
      <c r="AT113" s="22" t="s">
        <v>181</v>
      </c>
      <c r="AU113" s="22" t="s">
        <v>80</v>
      </c>
      <c r="AY113" s="22" t="s">
        <v>180</v>
      </c>
      <c r="BE113" s="156">
        <f>IF(U113="základní",N113,0)</f>
        <v>0</v>
      </c>
      <c r="BF113" s="156">
        <f>IF(U113="snížená",N113,0)</f>
        <v>0</v>
      </c>
      <c r="BG113" s="156">
        <f>IF(U113="zákl. přenesená",N113,0)</f>
        <v>0</v>
      </c>
      <c r="BH113" s="156">
        <f>IF(U113="sníž. přenesená",N113,0)</f>
        <v>0</v>
      </c>
      <c r="BI113" s="156">
        <f>IF(U113="nulová",N113,0)</f>
        <v>0</v>
      </c>
      <c r="BJ113" s="22" t="s">
        <v>80</v>
      </c>
      <c r="BK113" s="156">
        <f>ROUND(L113*K113,2)</f>
        <v>0</v>
      </c>
      <c r="BL113" s="22" t="s">
        <v>89</v>
      </c>
      <c r="BM113" s="22" t="s">
        <v>83</v>
      </c>
    </row>
    <row r="114" spans="2:65" s="1" customFormat="1" ht="16.5" customHeight="1">
      <c r="B114" s="123"/>
      <c r="C114" s="149" t="s">
        <v>74</v>
      </c>
      <c r="D114" s="149" t="s">
        <v>181</v>
      </c>
      <c r="E114" s="150" t="s">
        <v>2372</v>
      </c>
      <c r="F114" s="239" t="s">
        <v>2373</v>
      </c>
      <c r="G114" s="239"/>
      <c r="H114" s="239"/>
      <c r="I114" s="239"/>
      <c r="J114" s="151" t="s">
        <v>433</v>
      </c>
      <c r="K114" s="152">
        <v>1</v>
      </c>
      <c r="L114" s="266">
        <v>0</v>
      </c>
      <c r="M114" s="266"/>
      <c r="N114" s="266">
        <f>ROUND(L114*K114,2)</f>
        <v>0</v>
      </c>
      <c r="O114" s="266"/>
      <c r="P114" s="266"/>
      <c r="Q114" s="266"/>
      <c r="R114" s="125"/>
      <c r="T114" s="153" t="s">
        <v>5</v>
      </c>
      <c r="U114" s="44" t="s">
        <v>39</v>
      </c>
      <c r="V114" s="154">
        <v>0</v>
      </c>
      <c r="W114" s="154">
        <f>V114*K114</f>
        <v>0</v>
      </c>
      <c r="X114" s="154">
        <v>0</v>
      </c>
      <c r="Y114" s="154">
        <f>X114*K114</f>
        <v>0</v>
      </c>
      <c r="Z114" s="154">
        <v>0</v>
      </c>
      <c r="AA114" s="155">
        <f>Z114*K114</f>
        <v>0</v>
      </c>
      <c r="AR114" s="22" t="s">
        <v>89</v>
      </c>
      <c r="AT114" s="22" t="s">
        <v>181</v>
      </c>
      <c r="AU114" s="22" t="s">
        <v>80</v>
      </c>
      <c r="AY114" s="22" t="s">
        <v>180</v>
      </c>
      <c r="BE114" s="156">
        <f>IF(U114="základní",N114,0)</f>
        <v>0</v>
      </c>
      <c r="BF114" s="156">
        <f>IF(U114="snížená",N114,0)</f>
        <v>0</v>
      </c>
      <c r="BG114" s="156">
        <f>IF(U114="zákl. přenesená",N114,0)</f>
        <v>0</v>
      </c>
      <c r="BH114" s="156">
        <f>IF(U114="sníž. přenesená",N114,0)</f>
        <v>0</v>
      </c>
      <c r="BI114" s="156">
        <f>IF(U114="nulová",N114,0)</f>
        <v>0</v>
      </c>
      <c r="BJ114" s="22" t="s">
        <v>80</v>
      </c>
      <c r="BK114" s="156">
        <f>ROUND(L114*K114,2)</f>
        <v>0</v>
      </c>
      <c r="BL114" s="22" t="s">
        <v>89</v>
      </c>
      <c r="BM114" s="22" t="s">
        <v>89</v>
      </c>
    </row>
    <row r="115" spans="2:65" s="1" customFormat="1" ht="16.5" customHeight="1">
      <c r="B115" s="123"/>
      <c r="C115" s="149" t="s">
        <v>74</v>
      </c>
      <c r="D115" s="149" t="s">
        <v>181</v>
      </c>
      <c r="E115" s="150" t="s">
        <v>2374</v>
      </c>
      <c r="F115" s="239" t="s">
        <v>2375</v>
      </c>
      <c r="G115" s="239"/>
      <c r="H115" s="239"/>
      <c r="I115" s="239"/>
      <c r="J115" s="151" t="s">
        <v>433</v>
      </c>
      <c r="K115" s="152">
        <v>1</v>
      </c>
      <c r="L115" s="266">
        <v>0</v>
      </c>
      <c r="M115" s="266"/>
      <c r="N115" s="266">
        <f>ROUND(L115*K115,2)</f>
        <v>0</v>
      </c>
      <c r="O115" s="266"/>
      <c r="P115" s="266"/>
      <c r="Q115" s="266"/>
      <c r="R115" s="125"/>
      <c r="T115" s="153" t="s">
        <v>5</v>
      </c>
      <c r="U115" s="44" t="s">
        <v>39</v>
      </c>
      <c r="V115" s="154">
        <v>0</v>
      </c>
      <c r="W115" s="154">
        <f>V115*K115</f>
        <v>0</v>
      </c>
      <c r="X115" s="154">
        <v>0</v>
      </c>
      <c r="Y115" s="154">
        <f>X115*K115</f>
        <v>0</v>
      </c>
      <c r="Z115" s="154">
        <v>0</v>
      </c>
      <c r="AA115" s="155">
        <f>Z115*K115</f>
        <v>0</v>
      </c>
      <c r="AR115" s="22" t="s">
        <v>89</v>
      </c>
      <c r="AT115" s="22" t="s">
        <v>181</v>
      </c>
      <c r="AU115" s="22" t="s">
        <v>80</v>
      </c>
      <c r="AY115" s="22" t="s">
        <v>180</v>
      </c>
      <c r="BE115" s="156">
        <f>IF(U115="základní",N115,0)</f>
        <v>0</v>
      </c>
      <c r="BF115" s="156">
        <f>IF(U115="snížená",N115,0)</f>
        <v>0</v>
      </c>
      <c r="BG115" s="156">
        <f>IF(U115="zákl. přenesená",N115,0)</f>
        <v>0</v>
      </c>
      <c r="BH115" s="156">
        <f>IF(U115="sníž. přenesená",N115,0)</f>
        <v>0</v>
      </c>
      <c r="BI115" s="156">
        <f>IF(U115="nulová",N115,0)</f>
        <v>0</v>
      </c>
      <c r="BJ115" s="22" t="s">
        <v>80</v>
      </c>
      <c r="BK115" s="156">
        <f>ROUND(L115*K115,2)</f>
        <v>0</v>
      </c>
      <c r="BL115" s="22" t="s">
        <v>89</v>
      </c>
      <c r="BM115" s="22" t="s">
        <v>203</v>
      </c>
    </row>
    <row r="116" spans="2:65" s="1" customFormat="1" ht="16.5" customHeight="1">
      <c r="B116" s="123"/>
      <c r="C116" s="149" t="s">
        <v>74</v>
      </c>
      <c r="D116" s="149" t="s">
        <v>181</v>
      </c>
      <c r="E116" s="150" t="s">
        <v>2376</v>
      </c>
      <c r="F116" s="239" t="s">
        <v>2377</v>
      </c>
      <c r="G116" s="239"/>
      <c r="H116" s="239"/>
      <c r="I116" s="239"/>
      <c r="J116" s="151" t="s">
        <v>433</v>
      </c>
      <c r="K116" s="152">
        <v>1</v>
      </c>
      <c r="L116" s="266">
        <v>0</v>
      </c>
      <c r="M116" s="266"/>
      <c r="N116" s="266">
        <f>ROUND(L116*K116,2)</f>
        <v>0</v>
      </c>
      <c r="O116" s="266"/>
      <c r="P116" s="266"/>
      <c r="Q116" s="266"/>
      <c r="R116" s="125"/>
      <c r="T116" s="153" t="s">
        <v>5</v>
      </c>
      <c r="U116" s="44" t="s">
        <v>39</v>
      </c>
      <c r="V116" s="154">
        <v>0</v>
      </c>
      <c r="W116" s="154">
        <f>V116*K116</f>
        <v>0</v>
      </c>
      <c r="X116" s="154">
        <v>0</v>
      </c>
      <c r="Y116" s="154">
        <f>X116*K116</f>
        <v>0</v>
      </c>
      <c r="Z116" s="154">
        <v>0</v>
      </c>
      <c r="AA116" s="155">
        <f>Z116*K116</f>
        <v>0</v>
      </c>
      <c r="AR116" s="22" t="s">
        <v>89</v>
      </c>
      <c r="AT116" s="22" t="s">
        <v>181</v>
      </c>
      <c r="AU116" s="22" t="s">
        <v>80</v>
      </c>
      <c r="AY116" s="22" t="s">
        <v>180</v>
      </c>
      <c r="BE116" s="156">
        <f>IF(U116="základní",N116,0)</f>
        <v>0</v>
      </c>
      <c r="BF116" s="156">
        <f>IF(U116="snížená",N116,0)</f>
        <v>0</v>
      </c>
      <c r="BG116" s="156">
        <f>IF(U116="zákl. přenesená",N116,0)</f>
        <v>0</v>
      </c>
      <c r="BH116" s="156">
        <f>IF(U116="sníž. přenesená",N116,0)</f>
        <v>0</v>
      </c>
      <c r="BI116" s="156">
        <f>IF(U116="nulová",N116,0)</f>
        <v>0</v>
      </c>
      <c r="BJ116" s="22" t="s">
        <v>80</v>
      </c>
      <c r="BK116" s="156">
        <f>ROUND(L116*K116,2)</f>
        <v>0</v>
      </c>
      <c r="BL116" s="22" t="s">
        <v>89</v>
      </c>
      <c r="BM116" s="22" t="s">
        <v>219</v>
      </c>
    </row>
    <row r="117" spans="2:65" s="9" customFormat="1" ht="37.35" customHeight="1">
      <c r="B117" s="138"/>
      <c r="C117" s="139"/>
      <c r="D117" s="140" t="s">
        <v>2338</v>
      </c>
      <c r="E117" s="140"/>
      <c r="F117" s="140"/>
      <c r="G117" s="140"/>
      <c r="H117" s="140"/>
      <c r="I117" s="140"/>
      <c r="J117" s="140"/>
      <c r="K117" s="140"/>
      <c r="L117" s="140"/>
      <c r="M117" s="140"/>
      <c r="N117" s="285">
        <f>BK117</f>
        <v>0</v>
      </c>
      <c r="O117" s="286"/>
      <c r="P117" s="286"/>
      <c r="Q117" s="286"/>
      <c r="R117" s="141"/>
      <c r="T117" s="142"/>
      <c r="U117" s="139"/>
      <c r="V117" s="139"/>
      <c r="W117" s="143">
        <f>SUM(W118:W125)</f>
        <v>0</v>
      </c>
      <c r="X117" s="139"/>
      <c r="Y117" s="143">
        <f>SUM(Y118:Y125)</f>
        <v>0</v>
      </c>
      <c r="Z117" s="139"/>
      <c r="AA117" s="144">
        <f>SUM(AA118:AA125)</f>
        <v>0</v>
      </c>
      <c r="AR117" s="145" t="s">
        <v>80</v>
      </c>
      <c r="AT117" s="146" t="s">
        <v>73</v>
      </c>
      <c r="AU117" s="146" t="s">
        <v>74</v>
      </c>
      <c r="AY117" s="145" t="s">
        <v>180</v>
      </c>
      <c r="BK117" s="147">
        <f>SUM(BK118:BK125)</f>
        <v>0</v>
      </c>
    </row>
    <row r="118" spans="2:65" s="1" customFormat="1" ht="16.5" customHeight="1">
      <c r="B118" s="123"/>
      <c r="C118" s="149" t="s">
        <v>74</v>
      </c>
      <c r="D118" s="149" t="s">
        <v>181</v>
      </c>
      <c r="E118" s="150" t="s">
        <v>2378</v>
      </c>
      <c r="F118" s="239" t="s">
        <v>2379</v>
      </c>
      <c r="G118" s="239"/>
      <c r="H118" s="239"/>
      <c r="I118" s="239"/>
      <c r="J118" s="151" t="s">
        <v>317</v>
      </c>
      <c r="K118" s="152">
        <v>67</v>
      </c>
      <c r="L118" s="266">
        <v>0</v>
      </c>
      <c r="M118" s="266"/>
      <c r="N118" s="266">
        <f t="shared" ref="N118:N125" si="0">ROUND(L118*K118,2)</f>
        <v>0</v>
      </c>
      <c r="O118" s="266"/>
      <c r="P118" s="266"/>
      <c r="Q118" s="266"/>
      <c r="R118" s="125"/>
      <c r="T118" s="153" t="s">
        <v>5</v>
      </c>
      <c r="U118" s="44" t="s">
        <v>39</v>
      </c>
      <c r="V118" s="154">
        <v>0</v>
      </c>
      <c r="W118" s="154">
        <f t="shared" ref="W118:W125" si="1">V118*K118</f>
        <v>0</v>
      </c>
      <c r="X118" s="154">
        <v>0</v>
      </c>
      <c r="Y118" s="154">
        <f t="shared" ref="Y118:Y125" si="2">X118*K118</f>
        <v>0</v>
      </c>
      <c r="Z118" s="154">
        <v>0</v>
      </c>
      <c r="AA118" s="155">
        <f t="shared" ref="AA118:AA125" si="3">Z118*K118</f>
        <v>0</v>
      </c>
      <c r="AR118" s="22" t="s">
        <v>89</v>
      </c>
      <c r="AT118" s="22" t="s">
        <v>181</v>
      </c>
      <c r="AU118" s="22" t="s">
        <v>80</v>
      </c>
      <c r="AY118" s="22" t="s">
        <v>180</v>
      </c>
      <c r="BE118" s="156">
        <f t="shared" ref="BE118:BE125" si="4">IF(U118="základní",N118,0)</f>
        <v>0</v>
      </c>
      <c r="BF118" s="156">
        <f t="shared" ref="BF118:BF125" si="5">IF(U118="snížená",N118,0)</f>
        <v>0</v>
      </c>
      <c r="BG118" s="156">
        <f t="shared" ref="BG118:BG125" si="6">IF(U118="zákl. přenesená",N118,0)</f>
        <v>0</v>
      </c>
      <c r="BH118" s="156">
        <f t="shared" ref="BH118:BH125" si="7">IF(U118="sníž. přenesená",N118,0)</f>
        <v>0</v>
      </c>
      <c r="BI118" s="156">
        <f t="shared" ref="BI118:BI125" si="8">IF(U118="nulová",N118,0)</f>
        <v>0</v>
      </c>
      <c r="BJ118" s="22" t="s">
        <v>80</v>
      </c>
      <c r="BK118" s="156">
        <f t="shared" ref="BK118:BK125" si="9">ROUND(L118*K118,2)</f>
        <v>0</v>
      </c>
      <c r="BL118" s="22" t="s">
        <v>89</v>
      </c>
      <c r="BM118" s="22" t="s">
        <v>239</v>
      </c>
    </row>
    <row r="119" spans="2:65" s="1" customFormat="1" ht="16.5" customHeight="1">
      <c r="B119" s="123"/>
      <c r="C119" s="149" t="s">
        <v>74</v>
      </c>
      <c r="D119" s="149" t="s">
        <v>181</v>
      </c>
      <c r="E119" s="150" t="s">
        <v>2380</v>
      </c>
      <c r="F119" s="239" t="s">
        <v>2381</v>
      </c>
      <c r="G119" s="239"/>
      <c r="H119" s="239"/>
      <c r="I119" s="239"/>
      <c r="J119" s="151" t="s">
        <v>317</v>
      </c>
      <c r="K119" s="152">
        <v>30</v>
      </c>
      <c r="L119" s="266">
        <v>0</v>
      </c>
      <c r="M119" s="266"/>
      <c r="N119" s="266">
        <f t="shared" si="0"/>
        <v>0</v>
      </c>
      <c r="O119" s="266"/>
      <c r="P119" s="266"/>
      <c r="Q119" s="266"/>
      <c r="R119" s="125"/>
      <c r="T119" s="153" t="s">
        <v>5</v>
      </c>
      <c r="U119" s="44" t="s">
        <v>39</v>
      </c>
      <c r="V119" s="154">
        <v>0</v>
      </c>
      <c r="W119" s="154">
        <f t="shared" si="1"/>
        <v>0</v>
      </c>
      <c r="X119" s="154">
        <v>0</v>
      </c>
      <c r="Y119" s="154">
        <f t="shared" si="2"/>
        <v>0</v>
      </c>
      <c r="Z119" s="154">
        <v>0</v>
      </c>
      <c r="AA119" s="155">
        <f t="shared" si="3"/>
        <v>0</v>
      </c>
      <c r="AR119" s="22" t="s">
        <v>89</v>
      </c>
      <c r="AT119" s="22" t="s">
        <v>181</v>
      </c>
      <c r="AU119" s="22" t="s">
        <v>80</v>
      </c>
      <c r="AY119" s="22" t="s">
        <v>180</v>
      </c>
      <c r="BE119" s="156">
        <f t="shared" si="4"/>
        <v>0</v>
      </c>
      <c r="BF119" s="156">
        <f t="shared" si="5"/>
        <v>0</v>
      </c>
      <c r="BG119" s="156">
        <f t="shared" si="6"/>
        <v>0</v>
      </c>
      <c r="BH119" s="156">
        <f t="shared" si="7"/>
        <v>0</v>
      </c>
      <c r="BI119" s="156">
        <f t="shared" si="8"/>
        <v>0</v>
      </c>
      <c r="BJ119" s="22" t="s">
        <v>80</v>
      </c>
      <c r="BK119" s="156">
        <f t="shared" si="9"/>
        <v>0</v>
      </c>
      <c r="BL119" s="22" t="s">
        <v>89</v>
      </c>
      <c r="BM119" s="22" t="s">
        <v>250</v>
      </c>
    </row>
    <row r="120" spans="2:65" s="1" customFormat="1" ht="16.5" customHeight="1">
      <c r="B120" s="123"/>
      <c r="C120" s="149" t="s">
        <v>74</v>
      </c>
      <c r="D120" s="149" t="s">
        <v>181</v>
      </c>
      <c r="E120" s="150" t="s">
        <v>2382</v>
      </c>
      <c r="F120" s="239" t="s">
        <v>2383</v>
      </c>
      <c r="G120" s="239"/>
      <c r="H120" s="239"/>
      <c r="I120" s="239"/>
      <c r="J120" s="151" t="s">
        <v>317</v>
      </c>
      <c r="K120" s="152">
        <v>180</v>
      </c>
      <c r="L120" s="266">
        <v>0</v>
      </c>
      <c r="M120" s="266"/>
      <c r="N120" s="266">
        <f t="shared" si="0"/>
        <v>0</v>
      </c>
      <c r="O120" s="266"/>
      <c r="P120" s="266"/>
      <c r="Q120" s="266"/>
      <c r="R120" s="125"/>
      <c r="T120" s="153" t="s">
        <v>5</v>
      </c>
      <c r="U120" s="44" t="s">
        <v>39</v>
      </c>
      <c r="V120" s="154">
        <v>0</v>
      </c>
      <c r="W120" s="154">
        <f t="shared" si="1"/>
        <v>0</v>
      </c>
      <c r="X120" s="154">
        <v>0</v>
      </c>
      <c r="Y120" s="154">
        <f t="shared" si="2"/>
        <v>0</v>
      </c>
      <c r="Z120" s="154">
        <v>0</v>
      </c>
      <c r="AA120" s="155">
        <f t="shared" si="3"/>
        <v>0</v>
      </c>
      <c r="AR120" s="22" t="s">
        <v>89</v>
      </c>
      <c r="AT120" s="22" t="s">
        <v>181</v>
      </c>
      <c r="AU120" s="22" t="s">
        <v>80</v>
      </c>
      <c r="AY120" s="22" t="s">
        <v>180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22" t="s">
        <v>80</v>
      </c>
      <c r="BK120" s="156">
        <f t="shared" si="9"/>
        <v>0</v>
      </c>
      <c r="BL120" s="22" t="s">
        <v>89</v>
      </c>
      <c r="BM120" s="22" t="s">
        <v>271</v>
      </c>
    </row>
    <row r="121" spans="2:65" s="1" customFormat="1" ht="16.5" customHeight="1">
      <c r="B121" s="123"/>
      <c r="C121" s="149" t="s">
        <v>74</v>
      </c>
      <c r="D121" s="149" t="s">
        <v>181</v>
      </c>
      <c r="E121" s="150" t="s">
        <v>2384</v>
      </c>
      <c r="F121" s="239" t="s">
        <v>2385</v>
      </c>
      <c r="G121" s="239"/>
      <c r="H121" s="239"/>
      <c r="I121" s="239"/>
      <c r="J121" s="151" t="s">
        <v>317</v>
      </c>
      <c r="K121" s="152">
        <v>180</v>
      </c>
      <c r="L121" s="266">
        <v>0</v>
      </c>
      <c r="M121" s="266"/>
      <c r="N121" s="266">
        <f t="shared" si="0"/>
        <v>0</v>
      </c>
      <c r="O121" s="266"/>
      <c r="P121" s="266"/>
      <c r="Q121" s="266"/>
      <c r="R121" s="125"/>
      <c r="T121" s="153" t="s">
        <v>5</v>
      </c>
      <c r="U121" s="44" t="s">
        <v>39</v>
      </c>
      <c r="V121" s="154">
        <v>0</v>
      </c>
      <c r="W121" s="154">
        <f t="shared" si="1"/>
        <v>0</v>
      </c>
      <c r="X121" s="154">
        <v>0</v>
      </c>
      <c r="Y121" s="154">
        <f t="shared" si="2"/>
        <v>0</v>
      </c>
      <c r="Z121" s="154">
        <v>0</v>
      </c>
      <c r="AA121" s="155">
        <f t="shared" si="3"/>
        <v>0</v>
      </c>
      <c r="AR121" s="22" t="s">
        <v>89</v>
      </c>
      <c r="AT121" s="22" t="s">
        <v>181</v>
      </c>
      <c r="AU121" s="22" t="s">
        <v>80</v>
      </c>
      <c r="AY121" s="22" t="s">
        <v>180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22" t="s">
        <v>80</v>
      </c>
      <c r="BK121" s="156">
        <f t="shared" si="9"/>
        <v>0</v>
      </c>
      <c r="BL121" s="22" t="s">
        <v>89</v>
      </c>
      <c r="BM121" s="22" t="s">
        <v>278</v>
      </c>
    </row>
    <row r="122" spans="2:65" s="1" customFormat="1" ht="16.5" customHeight="1">
      <c r="B122" s="123"/>
      <c r="C122" s="149" t="s">
        <v>74</v>
      </c>
      <c r="D122" s="149" t="s">
        <v>181</v>
      </c>
      <c r="E122" s="150" t="s">
        <v>2308</v>
      </c>
      <c r="F122" s="239" t="s">
        <v>2309</v>
      </c>
      <c r="G122" s="239"/>
      <c r="H122" s="239"/>
      <c r="I122" s="239"/>
      <c r="J122" s="151" t="s">
        <v>317</v>
      </c>
      <c r="K122" s="152">
        <v>80</v>
      </c>
      <c r="L122" s="266">
        <v>0</v>
      </c>
      <c r="M122" s="266"/>
      <c r="N122" s="266">
        <f t="shared" si="0"/>
        <v>0</v>
      </c>
      <c r="O122" s="266"/>
      <c r="P122" s="266"/>
      <c r="Q122" s="266"/>
      <c r="R122" s="125"/>
      <c r="T122" s="153" t="s">
        <v>5</v>
      </c>
      <c r="U122" s="44" t="s">
        <v>39</v>
      </c>
      <c r="V122" s="154">
        <v>0</v>
      </c>
      <c r="W122" s="154">
        <f t="shared" si="1"/>
        <v>0</v>
      </c>
      <c r="X122" s="154">
        <v>0</v>
      </c>
      <c r="Y122" s="154">
        <f t="shared" si="2"/>
        <v>0</v>
      </c>
      <c r="Z122" s="154">
        <v>0</v>
      </c>
      <c r="AA122" s="155">
        <f t="shared" si="3"/>
        <v>0</v>
      </c>
      <c r="AR122" s="22" t="s">
        <v>89</v>
      </c>
      <c r="AT122" s="22" t="s">
        <v>181</v>
      </c>
      <c r="AU122" s="22" t="s">
        <v>80</v>
      </c>
      <c r="AY122" s="22" t="s">
        <v>180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22" t="s">
        <v>80</v>
      </c>
      <c r="BK122" s="156">
        <f t="shared" si="9"/>
        <v>0</v>
      </c>
      <c r="BL122" s="22" t="s">
        <v>89</v>
      </c>
      <c r="BM122" s="22" t="s">
        <v>287</v>
      </c>
    </row>
    <row r="123" spans="2:65" s="1" customFormat="1" ht="25.5" customHeight="1">
      <c r="B123" s="123"/>
      <c r="C123" s="149" t="s">
        <v>74</v>
      </c>
      <c r="D123" s="149" t="s">
        <v>181</v>
      </c>
      <c r="E123" s="150" t="s">
        <v>2311</v>
      </c>
      <c r="F123" s="239" t="s">
        <v>2312</v>
      </c>
      <c r="G123" s="239"/>
      <c r="H123" s="239"/>
      <c r="I123" s="239"/>
      <c r="J123" s="151" t="s">
        <v>317</v>
      </c>
      <c r="K123" s="152">
        <v>50</v>
      </c>
      <c r="L123" s="266">
        <v>0</v>
      </c>
      <c r="M123" s="266"/>
      <c r="N123" s="266">
        <f t="shared" si="0"/>
        <v>0</v>
      </c>
      <c r="O123" s="266"/>
      <c r="P123" s="266"/>
      <c r="Q123" s="266"/>
      <c r="R123" s="125"/>
      <c r="T123" s="153" t="s">
        <v>5</v>
      </c>
      <c r="U123" s="44" t="s">
        <v>39</v>
      </c>
      <c r="V123" s="154">
        <v>0</v>
      </c>
      <c r="W123" s="154">
        <f t="shared" si="1"/>
        <v>0</v>
      </c>
      <c r="X123" s="154">
        <v>0</v>
      </c>
      <c r="Y123" s="154">
        <f t="shared" si="2"/>
        <v>0</v>
      </c>
      <c r="Z123" s="154">
        <v>0</v>
      </c>
      <c r="AA123" s="155">
        <f t="shared" si="3"/>
        <v>0</v>
      </c>
      <c r="AR123" s="22" t="s">
        <v>89</v>
      </c>
      <c r="AT123" s="22" t="s">
        <v>181</v>
      </c>
      <c r="AU123" s="22" t="s">
        <v>80</v>
      </c>
      <c r="AY123" s="22" t="s">
        <v>180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22" t="s">
        <v>80</v>
      </c>
      <c r="BK123" s="156">
        <f t="shared" si="9"/>
        <v>0</v>
      </c>
      <c r="BL123" s="22" t="s">
        <v>89</v>
      </c>
      <c r="BM123" s="22" t="s">
        <v>296</v>
      </c>
    </row>
    <row r="124" spans="2:65" s="1" customFormat="1" ht="16.5" customHeight="1">
      <c r="B124" s="123"/>
      <c r="C124" s="149" t="s">
        <v>74</v>
      </c>
      <c r="D124" s="149" t="s">
        <v>181</v>
      </c>
      <c r="E124" s="150" t="s">
        <v>2333</v>
      </c>
      <c r="F124" s="239" t="s">
        <v>2334</v>
      </c>
      <c r="G124" s="239"/>
      <c r="H124" s="239"/>
      <c r="I124" s="239"/>
      <c r="J124" s="151" t="s">
        <v>2025</v>
      </c>
      <c r="K124" s="152">
        <v>32</v>
      </c>
      <c r="L124" s="266">
        <v>0</v>
      </c>
      <c r="M124" s="266"/>
      <c r="N124" s="266">
        <f t="shared" si="0"/>
        <v>0</v>
      </c>
      <c r="O124" s="266"/>
      <c r="P124" s="266"/>
      <c r="Q124" s="266"/>
      <c r="R124" s="125"/>
      <c r="T124" s="153" t="s">
        <v>5</v>
      </c>
      <c r="U124" s="44" t="s">
        <v>39</v>
      </c>
      <c r="V124" s="154">
        <v>0</v>
      </c>
      <c r="W124" s="154">
        <f t="shared" si="1"/>
        <v>0</v>
      </c>
      <c r="X124" s="154">
        <v>0</v>
      </c>
      <c r="Y124" s="154">
        <f t="shared" si="2"/>
        <v>0</v>
      </c>
      <c r="Z124" s="154">
        <v>0</v>
      </c>
      <c r="AA124" s="155">
        <f t="shared" si="3"/>
        <v>0</v>
      </c>
      <c r="AR124" s="22" t="s">
        <v>89</v>
      </c>
      <c r="AT124" s="22" t="s">
        <v>181</v>
      </c>
      <c r="AU124" s="22" t="s">
        <v>80</v>
      </c>
      <c r="AY124" s="22" t="s">
        <v>180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22" t="s">
        <v>80</v>
      </c>
      <c r="BK124" s="156">
        <f t="shared" si="9"/>
        <v>0</v>
      </c>
      <c r="BL124" s="22" t="s">
        <v>89</v>
      </c>
      <c r="BM124" s="22" t="s">
        <v>305</v>
      </c>
    </row>
    <row r="125" spans="2:65" s="1" customFormat="1" ht="16.5" customHeight="1">
      <c r="B125" s="123"/>
      <c r="C125" s="149" t="s">
        <v>74</v>
      </c>
      <c r="D125" s="149" t="s">
        <v>181</v>
      </c>
      <c r="E125" s="150" t="s">
        <v>2330</v>
      </c>
      <c r="F125" s="239" t="s">
        <v>2331</v>
      </c>
      <c r="G125" s="239"/>
      <c r="H125" s="239"/>
      <c r="I125" s="239"/>
      <c r="J125" s="151" t="s">
        <v>2025</v>
      </c>
      <c r="K125" s="152">
        <v>16</v>
      </c>
      <c r="L125" s="266">
        <v>0</v>
      </c>
      <c r="M125" s="266"/>
      <c r="N125" s="266">
        <f t="shared" si="0"/>
        <v>0</v>
      </c>
      <c r="O125" s="266"/>
      <c r="P125" s="266"/>
      <c r="Q125" s="266"/>
      <c r="R125" s="125"/>
      <c r="T125" s="153" t="s">
        <v>5</v>
      </c>
      <c r="U125" s="194" t="s">
        <v>39</v>
      </c>
      <c r="V125" s="195">
        <v>0</v>
      </c>
      <c r="W125" s="195">
        <f t="shared" si="1"/>
        <v>0</v>
      </c>
      <c r="X125" s="195">
        <v>0</v>
      </c>
      <c r="Y125" s="195">
        <f t="shared" si="2"/>
        <v>0</v>
      </c>
      <c r="Z125" s="195">
        <v>0</v>
      </c>
      <c r="AA125" s="196">
        <f t="shared" si="3"/>
        <v>0</v>
      </c>
      <c r="AR125" s="22" t="s">
        <v>89</v>
      </c>
      <c r="AT125" s="22" t="s">
        <v>181</v>
      </c>
      <c r="AU125" s="22" t="s">
        <v>80</v>
      </c>
      <c r="AY125" s="22" t="s">
        <v>180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22" t="s">
        <v>80</v>
      </c>
      <c r="BK125" s="156">
        <f t="shared" si="9"/>
        <v>0</v>
      </c>
      <c r="BL125" s="22" t="s">
        <v>89</v>
      </c>
      <c r="BM125" s="22" t="s">
        <v>319</v>
      </c>
    </row>
    <row r="126" spans="2:65" s="1" customFormat="1" ht="6.95" customHeight="1"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1"/>
    </row>
  </sheetData>
  <mergeCells count="91">
    <mergeCell ref="F116:I116"/>
    <mergeCell ref="F119:I119"/>
    <mergeCell ref="F118:I118"/>
    <mergeCell ref="N117:Q117"/>
    <mergeCell ref="L118:M118"/>
    <mergeCell ref="N118:Q118"/>
    <mergeCell ref="L119:M119"/>
    <mergeCell ref="N119:Q119"/>
    <mergeCell ref="L116:M116"/>
    <mergeCell ref="N116:Q116"/>
    <mergeCell ref="L125:M125"/>
    <mergeCell ref="L124:M124"/>
    <mergeCell ref="L121:M121"/>
    <mergeCell ref="L122:M122"/>
    <mergeCell ref="L123:M123"/>
    <mergeCell ref="L120:M120"/>
    <mergeCell ref="N120:Q120"/>
    <mergeCell ref="N121:Q121"/>
    <mergeCell ref="N122:Q122"/>
    <mergeCell ref="N123:Q123"/>
    <mergeCell ref="N124:Q124"/>
    <mergeCell ref="N125:Q125"/>
    <mergeCell ref="N111:Q111"/>
    <mergeCell ref="N112:Q112"/>
    <mergeCell ref="F113:I113"/>
    <mergeCell ref="F115:I115"/>
    <mergeCell ref="L113:M113"/>
    <mergeCell ref="N113:Q113"/>
    <mergeCell ref="F114:I114"/>
    <mergeCell ref="L114:M114"/>
    <mergeCell ref="N114:Q114"/>
    <mergeCell ref="L115:M115"/>
    <mergeCell ref="N115:Q115"/>
    <mergeCell ref="M107:Q107"/>
    <mergeCell ref="M108:Q108"/>
    <mergeCell ref="F110:I110"/>
    <mergeCell ref="L110:M110"/>
    <mergeCell ref="N110:Q110"/>
    <mergeCell ref="N90:Q90"/>
    <mergeCell ref="N92:Q92"/>
    <mergeCell ref="L94:Q94"/>
    <mergeCell ref="C100:Q100"/>
    <mergeCell ref="M105:P105"/>
    <mergeCell ref="F102:P102"/>
    <mergeCell ref="F103:P103"/>
    <mergeCell ref="M84:Q84"/>
    <mergeCell ref="C86:G86"/>
    <mergeCell ref="N86:Q86"/>
    <mergeCell ref="N88:Q88"/>
    <mergeCell ref="N89:Q89"/>
    <mergeCell ref="C76:Q76"/>
    <mergeCell ref="F79:P79"/>
    <mergeCell ref="F78:P78"/>
    <mergeCell ref="M81:P81"/>
    <mergeCell ref="M83:Q83"/>
    <mergeCell ref="H35:J35"/>
    <mergeCell ref="M35:P35"/>
    <mergeCell ref="H36:J36"/>
    <mergeCell ref="M36:P36"/>
    <mergeCell ref="L38:P38"/>
    <mergeCell ref="M32:P32"/>
    <mergeCell ref="H33:J33"/>
    <mergeCell ref="M33:P33"/>
    <mergeCell ref="H34:J34"/>
    <mergeCell ref="M34:P34"/>
    <mergeCell ref="H1:K1"/>
    <mergeCell ref="S2:AC2"/>
    <mergeCell ref="M27:P27"/>
    <mergeCell ref="M30:P30"/>
    <mergeCell ref="M28:P28"/>
    <mergeCell ref="F125:I125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2:J32"/>
    <mergeCell ref="F123:I123"/>
    <mergeCell ref="F120:I120"/>
    <mergeCell ref="F121:I121"/>
    <mergeCell ref="F122:I122"/>
    <mergeCell ref="F124:I124"/>
  </mergeCells>
  <hyperlinks>
    <hyperlink ref="F1:G1" location="C2" display="1) Krycí list rozpočtu"/>
    <hyperlink ref="H1:K1" location="C86" display="2) Rekapitulace rozpočtu"/>
    <hyperlink ref="L1" location="C110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1 - SO 01 Rekonstrukce bu...</vt:lpstr>
      <vt:lpstr>2 - SO 01 Vnější plochy</vt:lpstr>
      <vt:lpstr>3 - SO 01 Oplocení</vt:lpstr>
      <vt:lpstr>4 - SO 01 Vzduchotechnika</vt:lpstr>
      <vt:lpstr>PS 1 - Společná část</vt:lpstr>
      <vt:lpstr>PS 2 - Rozvodna 22 kV</vt:lpstr>
      <vt:lpstr>PS 3 - Stejnosměrné zařízení</vt:lpstr>
      <vt:lpstr>PS 4 - Vlastní spotřeba</vt:lpstr>
      <vt:lpstr>PS 5 - Zařízení pro detek...</vt:lpstr>
      <vt:lpstr>PS 6 - Dálkové ovládání a...</vt:lpstr>
      <vt:lpstr>PS 7 - Elektroinstalace</vt:lpstr>
      <vt:lpstr>PS 8 - Kamerový systém</vt:lpstr>
      <vt:lpstr>VRN - Vedlejší rozpočtové...</vt:lpstr>
      <vt:lpstr>'1 - SO 01 Rekonstrukce bu...'!Názvy_tisku</vt:lpstr>
      <vt:lpstr>'2 - SO 01 Vnější plochy'!Názvy_tisku</vt:lpstr>
      <vt:lpstr>'3 - SO 01 Oplocení'!Názvy_tisku</vt:lpstr>
      <vt:lpstr>'4 - SO 01 Vzduchotechnika'!Názvy_tisku</vt:lpstr>
      <vt:lpstr>'PS 1 - Společná část'!Názvy_tisku</vt:lpstr>
      <vt:lpstr>'PS 2 - Rozvodna 22 kV'!Názvy_tisku</vt:lpstr>
      <vt:lpstr>'PS 3 - Stejnosměrné zařízení'!Názvy_tisku</vt:lpstr>
      <vt:lpstr>'PS 4 - Vlastní spotřeba'!Názvy_tisku</vt:lpstr>
      <vt:lpstr>'PS 5 - Zařízení pro detek...'!Názvy_tisku</vt:lpstr>
      <vt:lpstr>'PS 6 - Dálkové ovládání a...'!Názvy_tisku</vt:lpstr>
      <vt:lpstr>'PS 7 - Elektroinstalace'!Názvy_tisku</vt:lpstr>
      <vt:lpstr>'PS 8 - Kamerový systém'!Názvy_tisku</vt:lpstr>
      <vt:lpstr>'Rekapitulace stavby'!Názvy_tisku</vt:lpstr>
      <vt:lpstr>'VRN - Vedlejší rozpočtové...'!Názvy_tisku</vt:lpstr>
      <vt:lpstr>'1 - SO 01 Rekonstrukce bu...'!Oblast_tisku</vt:lpstr>
      <vt:lpstr>'2 - SO 01 Vnější plochy'!Oblast_tisku</vt:lpstr>
      <vt:lpstr>'3 - SO 01 Oplocení'!Oblast_tisku</vt:lpstr>
      <vt:lpstr>'4 - SO 01 Vzduchotechnika'!Oblast_tisku</vt:lpstr>
      <vt:lpstr>'PS 1 - Společná část'!Oblast_tisku</vt:lpstr>
      <vt:lpstr>'PS 2 - Rozvodna 22 kV'!Oblast_tisku</vt:lpstr>
      <vt:lpstr>'PS 3 - Stejnosměrné zařízení'!Oblast_tisku</vt:lpstr>
      <vt:lpstr>'PS 4 - Vlastní spotřeba'!Oblast_tisku</vt:lpstr>
      <vt:lpstr>'PS 5 - Zařízení pro detek...'!Oblast_tisku</vt:lpstr>
      <vt:lpstr>'PS 6 - Dálkové ovládání a...'!Oblast_tisku</vt:lpstr>
      <vt:lpstr>'PS 7 - Elektroinstalace'!Oblast_tisku</vt:lpstr>
      <vt:lpstr>'PS 8 - Kamerový systém'!Oblast_tisku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Martin</dc:creator>
  <cp:lastModifiedBy>Polášek Petr</cp:lastModifiedBy>
  <dcterms:created xsi:type="dcterms:W3CDTF">2018-10-25T08:39:39Z</dcterms:created>
  <dcterms:modified xsi:type="dcterms:W3CDTF">2018-10-30T07:27:39Z</dcterms:modified>
</cp:coreProperties>
</file>